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" documentId="13_ncr:1_{C89A46B3-395E-4789-893F-3702D8D15558}" xr6:coauthVersionLast="47" xr6:coauthVersionMax="47" xr10:uidLastSave="{16315DFD-53F5-408A-BD6A-95C820500A3B}"/>
  <bookViews>
    <workbookView xWindow="1125" yWindow="1125" windowWidth="24000" windowHeight="14505" tabRatio="306" xr2:uid="{00000000-000D-0000-FFFF-FFFF00000000}"/>
  </bookViews>
  <sheets>
    <sheet name="Affectations 2024-2025" sheetId="13" r:id="rId1"/>
  </sheets>
  <definedNames>
    <definedName name="_xlnm.Print_Titles" localSheetId="0">'Affectations 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3" l="1"/>
  <c r="H84" i="13" l="1"/>
  <c r="L84" i="13" s="1"/>
  <c r="H45" i="13"/>
  <c r="I50" i="13"/>
  <c r="K50" i="13"/>
  <c r="J85" i="13"/>
  <c r="B11" i="13" l="1"/>
  <c r="G8" i="13"/>
  <c r="G9" i="13"/>
  <c r="G10" i="13"/>
  <c r="G7" i="13"/>
  <c r="F8" i="13"/>
  <c r="L8" i="13" s="1"/>
  <c r="F9" i="13"/>
  <c r="L9" i="13" s="1"/>
  <c r="F10" i="13"/>
  <c r="L10" i="13" s="1"/>
  <c r="F7" i="13"/>
  <c r="F74" i="13"/>
  <c r="G74" i="13"/>
  <c r="E71" i="13"/>
  <c r="F71" i="13" s="1"/>
  <c r="E72" i="13"/>
  <c r="G72" i="13" s="1"/>
  <c r="E73" i="13"/>
  <c r="F73" i="13" s="1"/>
  <c r="E75" i="13"/>
  <c r="F75" i="13" s="1"/>
  <c r="E76" i="13"/>
  <c r="F76" i="13" s="1"/>
  <c r="E77" i="13"/>
  <c r="F77" i="13" s="1"/>
  <c r="E78" i="13"/>
  <c r="G78" i="13" s="1"/>
  <c r="E79" i="13"/>
  <c r="G79" i="13" s="1"/>
  <c r="E80" i="13"/>
  <c r="F80" i="13" s="1"/>
  <c r="E81" i="13"/>
  <c r="F81" i="13" s="1"/>
  <c r="E82" i="13"/>
  <c r="G82" i="13" s="1"/>
  <c r="E70" i="13"/>
  <c r="G70" i="13" s="1"/>
  <c r="E64" i="13"/>
  <c r="F64" i="13" s="1"/>
  <c r="E65" i="13"/>
  <c r="F65" i="13" s="1"/>
  <c r="E66" i="13"/>
  <c r="G66" i="13" s="1"/>
  <c r="E67" i="13"/>
  <c r="G67" i="13" s="1"/>
  <c r="E68" i="13"/>
  <c r="F68" i="13" s="1"/>
  <c r="E63" i="13"/>
  <c r="G63" i="13" s="1"/>
  <c r="E14" i="13"/>
  <c r="G14" i="13" s="1"/>
  <c r="E15" i="13"/>
  <c r="F15" i="13" s="1"/>
  <c r="E16" i="13"/>
  <c r="F16" i="13" s="1"/>
  <c r="E17" i="13"/>
  <c r="F17" i="13" s="1"/>
  <c r="E18" i="13"/>
  <c r="G18" i="13" s="1"/>
  <c r="E19" i="13"/>
  <c r="G19" i="13" s="1"/>
  <c r="E20" i="13"/>
  <c r="F20" i="13" s="1"/>
  <c r="E21" i="13"/>
  <c r="F21" i="13" s="1"/>
  <c r="E22" i="13"/>
  <c r="G22" i="13" s="1"/>
  <c r="E23" i="13"/>
  <c r="F23" i="13" s="1"/>
  <c r="E24" i="13"/>
  <c r="F24" i="13" s="1"/>
  <c r="E25" i="13"/>
  <c r="F25" i="13" s="1"/>
  <c r="E26" i="13"/>
  <c r="G26" i="13" s="1"/>
  <c r="E27" i="13"/>
  <c r="G27" i="13" s="1"/>
  <c r="E28" i="13"/>
  <c r="F28" i="13" s="1"/>
  <c r="E29" i="13"/>
  <c r="F29" i="13" s="1"/>
  <c r="E30" i="13"/>
  <c r="G30" i="13" s="1"/>
  <c r="E31" i="13"/>
  <c r="F31" i="13" s="1"/>
  <c r="E32" i="13"/>
  <c r="F32" i="13" s="1"/>
  <c r="E33" i="13"/>
  <c r="G33" i="13" s="1"/>
  <c r="E34" i="13"/>
  <c r="G34" i="13" s="1"/>
  <c r="E35" i="13"/>
  <c r="G35" i="13" s="1"/>
  <c r="E36" i="13"/>
  <c r="F36" i="13" s="1"/>
  <c r="E37" i="13"/>
  <c r="F37" i="13" s="1"/>
  <c r="E38" i="13"/>
  <c r="G38" i="13" s="1"/>
  <c r="E39" i="13"/>
  <c r="F39" i="13" s="1"/>
  <c r="E40" i="13"/>
  <c r="F40" i="13" s="1"/>
  <c r="E41" i="13"/>
  <c r="F41" i="13" s="1"/>
  <c r="E42" i="13"/>
  <c r="G42" i="13" s="1"/>
  <c r="E43" i="13"/>
  <c r="G43" i="13" s="1"/>
  <c r="E44" i="13"/>
  <c r="F44" i="13" s="1"/>
  <c r="E45" i="13"/>
  <c r="L45" i="13" s="1"/>
  <c r="E46" i="13"/>
  <c r="G46" i="13" s="1"/>
  <c r="E47" i="13"/>
  <c r="F47" i="13" s="1"/>
  <c r="E48" i="13"/>
  <c r="F48" i="13" s="1"/>
  <c r="E49" i="13"/>
  <c r="F49" i="13" s="1"/>
  <c r="E50" i="13"/>
  <c r="L50" i="13" s="1"/>
  <c r="E51" i="13"/>
  <c r="G51" i="13" s="1"/>
  <c r="E52" i="13"/>
  <c r="F52" i="13" s="1"/>
  <c r="E53" i="13"/>
  <c r="F53" i="13" s="1"/>
  <c r="E54" i="13"/>
  <c r="G54" i="13" s="1"/>
  <c r="E55" i="13"/>
  <c r="F55" i="13" s="1"/>
  <c r="E56" i="13"/>
  <c r="F56" i="13" s="1"/>
  <c r="E57" i="13"/>
  <c r="F57" i="13" s="1"/>
  <c r="E58" i="13"/>
  <c r="G58" i="13" s="1"/>
  <c r="E59" i="13"/>
  <c r="G59" i="13" s="1"/>
  <c r="E60" i="13"/>
  <c r="F60" i="13" s="1"/>
  <c r="E61" i="13"/>
  <c r="F61" i="13" s="1"/>
  <c r="E13" i="13"/>
  <c r="F13" i="13" s="1"/>
  <c r="G65" i="13" l="1"/>
  <c r="G41" i="13"/>
  <c r="G21" i="13"/>
  <c r="L7" i="13"/>
  <c r="F11" i="13"/>
  <c r="F67" i="13"/>
  <c r="G49" i="13"/>
  <c r="F26" i="13"/>
  <c r="F79" i="13"/>
  <c r="F66" i="13"/>
  <c r="F22" i="13"/>
  <c r="G77" i="13"/>
  <c r="F59" i="13"/>
  <c r="F33" i="13"/>
  <c r="F19" i="13"/>
  <c r="F78" i="13"/>
  <c r="F58" i="13"/>
  <c r="F30" i="13"/>
  <c r="F18" i="13"/>
  <c r="G57" i="13"/>
  <c r="G29" i="13"/>
  <c r="G17" i="13"/>
  <c r="F70" i="13"/>
  <c r="F27" i="13"/>
  <c r="G45" i="13"/>
  <c r="G50" i="13"/>
  <c r="F50" i="13"/>
  <c r="L11" i="13"/>
  <c r="F38" i="13"/>
  <c r="G37" i="13"/>
  <c r="F82" i="13"/>
  <c r="F63" i="13"/>
  <c r="G53" i="13"/>
  <c r="F45" i="13"/>
  <c r="F35" i="13"/>
  <c r="G81" i="13"/>
  <c r="G73" i="13"/>
  <c r="G61" i="13"/>
  <c r="F43" i="13"/>
  <c r="F34" i="13"/>
  <c r="G25" i="13"/>
  <c r="L64" i="13"/>
  <c r="F46" i="13"/>
  <c r="F54" i="13"/>
  <c r="F72" i="13"/>
  <c r="F51" i="13"/>
  <c r="F42" i="13"/>
  <c r="F14" i="13"/>
  <c r="G80" i="13"/>
  <c r="G76" i="13"/>
  <c r="G68" i="13"/>
  <c r="G64" i="13"/>
  <c r="G60" i="13"/>
  <c r="G56" i="13"/>
  <c r="G52" i="13"/>
  <c r="G48" i="13"/>
  <c r="G44" i="13"/>
  <c r="G40" i="13"/>
  <c r="G36" i="13"/>
  <c r="G32" i="13"/>
  <c r="G28" i="13"/>
  <c r="G24" i="13"/>
  <c r="G20" i="13"/>
  <c r="G16" i="13"/>
  <c r="G75" i="13"/>
  <c r="G71" i="13"/>
  <c r="G55" i="13"/>
  <c r="G47" i="13"/>
  <c r="G39" i="13"/>
  <c r="G31" i="13"/>
  <c r="G23" i="13"/>
  <c r="G15" i="13"/>
  <c r="G13" i="13"/>
  <c r="L77" i="13"/>
  <c r="L39" i="13"/>
  <c r="L52" i="13"/>
  <c r="K35" i="13"/>
  <c r="I35" i="13"/>
  <c r="K17" i="13"/>
  <c r="K19" i="13"/>
  <c r="I17" i="13"/>
  <c r="I19" i="13"/>
  <c r="K14" i="13"/>
  <c r="I14" i="13"/>
  <c r="L21" i="13" l="1"/>
  <c r="L70" i="13"/>
  <c r="L13" i="13" l="1"/>
  <c r="L14" i="13"/>
  <c r="L15" i="13"/>
  <c r="L16" i="13"/>
  <c r="L17" i="13"/>
  <c r="L19" i="13"/>
  <c r="L20" i="13"/>
  <c r="L23" i="13"/>
  <c r="K24" i="13"/>
  <c r="L25" i="13"/>
  <c r="L26" i="13"/>
  <c r="L27" i="13"/>
  <c r="L29" i="13"/>
  <c r="L30" i="13"/>
  <c r="L31" i="13"/>
  <c r="L32" i="13"/>
  <c r="L33" i="13"/>
  <c r="L34" i="13"/>
  <c r="L35" i="13"/>
  <c r="L36" i="13"/>
  <c r="L37" i="13"/>
  <c r="L38" i="13"/>
  <c r="L40" i="13"/>
  <c r="L42" i="13"/>
  <c r="L43" i="13"/>
  <c r="L44" i="13"/>
  <c r="L46" i="13"/>
  <c r="L47" i="13"/>
  <c r="L49" i="13"/>
  <c r="L51" i="13"/>
  <c r="L53" i="13"/>
  <c r="L54" i="13"/>
  <c r="L55" i="13"/>
  <c r="L56" i="13"/>
  <c r="L57" i="13"/>
  <c r="L58" i="13"/>
  <c r="L59" i="13"/>
  <c r="L60" i="13"/>
  <c r="L61" i="13"/>
  <c r="L63" i="13"/>
  <c r="L65" i="13"/>
  <c r="L66" i="13"/>
  <c r="L71" i="13"/>
  <c r="L72" i="13"/>
  <c r="L73" i="13"/>
  <c r="L75" i="13"/>
  <c r="L76" i="13"/>
  <c r="L78" i="13"/>
  <c r="L79" i="13"/>
  <c r="L80" i="13"/>
  <c r="L81" i="13"/>
  <c r="L82" i="13"/>
  <c r="H85" i="13"/>
  <c r="K85" i="13" s="1"/>
  <c r="I24" i="13"/>
  <c r="C85" i="13"/>
  <c r="L22" i="13" l="1"/>
  <c r="L41" i="13"/>
  <c r="L28" i="13"/>
  <c r="L68" i="13"/>
  <c r="L67" i="13"/>
  <c r="L48" i="13"/>
  <c r="L24" i="13"/>
  <c r="L18" i="13"/>
  <c r="I85" i="13"/>
  <c r="D85" i="13" l="1"/>
  <c r="E85" i="13"/>
  <c r="L74" i="13"/>
  <c r="L85" i="13" s="1"/>
  <c r="F85" i="13" l="1"/>
  <c r="G85" i="13" l="1"/>
</calcChain>
</file>

<file path=xl/sharedStrings.xml><?xml version="1.0" encoding="utf-8"?>
<sst xmlns="http://schemas.openxmlformats.org/spreadsheetml/2006/main" count="126" uniqueCount="118">
  <si>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</si>
  <si>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</si>
  <si>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</si>
  <si>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</si>
  <si>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</si>
  <si>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</si>
  <si>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</si>
  <si>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</si>
  <si>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</si>
  <si>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</si>
  <si>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</si>
  <si>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</si>
  <si>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</si>
  <si>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</si>
  <si>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</si>
  <si>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</si>
  <si>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</si>
  <si>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</si>
  <si>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</si>
  <si>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</si>
  <si>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</si>
  <si>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</si>
  <si>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</si>
  <si>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</si>
  <si>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</si>
  <si>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</si>
  <si>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</si>
  <si>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</si>
  <si>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</si>
  <si>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</si>
  <si>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</si>
  <si>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</si>
  <si>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</si>
  <si>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</si>
  <si>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</si>
  <si>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</si>
  <si>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</si>
  <si>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</si>
  <si>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</si>
  <si>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</si>
  <si>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</si>
  <si>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</si>
  <si>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</si>
  <si>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 xml:space="preserve">Alberta Regional Professional Development Consortia (ARPDC)   </t>
  </si>
  <si>
    <t>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</si>
  <si>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</si>
  <si>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</si>
  <si>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</si>
  <si>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</si>
  <si>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</si>
  <si>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</si>
  <si>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</si>
  <si>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</si>
  <si>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</si>
  <si>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</si>
  <si>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</si>
  <si>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</si>
  <si>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</si>
  <si>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</si>
  <si>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</si>
  <si>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</si>
  <si>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</si>
  <si>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</si>
  <si>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</si>
  <si>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</si>
  <si>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</si>
  <si>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</si>
  <si>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</si>
  <si>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</si>
  <si>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</si>
  <si>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</si>
  <si>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</si>
  <si>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</si>
  <si>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Clearview School Division</t>
  </si>
  <si>
    <t>Alberta Classical Academy Ltd.</t>
  </si>
  <si>
    <t>AUTORITÉ SCOLAIRE</t>
  </si>
  <si>
    <t>1e versement des initiatives francophones  / ETP *</t>
  </si>
  <si>
    <t>2e versement des initiatives francophones  / ETP †</t>
  </si>
  <si>
    <t>Conseil scolaire Centre-Est</t>
  </si>
  <si>
    <t>Conseil scolaire Centre-Nord</t>
  </si>
  <si>
    <t>Conseil scolaire du Nord-Ouest</t>
  </si>
  <si>
    <t>Conseil scolaire FrancoSud</t>
  </si>
  <si>
    <t>TOTAL  Français langue première</t>
  </si>
  <si>
    <t>Agent administratif et financier</t>
  </si>
  <si>
    <t>‡ Veuillez noter que pour valoriser l'usage des fonds, les allocations de moins de 1 000 $ ne seront pas émises et seront redistribuées aux autres autorités scolaires et écoles à charte et indépendantes (privées).</t>
  </si>
  <si>
    <t xml:space="preserve">Les fonds réguliers du PLOÉ pour 2024-2025 peuvent être dépensés entre le 1er juillet 2024 et le 30 juin 2025. </t>
  </si>
  <si>
    <t>Financement des initiatives francophones
2024-25</t>
  </si>
  <si>
    <t>Financement pour l'ETP du français alternatif (Immersion française) 2024-25</t>
  </si>
  <si>
    <t>Financement pour l'ETP du français langue seconde 2024-25</t>
  </si>
  <si>
    <t>Financement total pour l'ETP
2024-25</t>
  </si>
  <si>
    <t>Financement des projets de pôle d'enseignement en français 2024-25</t>
  </si>
  <si>
    <t>1e versement du financement des projets de pôle*</t>
  </si>
  <si>
    <t>2e versement du financement des projets de pôle†</t>
  </si>
  <si>
    <t>TOTAL pour 
2024-25 ‡</t>
  </si>
  <si>
    <t>† Sous reserve de l'approbation du Formulaire de rapport du PLOÉ 2024-2025</t>
  </si>
  <si>
    <t>Titre du projet de pôle</t>
  </si>
  <si>
    <t>Répartition du projet de pôle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</si>
  <si>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</si>
  <si>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</si>
  <si>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</si>
  <si>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</si>
  <si>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</si>
  <si>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</si>
  <si>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</si>
  <si>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</si>
  <si>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</si>
  <si>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Peace Wapiti School Division</t>
  </si>
  <si>
    <t xml:space="preserve">* Sous reserve de l'approbation du Formulaire de rapport du PLOÉ 2023-2024 </t>
  </si>
  <si>
    <t>Horizon School Division</t>
  </si>
  <si>
    <t>Prairie Rose School Division</t>
  </si>
  <si>
    <t>Calgary Waldorf School Society</t>
  </si>
  <si>
    <t>River Valley School Society</t>
  </si>
  <si>
    <t>Clear Water Academy Foundation §</t>
  </si>
  <si>
    <t>§ Financement décliné par l'autorité scolaire</t>
  </si>
  <si>
    <t>Les affectations ci-dessous correspondent au financement régulier et n’incluent pas les fonds fédéraux supplémentaires pour des projets complémentaires et d’infrastructure.</t>
  </si>
  <si>
    <t>Versement additionel du financement des projets de pôle</t>
  </si>
  <si>
    <t>Alberta Professional Learning Consortium</t>
  </si>
  <si>
    <t>Affectations de fonds réguliers du PLOÉ pour 2024-2025 selon l'autorité scolaire - MODIFIÉ LE 1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</si>
</sst>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[$$-1009]* #,##0.00_-;\-[$$-1009]* #,##0.00_-;_-[$$-1009]* &quot;-&quot;??_-;_-@_-"/>
    <numFmt numFmtId="168" formatCode="#,##0.00\ [$$-C0C]"/>
    <numFmt numFmtId="169" formatCode="_ * #,##0_ \ [$$-C0C]_ ;_ * \-#,##0\ \ [$$-C0C]_ ;_ * &quot;-&quot;??_ \ [$$-C0C]_ ;_ @_ "/>
    <numFmt numFmtId="170" formatCode="_ * #,##0.00_ \ [$$-C0C]_ ;_ * \-#,##0.00\ \ [$$-C0C]_ ;_ * &quot;-&quot;??_ \ [$$-C0C]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77B8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2">
    <xf numFmtId="0" fontId="0" fillId="0" borderId="0" xfId="0"/>
    <xf numFmtId="0" fontId="5" fillId="0" borderId="0" xfId="0" applyFont="1"/>
    <xf numFmtId="0" fontId="6" fillId="2" borderId="0" xfId="0" applyFont="1" applyFill="1"/>
    <xf numFmtId="166" fontId="5" fillId="2" borderId="0" xfId="0" applyNumberFormat="1" applyFont="1" applyFill="1" applyAlignment="1">
      <alignment wrapText="1"/>
    </xf>
    <xf numFmtId="166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165" fontId="5" fillId="0" borderId="0" xfId="0" applyNumberFormat="1" applyFont="1"/>
    <xf numFmtId="0" fontId="13" fillId="0" borderId="0" xfId="0" applyFont="1"/>
    <xf numFmtId="164" fontId="12" fillId="0" borderId="0" xfId="0" applyNumberFormat="1" applyFont="1" applyAlignment="1">
      <alignment horizontal="right"/>
    </xf>
    <xf numFmtId="0" fontId="3" fillId="0" borderId="3" xfId="2" applyFont="1" applyBorder="1"/>
    <xf numFmtId="0" fontId="4" fillId="0" borderId="3" xfId="2" applyFont="1" applyBorder="1"/>
    <xf numFmtId="167" fontId="0" fillId="0" borderId="0" xfId="0" applyNumberFormat="1"/>
    <xf numFmtId="167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6" fontId="14" fillId="2" borderId="0" xfId="0" applyNumberFormat="1" applyFont="1" applyFill="1" applyAlignment="1">
      <alignment wrapText="1"/>
    </xf>
    <xf numFmtId="165" fontId="12" fillId="0" borderId="0" xfId="0" applyNumberFormat="1" applyFont="1" applyAlignment="1">
      <alignment horizontal="right"/>
    </xf>
    <xf numFmtId="166" fontId="5" fillId="0" borderId="2" xfId="1" applyNumberFormat="1" applyFont="1" applyFill="1" applyBorder="1"/>
    <xf numFmtId="168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9" fillId="0" borderId="0" xfId="0" applyFont="1"/>
    <xf numFmtId="0" fontId="22" fillId="4" borderId="0" xfId="0" applyFont="1" applyFill="1"/>
    <xf numFmtId="0" fontId="5" fillId="0" borderId="0" xfId="0" applyFont="1" applyAlignment="1">
      <alignment horizontal="left" vertical="top" wrapText="1"/>
    </xf>
    <xf numFmtId="169" fontId="8" fillId="0" borderId="0" xfId="0" applyNumberFormat="1" applyFont="1"/>
    <xf numFmtId="169" fontId="10" fillId="0" borderId="0" xfId="0" applyNumberFormat="1" applyFont="1" applyAlignment="1">
      <alignment wrapText="1"/>
    </xf>
    <xf numFmtId="169" fontId="5" fillId="0" borderId="0" xfId="0" applyNumberFormat="1" applyFont="1" applyAlignment="1">
      <alignment vertical="top" wrapText="1"/>
    </xf>
    <xf numFmtId="169" fontId="10" fillId="0" borderId="0" xfId="1" applyNumberFormat="1" applyFont="1" applyFill="1" applyBorder="1" applyAlignment="1">
      <alignment wrapText="1"/>
    </xf>
    <xf numFmtId="169" fontId="5" fillId="0" borderId="0" xfId="1" applyNumberFormat="1" applyFont="1" applyFill="1" applyBorder="1" applyAlignment="1">
      <alignment wrapText="1"/>
    </xf>
    <xf numFmtId="169" fontId="10" fillId="0" borderId="0" xfId="1" applyNumberFormat="1" applyFont="1" applyFill="1" applyBorder="1" applyAlignment="1"/>
    <xf numFmtId="169" fontId="8" fillId="0" borderId="2" xfId="0" applyNumberFormat="1" applyFont="1" applyBorder="1"/>
    <xf numFmtId="169" fontId="10" fillId="0" borderId="2" xfId="0" applyNumberFormat="1" applyFont="1" applyBorder="1" applyAlignment="1">
      <alignment wrapText="1"/>
    </xf>
    <xf numFmtId="169" fontId="5" fillId="0" borderId="2" xfId="0" applyNumberFormat="1" applyFont="1" applyBorder="1" applyAlignment="1">
      <alignment vertical="top" wrapText="1"/>
    </xf>
    <xf numFmtId="169" fontId="10" fillId="0" borderId="2" xfId="1" applyNumberFormat="1" applyFont="1" applyFill="1" applyBorder="1" applyAlignment="1">
      <alignment wrapText="1"/>
    </xf>
    <xf numFmtId="169" fontId="5" fillId="0" borderId="2" xfId="1" applyNumberFormat="1" applyFont="1" applyFill="1" applyBorder="1" applyAlignment="1">
      <alignment wrapText="1"/>
    </xf>
    <xf numFmtId="169" fontId="10" fillId="0" borderId="2" xfId="1" applyNumberFormat="1" applyFont="1" applyFill="1" applyBorder="1" applyAlignment="1"/>
    <xf numFmtId="169" fontId="9" fillId="0" borderId="0" xfId="0" applyNumberFormat="1" applyFont="1"/>
    <xf numFmtId="169" fontId="10" fillId="0" borderId="0" xfId="0" applyNumberFormat="1" applyFont="1" applyAlignment="1">
      <alignment vertical="top" wrapText="1"/>
    </xf>
    <xf numFmtId="169" fontId="10" fillId="0" borderId="0" xfId="1" applyNumberFormat="1" applyFont="1" applyFill="1" applyBorder="1"/>
    <xf numFmtId="169" fontId="7" fillId="3" borderId="0" xfId="0" applyNumberFormat="1" applyFont="1" applyFill="1"/>
    <xf numFmtId="169" fontId="8" fillId="0" borderId="0" xfId="1" applyNumberFormat="1" applyFont="1" applyFill="1" applyBorder="1"/>
    <xf numFmtId="169" fontId="5" fillId="0" borderId="0" xfId="1" applyNumberFormat="1" applyFont="1" applyFill="1" applyBorder="1"/>
    <xf numFmtId="169" fontId="17" fillId="0" borderId="0" xfId="1" applyNumberFormat="1" applyFont="1" applyFill="1" applyBorder="1"/>
    <xf numFmtId="169" fontId="19" fillId="0" borderId="0" xfId="0" applyNumberFormat="1" applyFont="1"/>
    <xf numFmtId="169" fontId="10" fillId="0" borderId="0" xfId="1" applyNumberFormat="1" applyFont="1" applyFill="1"/>
    <xf numFmtId="169" fontId="12" fillId="0" borderId="0" xfId="1" applyNumberFormat="1" applyFont="1" applyFill="1" applyBorder="1"/>
    <xf numFmtId="169" fontId="15" fillId="0" borderId="0" xfId="1" applyNumberFormat="1" applyFont="1" applyFill="1" applyBorder="1"/>
    <xf numFmtId="169" fontId="18" fillId="0" borderId="0" xfId="1" applyNumberFormat="1" applyFont="1" applyFill="1" applyBorder="1"/>
    <xf numFmtId="169" fontId="7" fillId="3" borderId="0" xfId="1" applyNumberFormat="1" applyFont="1" applyFill="1" applyBorder="1"/>
    <xf numFmtId="169" fontId="5" fillId="0" borderId="0" xfId="0" applyNumberFormat="1" applyFont="1"/>
    <xf numFmtId="169" fontId="5" fillId="0" borderId="0" xfId="1" applyNumberFormat="1" applyFont="1" applyFill="1" applyBorder="1" applyAlignment="1"/>
    <xf numFmtId="169" fontId="16" fillId="0" borderId="0" xfId="1" applyNumberFormat="1" applyFont="1" applyFill="1" applyBorder="1"/>
    <xf numFmtId="169" fontId="5" fillId="0" borderId="2" xfId="1" applyNumberFormat="1" applyFont="1" applyFill="1" applyBorder="1"/>
    <xf numFmtId="169" fontId="16" fillId="0" borderId="2" xfId="1" applyNumberFormat="1" applyFont="1" applyFill="1" applyBorder="1"/>
    <xf numFmtId="169" fontId="10" fillId="0" borderId="2" xfId="1" applyNumberFormat="1" applyFont="1" applyFill="1" applyBorder="1"/>
    <xf numFmtId="169" fontId="8" fillId="0" borderId="2" xfId="1" applyNumberFormat="1" applyFont="1" applyFill="1" applyBorder="1"/>
    <xf numFmtId="169" fontId="11" fillId="0" borderId="0" xfId="0" applyNumberFormat="1" applyFont="1"/>
    <xf numFmtId="169" fontId="21" fillId="0" borderId="0" xfId="1" applyNumberFormat="1" applyFont="1" applyFill="1" applyBorder="1"/>
    <xf numFmtId="169" fontId="21" fillId="0" borderId="0" xfId="0" applyNumberFormat="1" applyFont="1"/>
    <xf numFmtId="169" fontId="11" fillId="0" borderId="0" xfId="1" applyNumberFormat="1" applyFont="1" applyFill="1" applyBorder="1"/>
    <xf numFmtId="0" fontId="8" fillId="0" borderId="0" xfId="0" applyFont="1" applyFill="1"/>
    <xf numFmtId="166" fontId="5" fillId="0" borderId="0" xfId="1" applyNumberFormat="1" applyFont="1" applyFill="1" applyBorder="1"/>
    <xf numFmtId="170" fontId="17" fillId="0" borderId="0" xfId="1" applyNumberFormat="1" applyFont="1" applyFill="1" applyBorder="1"/>
    <xf numFmtId="169" fontId="8" fillId="0" borderId="0" xfId="1" applyNumberFormat="1" applyFont="1" applyAlignment="1">
      <alignment horizontal="right"/>
    </xf>
    <xf numFmtId="169" fontId="8" fillId="0" borderId="2" xfId="1" applyNumberFormat="1" applyFont="1" applyBorder="1" applyAlignment="1">
      <alignment horizontal="right"/>
    </xf>
    <xf numFmtId="169" fontId="5" fillId="0" borderId="0" xfId="0" applyNumberFormat="1" applyFont="1" applyBorder="1" applyAlignment="1">
      <alignment vertical="top" wrapText="1"/>
    </xf>
    <xf numFmtId="169" fontId="9" fillId="0" borderId="0" xfId="1" applyNumberFormat="1" applyFont="1" applyFill="1" applyBorder="1"/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left" wrapText="1"/>
    </xf>
    <xf numFmtId="0" fontId="23" fillId="0" borderId="0" xfId="0" applyFont="1" applyAlignment="1">
      <alignment horizontal="left" vertical="top" wrapText="1"/>
    </xf>
  </cellXfs>
  <cellStyles count="3">
    <cellStyle name="Currency" xfId="1" builtinId="4"/>
    <cellStyle name="Heading 1" xfId="2" builtinId="1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_ * #,##0_ \ [$$-C0C]_ ;_ * \-#,##0\ \ [$$-C0C]_ ;_ * &quot;-&quot;??_ \ [$$-C0C]_ ;_ @_ 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L85" totalsRowShown="0" headerRowDxfId="14" dataDxfId="12" headerRowBorderDxfId="13" tableBorderDxfId="11">
  <autoFilter ref="A5:L85" xr:uid="{00000000-0009-0000-0100-000003000000}"/>
  <tableColumns count="12">
    <tableColumn id="1" xr3:uid="{00000000-0010-0000-0000-000001000000}" name="AUTORITÉ SCOLAIRE" dataDxfId="10"/>
    <tableColumn id="12" xr3:uid="{E82806C7-439F-4984-8103-7604EDAC8565}" name="Financement des initiatives francophones_x000a_2024-25"/>
    <tableColumn id="6" xr3:uid="{00000000-0010-0000-0000-000006000000}" name="Financement pour l'ETP du français alternatif (Immersion française) 2024-25" dataDxfId="9"/>
    <tableColumn id="7" xr3:uid="{00000000-0010-0000-0000-000007000000}" name="Financement pour l'ETP du français langue seconde 2024-25" dataDxfId="8"/>
    <tableColumn id="2" xr3:uid="{00000000-0010-0000-0000-000002000000}" name="Financement total pour l'ETP_x000a_2024-25" dataDxfId="7"/>
    <tableColumn id="5" xr3:uid="{00000000-0010-0000-0000-000005000000}" name="1e versement des initiatives francophones  / ETP *" dataDxfId="6">
      <calculatedColumnFormula>Table134[[#This Row],[Financement total pour l''ETP
2024-25]]*0.8</calculatedColumnFormula>
    </tableColumn>
    <tableColumn id="9" xr3:uid="{00000000-0010-0000-0000-000009000000}" name="2e versement des initiatives francophones  / ETP †" dataDxfId="5">
      <calculatedColumnFormula>SUM(G1:G5)</calculatedColumnFormula>
    </tableColumn>
    <tableColumn id="3" xr3:uid="{00000000-0010-0000-0000-000003000000}" name="Financement des projets de pôle d'enseignement en français 2024-25" dataDxfId="4" dataCellStyle="Currency"/>
    <tableColumn id="8" xr3:uid="{00000000-0010-0000-0000-000008000000}" name="1e versement du financement des projets de pôle*" dataDxfId="3" dataCellStyle="Currency">
      <calculatedColumnFormula>Table134[[#This Row],[Financement des projets de pôle d''enseignement en français 2024-25]]*0.8</calculatedColumnFormula>
    </tableColumn>
    <tableColumn id="11" xr3:uid="{CD8D8116-5937-41B4-ABBB-60F01DA621EC}" name="Versement additionel du financement des projets de pôle" dataDxfId="2" dataCellStyle="Currency"/>
    <tableColumn id="10" xr3:uid="{00000000-0010-0000-0000-00000A000000}" name="2e versement du financement des projets de pôle†" dataDxfId="1" dataCellStyle="Currency">
      <calculatedColumnFormula>Table134[[#This Row],[Financement des projets de pôle d''enseignement en français 2024-25]]*0.2</calculatedColumnFormula>
    </tableColumn>
    <tableColumn id="4" xr3:uid="{00000000-0010-0000-0000-000004000000}" name="TOTAL pour _x000a_2024-25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pane ySplit="5" topLeftCell="A6" activePane="bottomLeft" state="frozen"/>
      <selection pane="bottomLeft" activeCell="H9" sqref="H9"/>
    </sheetView>
  </sheetViews>
  <sheetFormatPr defaultColWidth="9.140625" defaultRowHeight="15" x14ac:dyDescent="0.25"/>
  <cols>
    <col min="1" max="1" width="70.42578125" customWidth="1"/>
    <col min="2" max="2" width="21.28515625" customWidth="1"/>
    <col min="3" max="3" width="20.5703125" customWidth="1"/>
    <col min="4" max="4" width="19.7109375" customWidth="1"/>
    <col min="5" max="5" width="18.42578125" customWidth="1"/>
    <col min="6" max="6" width="17.7109375" customWidth="1"/>
    <col min="7" max="7" width="16.5703125" customWidth="1"/>
    <col min="8" max="8" width="17.7109375" customWidth="1"/>
    <col min="9" max="10" width="16.140625" customWidth="1"/>
    <col min="11" max="11" width="15.140625" customWidth="1"/>
    <col min="12" max="12" width="18.5703125" customWidth="1"/>
    <col min="13" max="13" width="18" customWidth="1"/>
    <col min="14" max="14" width="23" customWidth="1"/>
    <col min="15" max="15" width="14.85546875" customWidth="1"/>
    <col min="18" max="18" width="11.28515625" customWidth="1"/>
    <col min="30" max="30" width="0" hidden="1" customWidth="1"/>
  </cols>
  <sheetData>
    <row r="1" spans="1:15" ht="30" customHeight="1" thickBot="1" x14ac:dyDescent="0.45">
      <c r="A1" s="9" t="s">
        <v>117</v>
      </c>
      <c r="B1" s="9"/>
      <c r="C1" s="9"/>
      <c r="D1" s="9"/>
      <c r="E1" s="10"/>
      <c r="F1" s="9"/>
      <c r="G1" s="10"/>
      <c r="H1" s="10"/>
      <c r="I1" s="10"/>
      <c r="J1" s="10"/>
      <c r="K1" s="10"/>
      <c r="L1" s="10"/>
    </row>
    <row r="2" spans="1:15" ht="23.25" customHeight="1" thickTop="1" x14ac:dyDescent="0.25"/>
    <row r="3" spans="1:15" ht="21" customHeight="1" x14ac:dyDescent="0.3">
      <c r="A3" s="13" t="s">
        <v>114</v>
      </c>
      <c r="B3" s="13"/>
      <c r="C3" s="1"/>
      <c r="D3" s="1"/>
      <c r="E3" s="14"/>
      <c r="F3" s="14"/>
      <c r="G3" s="14"/>
      <c r="H3" s="14"/>
    </row>
    <row r="4" spans="1:15" ht="19.5" customHeight="1" x14ac:dyDescent="0.25">
      <c r="A4" s="13" t="s">
        <v>85</v>
      </c>
      <c r="B4" s="13"/>
      <c r="C4" s="1"/>
      <c r="D4" s="1"/>
      <c r="E4" s="1"/>
      <c r="F4" s="1"/>
      <c r="G4" s="1"/>
      <c r="H4" s="1"/>
    </row>
    <row r="5" spans="1:15" ht="94.5" customHeight="1" x14ac:dyDescent="0.35">
      <c r="A5" s="2" t="s">
        <v>75</v>
      </c>
      <c r="B5" s="15" t="s">
        <v>86</v>
      </c>
      <c r="C5" s="15" t="s">
        <v>87</v>
      </c>
      <c r="D5" s="15" t="s">
        <v>88</v>
      </c>
      <c r="E5" s="3" t="s">
        <v>89</v>
      </c>
      <c r="F5" s="3" t="s">
        <v>76</v>
      </c>
      <c r="G5" s="3" t="s">
        <v>77</v>
      </c>
      <c r="H5" s="4" t="s">
        <v>90</v>
      </c>
      <c r="I5" s="4" t="s">
        <v>91</v>
      </c>
      <c r="J5" s="4" t="s">
        <v>115</v>
      </c>
      <c r="K5" s="4" t="s">
        <v>92</v>
      </c>
      <c r="L5" s="4" t="s">
        <v>93</v>
      </c>
    </row>
    <row r="6" spans="1:15" ht="21.75" customHeight="1" x14ac:dyDescent="0.25">
      <c r="A6" s="19" t="s">
        <v>44</v>
      </c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ht="14.45" customHeight="1" x14ac:dyDescent="0.25">
      <c r="A7" s="13" t="s">
        <v>78</v>
      </c>
      <c r="B7" s="65">
        <v>705379.86</v>
      </c>
      <c r="C7" s="26"/>
      <c r="D7" s="26"/>
      <c r="E7" s="27"/>
      <c r="F7" s="28">
        <f>B7*0.8</f>
        <v>564303.88800000004</v>
      </c>
      <c r="G7" s="28">
        <f>B7*0.2</f>
        <v>141075.97200000001</v>
      </c>
      <c r="H7" s="29"/>
      <c r="I7" s="30"/>
      <c r="J7" s="30"/>
      <c r="K7" s="30"/>
      <c r="L7" s="31">
        <f>F7+G7</f>
        <v>705379.8600000001</v>
      </c>
      <c r="M7" s="12"/>
      <c r="N7" s="12"/>
      <c r="O7" s="12"/>
    </row>
    <row r="8" spans="1:15" ht="14.45" customHeight="1" x14ac:dyDescent="0.25">
      <c r="A8" s="13" t="s">
        <v>79</v>
      </c>
      <c r="B8" s="65">
        <v>2909292.69</v>
      </c>
      <c r="C8" s="26"/>
      <c r="D8" s="26"/>
      <c r="E8" s="27"/>
      <c r="F8" s="28">
        <f t="shared" ref="F8:F10" si="0">B8*0.8</f>
        <v>2327434.1520000002</v>
      </c>
      <c r="G8" s="28">
        <f t="shared" ref="G8:G10" si="1">B8*0.2</f>
        <v>581858.53800000006</v>
      </c>
      <c r="H8" s="29"/>
      <c r="I8" s="30"/>
      <c r="J8" s="30"/>
      <c r="K8" s="30"/>
      <c r="L8" s="31">
        <f t="shared" ref="L8:L10" si="2">F8+G8</f>
        <v>2909292.6900000004</v>
      </c>
      <c r="M8" s="12"/>
      <c r="N8" s="12"/>
      <c r="O8" s="12"/>
    </row>
    <row r="9" spans="1:15" ht="14.45" customHeight="1" x14ac:dyDescent="0.25">
      <c r="A9" s="13" t="s">
        <v>80</v>
      </c>
      <c r="B9" s="65">
        <v>916515.2</v>
      </c>
      <c r="C9" s="26"/>
      <c r="D9" s="26"/>
      <c r="E9" s="27"/>
      <c r="F9" s="67">
        <f t="shared" si="0"/>
        <v>733212.16000000003</v>
      </c>
      <c r="G9" s="67">
        <f t="shared" si="1"/>
        <v>183303.04000000001</v>
      </c>
      <c r="H9" s="29"/>
      <c r="I9" s="30"/>
      <c r="J9" s="30"/>
      <c r="K9" s="30"/>
      <c r="L9" s="31">
        <f t="shared" si="2"/>
        <v>916515.20000000007</v>
      </c>
      <c r="M9" s="12"/>
      <c r="N9" s="12"/>
      <c r="O9" s="12"/>
    </row>
    <row r="10" spans="1:15" ht="14.45" customHeight="1" thickBot="1" x14ac:dyDescent="0.3">
      <c r="A10" s="20" t="s">
        <v>81</v>
      </c>
      <c r="B10" s="66">
        <v>2773617.06</v>
      </c>
      <c r="C10" s="32"/>
      <c r="D10" s="32"/>
      <c r="E10" s="33"/>
      <c r="F10" s="34">
        <f t="shared" si="0"/>
        <v>2218893.648</v>
      </c>
      <c r="G10" s="34">
        <f t="shared" si="1"/>
        <v>554723.41200000001</v>
      </c>
      <c r="H10" s="35"/>
      <c r="I10" s="36"/>
      <c r="J10" s="36"/>
      <c r="K10" s="36"/>
      <c r="L10" s="37">
        <f t="shared" si="2"/>
        <v>2773617.06</v>
      </c>
      <c r="M10" s="12"/>
      <c r="N10" s="12"/>
      <c r="O10" s="12"/>
    </row>
    <row r="11" spans="1:15" ht="14.45" customHeight="1" thickTop="1" x14ac:dyDescent="0.25">
      <c r="A11" s="21" t="s">
        <v>82</v>
      </c>
      <c r="B11" s="68">
        <f>SUBTOTAL(109,B6:B10)</f>
        <v>7304804.8100000005</v>
      </c>
      <c r="C11" s="38"/>
      <c r="D11" s="38"/>
      <c r="E11" s="27"/>
      <c r="F11" s="39">
        <f>SUM(F7:F10)</f>
        <v>5843843.8480000002</v>
      </c>
      <c r="G11" s="39">
        <f>SUM(G7:G10)</f>
        <v>1460960.9620000001</v>
      </c>
      <c r="H11" s="29"/>
      <c r="I11" s="29"/>
      <c r="J11" s="29"/>
      <c r="K11" s="29"/>
      <c r="L11" s="40">
        <f>SUBTOTAL(109,L6:L10)</f>
        <v>7304804.8100000005</v>
      </c>
      <c r="M11" s="12"/>
      <c r="N11" s="12"/>
      <c r="O11" s="12"/>
    </row>
    <row r="12" spans="1:15" ht="21.75" customHeight="1" x14ac:dyDescent="0.25">
      <c r="A12" s="19" t="s">
        <v>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11"/>
      <c r="N12" s="11"/>
    </row>
    <row r="13" spans="1:15" x14ac:dyDescent="0.25">
      <c r="A13" s="13" t="s">
        <v>14</v>
      </c>
      <c r="B13" s="26"/>
      <c r="C13" s="42">
        <v>28632.770099999998</v>
      </c>
      <c r="D13" s="42"/>
      <c r="E13" s="40">
        <f>SUM(Table134[[#This Row],[Financement pour l''ETP du français alternatif (Immersion française) 2024-25]:[Financement pour l''ETP du français langue seconde 2024-25]])</f>
        <v>28632.770099999998</v>
      </c>
      <c r="F13" s="43">
        <f>Table134[[#This Row],[Financement total pour l''ETP
2024-25]]*0.8</f>
        <v>22906.216079999998</v>
      </c>
      <c r="G13" s="43">
        <f>Table134[[#This Row],[Financement total pour l''ETP
2024-25]]*0.2</f>
        <v>5726.5540199999996</v>
      </c>
      <c r="H13" s="44"/>
      <c r="I13" s="43"/>
      <c r="J13" s="43"/>
      <c r="K13" s="43"/>
      <c r="L13" s="40">
        <f>SUM(Table134[[#This Row],[Financement total pour l''ETP
2024-25]],Table134[[#This Row],[Financement des projets de pôle d''enseignement en français 2024-25]])</f>
        <v>28632.770099999998</v>
      </c>
    </row>
    <row r="14" spans="1:15" x14ac:dyDescent="0.25">
      <c r="A14" s="13" t="s">
        <v>15</v>
      </c>
      <c r="B14" s="26"/>
      <c r="C14" s="42">
        <v>46319.603200000005</v>
      </c>
      <c r="D14" s="42">
        <v>19710.063845000001</v>
      </c>
      <c r="E14" s="40">
        <f>SUM(Table134[[#This Row],[Financement pour l''ETP du français alternatif (Immersion française) 2024-25]:[Financement pour l''ETP du français langue seconde 2024-25]])</f>
        <v>66029.667045000009</v>
      </c>
      <c r="F14" s="43">
        <f>Table134[[#This Row],[Financement total pour l''ETP
2024-25]]*0.8</f>
        <v>52823.733636000012</v>
      </c>
      <c r="G14" s="43">
        <f>Table134[[#This Row],[Financement total pour l''ETP
2024-25]]*0.2</f>
        <v>13205.933409000003</v>
      </c>
      <c r="H14" s="44">
        <v>9807</v>
      </c>
      <c r="I14" s="43">
        <f>Table134[[#This Row],[Financement des projets de pôle d''enseignement en français 2024-25]]*0.8</f>
        <v>7845.6</v>
      </c>
      <c r="J14" s="43"/>
      <c r="K14" s="43">
        <f>Table134[[#This Row],[Financement des projets de pôle d''enseignement en français 2024-25]]*0.2</f>
        <v>1961.4</v>
      </c>
      <c r="L14" s="40">
        <f>SUM(Table134[[#This Row],[Financement total pour l''ETP
2024-25]],Table134[[#This Row],[Financement des projets de pôle d''enseignement en français 2024-25]])</f>
        <v>75836.667045000009</v>
      </c>
    </row>
    <row r="15" spans="1:15" ht="15" customHeight="1" x14ac:dyDescent="0.25">
      <c r="A15" s="13" t="s">
        <v>16</v>
      </c>
      <c r="B15" s="26"/>
      <c r="C15" s="42">
        <v>296115.34000000003</v>
      </c>
      <c r="D15" s="42">
        <v>8993.9611800000002</v>
      </c>
      <c r="E15" s="40">
        <f>SUM(Table134[[#This Row],[Financement pour l''ETP du français alternatif (Immersion française) 2024-25]:[Financement pour l''ETP du français langue seconde 2024-25]])</f>
        <v>305109.30118000001</v>
      </c>
      <c r="F15" s="43">
        <f>Table134[[#This Row],[Financement total pour l''ETP
2024-25]]*0.8</f>
        <v>244087.44094400003</v>
      </c>
      <c r="G15" s="43">
        <f>Table134[[#This Row],[Financement total pour l''ETP
2024-25]]*0.2</f>
        <v>61021.860236000008</v>
      </c>
      <c r="H15" s="44"/>
      <c r="I15" s="43"/>
      <c r="J15" s="43"/>
      <c r="K15" s="43"/>
      <c r="L15" s="40">
        <f>SUM(Table134[[#This Row],[Financement total pour l''ETP
2024-25]],Table134[[#This Row],[Financement des projets de pôle d''enseignement en français 2024-25]])</f>
        <v>305109.30118000001</v>
      </c>
    </row>
    <row r="16" spans="1:15" x14ac:dyDescent="0.25">
      <c r="A16" s="13" t="s">
        <v>53</v>
      </c>
      <c r="B16" s="26"/>
      <c r="C16" s="42">
        <v>560475.22</v>
      </c>
      <c r="D16" s="42">
        <v>221665.89075499994</v>
      </c>
      <c r="E16" s="40">
        <f>SUM(Table134[[#This Row],[Financement pour l''ETP du français alternatif (Immersion française) 2024-25]:[Financement pour l''ETP du français langue seconde 2024-25]])</f>
        <v>782141.11075499991</v>
      </c>
      <c r="F16" s="43">
        <f>Table134[[#This Row],[Financement total pour l''ETP
2024-25]]*0.8</f>
        <v>625712.88860399998</v>
      </c>
      <c r="G16" s="43">
        <f>Table134[[#This Row],[Financement total pour l''ETP
2024-25]]*0.2</f>
        <v>156428.22215099999</v>
      </c>
      <c r="H16" s="44"/>
      <c r="I16" s="43"/>
      <c r="J16" s="43"/>
      <c r="K16" s="43"/>
      <c r="L16" s="40">
        <f>SUM(Table134[[#This Row],[Financement total pour l''ETP
2024-25]],Table134[[#This Row],[Financement des projets de pôle d''enseignement en français 2024-25]])</f>
        <v>782141.11075499991</v>
      </c>
    </row>
    <row r="17" spans="1:12" x14ac:dyDescent="0.25">
      <c r="A17" s="13" t="s">
        <v>17</v>
      </c>
      <c r="B17" s="26"/>
      <c r="C17" s="42">
        <v>1487365.9800000002</v>
      </c>
      <c r="D17" s="42">
        <v>250754.53621500003</v>
      </c>
      <c r="E17" s="40">
        <f>SUM(Table134[[#This Row],[Financement pour l''ETP du français alternatif (Immersion française) 2024-25]:[Financement pour l''ETP du français langue seconde 2024-25]])</f>
        <v>1738120.5162150003</v>
      </c>
      <c r="F17" s="43">
        <f>Table134[[#This Row],[Financement total pour l''ETP
2024-25]]*0.8</f>
        <v>1390496.4129720004</v>
      </c>
      <c r="G17" s="43">
        <f>Table134[[#This Row],[Financement total pour l''ETP
2024-25]]*0.2</f>
        <v>347624.10324300011</v>
      </c>
      <c r="H17" s="44">
        <v>258833</v>
      </c>
      <c r="I17" s="43">
        <f>Table134[[#This Row],[Financement des projets de pôle d''enseignement en français 2024-25]]*0.8</f>
        <v>207066.40000000002</v>
      </c>
      <c r="J17" s="43"/>
      <c r="K17" s="43">
        <f>Table134[[#This Row],[Financement des projets de pôle d''enseignement en français 2024-25]]*0.2</f>
        <v>51766.600000000006</v>
      </c>
      <c r="L17" s="40">
        <f>SUM(Table134[[#This Row],[Financement total pour l''ETP
2024-25]],Table134[[#This Row],[Financement des projets de pôle d''enseignement en français 2024-25]])</f>
        <v>1996953.5162150003</v>
      </c>
    </row>
    <row r="18" spans="1:12" x14ac:dyDescent="0.25">
      <c r="A18" s="13" t="s">
        <v>52</v>
      </c>
      <c r="B18" s="26"/>
      <c r="C18" s="42">
        <v>69118.542000000001</v>
      </c>
      <c r="D18" s="42">
        <v>6048.1189100000001</v>
      </c>
      <c r="E18" s="40">
        <f>SUM(Table134[[#This Row],[Financement pour l''ETP du français alternatif (Immersion française) 2024-25]:[Financement pour l''ETP du français langue seconde 2024-25]])</f>
        <v>75166.660910000006</v>
      </c>
      <c r="F18" s="43">
        <f>Table134[[#This Row],[Financement total pour l''ETP
2024-25]]*0.8</f>
        <v>60133.328728000008</v>
      </c>
      <c r="G18" s="43">
        <f>Table134[[#This Row],[Financement total pour l''ETP
2024-25]]*0.2</f>
        <v>15033.332182000002</v>
      </c>
      <c r="H18" s="44"/>
      <c r="I18" s="43"/>
      <c r="J18" s="43"/>
      <c r="K18" s="43"/>
      <c r="L18" s="40">
        <f>SUM(Table134[[#This Row],[Financement total pour l''ETP
2024-25]],Table134[[#This Row],[Financement des projets de pôle d''enseignement en français 2024-25]])</f>
        <v>75166.660910000006</v>
      </c>
    </row>
    <row r="19" spans="1:12" x14ac:dyDescent="0.25">
      <c r="A19" s="13" t="s">
        <v>18</v>
      </c>
      <c r="B19" s="26"/>
      <c r="C19" s="42">
        <v>70009.055999999997</v>
      </c>
      <c r="D19" s="42">
        <v>4693.12255</v>
      </c>
      <c r="E19" s="40">
        <f>SUM(Table134[[#This Row],[Financement pour l''ETP du français alternatif (Immersion française) 2024-25]:[Financement pour l''ETP du français langue seconde 2024-25]])</f>
        <v>74702.178549999997</v>
      </c>
      <c r="F19" s="43">
        <f>Table134[[#This Row],[Financement total pour l''ETP
2024-25]]*0.8</f>
        <v>59761.742839999999</v>
      </c>
      <c r="G19" s="43">
        <f>Table134[[#This Row],[Financement total pour l''ETP
2024-25]]*0.2</f>
        <v>14940.43571</v>
      </c>
      <c r="H19" s="44">
        <v>2100</v>
      </c>
      <c r="I19" s="43">
        <f>Table134[[#This Row],[Financement des projets de pôle d''enseignement en français 2024-25]]*0.8</f>
        <v>1680</v>
      </c>
      <c r="J19" s="43"/>
      <c r="K19" s="43">
        <f>Table134[[#This Row],[Financement des projets de pôle d''enseignement en français 2024-25]]*0.2</f>
        <v>420</v>
      </c>
      <c r="L19" s="40">
        <f>SUM(Table134[[#This Row],[Financement total pour l''ETP
2024-25]],Table134[[#This Row],[Financement des projets de pôle d''enseignement en français 2024-25]])</f>
        <v>76802.178549999997</v>
      </c>
    </row>
    <row r="20" spans="1:12" x14ac:dyDescent="0.25">
      <c r="A20" s="13" t="s">
        <v>54</v>
      </c>
      <c r="B20" s="26"/>
      <c r="C20" s="42">
        <v>98731.062000000005</v>
      </c>
      <c r="D20" s="42">
        <v>30906.867130000002</v>
      </c>
      <c r="E20" s="40">
        <f>SUM(Table134[[#This Row],[Financement pour l''ETP du français alternatif (Immersion française) 2024-25]:[Financement pour l''ETP du français langue seconde 2024-25]])</f>
        <v>129637.92913</v>
      </c>
      <c r="F20" s="43">
        <f>Table134[[#This Row],[Financement total pour l''ETP
2024-25]]*0.8</f>
        <v>103710.34330400001</v>
      </c>
      <c r="G20" s="43">
        <f>Table134[[#This Row],[Financement total pour l''ETP
2024-25]]*0.2</f>
        <v>25927.585826000002</v>
      </c>
      <c r="H20" s="44"/>
      <c r="I20" s="43"/>
      <c r="J20" s="43"/>
      <c r="K20" s="43"/>
      <c r="L20" s="40">
        <f>SUM(Table134[[#This Row],[Financement total pour l''ETP
2024-25]],Table134[[#This Row],[Financement des projets de pôle d''enseignement en français 2024-25]])</f>
        <v>129637.92913</v>
      </c>
    </row>
    <row r="21" spans="1:12" x14ac:dyDescent="0.25">
      <c r="A21" s="23" t="s">
        <v>73</v>
      </c>
      <c r="B21" s="45"/>
      <c r="C21" s="42"/>
      <c r="D21" s="42">
        <v>1613.1780000000001</v>
      </c>
      <c r="E21" s="40">
        <f>SUM(Table134[[#This Row],[Financement pour l''ETP du français alternatif (Immersion française) 2024-25]:[Financement pour l''ETP du français langue seconde 2024-25]])</f>
        <v>1613.1780000000001</v>
      </c>
      <c r="F21" s="43">
        <f>Table134[[#This Row],[Financement total pour l''ETP
2024-25]]*0.8</f>
        <v>1290.5424000000003</v>
      </c>
      <c r="G21" s="43">
        <f>Table134[[#This Row],[Financement total pour l''ETP
2024-25]]*0.2</f>
        <v>322.63560000000007</v>
      </c>
      <c r="H21" s="44"/>
      <c r="I21" s="43"/>
      <c r="J21" s="43"/>
      <c r="K21" s="43"/>
      <c r="L21" s="40">
        <f>SUM(Table134[[#This Row],[Financement total pour l''ETP
2024-25]],Table134[[#This Row],[Financement des projets de pôle d''enseignement en français 2024-25]])</f>
        <v>1613.1780000000001</v>
      </c>
    </row>
    <row r="22" spans="1:12" x14ac:dyDescent="0.25">
      <c r="A22" s="13" t="s">
        <v>50</v>
      </c>
      <c r="B22" s="26"/>
      <c r="C22" s="42"/>
      <c r="D22" s="42">
        <v>6531.1212300000007</v>
      </c>
      <c r="E22" s="40">
        <f>SUM(Table134[[#This Row],[Financement pour l''ETP du français alternatif (Immersion française) 2024-25]:[Financement pour l''ETP du français langue seconde 2024-25]])</f>
        <v>6531.1212300000007</v>
      </c>
      <c r="F22" s="43">
        <f>Table134[[#This Row],[Financement total pour l''ETP
2024-25]]*0.8</f>
        <v>5224.8969840000009</v>
      </c>
      <c r="G22" s="43">
        <f>Table134[[#This Row],[Financement total pour l''ETP
2024-25]]*0.2</f>
        <v>1306.2242460000002</v>
      </c>
      <c r="H22" s="44"/>
      <c r="I22" s="43"/>
      <c r="J22" s="43"/>
      <c r="K22" s="43"/>
      <c r="L22" s="40">
        <f>SUM(Table134[[#This Row],[Financement total pour l''ETP
2024-25]],Table134[[#This Row],[Financement des projets de pôle d''enseignement en français 2024-25]])</f>
        <v>6531.1212300000007</v>
      </c>
    </row>
    <row r="23" spans="1:12" x14ac:dyDescent="0.25">
      <c r="A23" s="13" t="s">
        <v>55</v>
      </c>
      <c r="B23" s="26"/>
      <c r="C23" s="42">
        <v>661065.84000000008</v>
      </c>
      <c r="D23" s="42">
        <v>249107.81512500002</v>
      </c>
      <c r="E23" s="40">
        <f>SUM(Table134[[#This Row],[Financement pour l''ETP du français alternatif (Immersion française) 2024-25]:[Financement pour l''ETP du français langue seconde 2024-25]])</f>
        <v>910173.65512500005</v>
      </c>
      <c r="F23" s="43">
        <f>Table134[[#This Row],[Financement total pour l''ETP
2024-25]]*0.8</f>
        <v>728138.92410000006</v>
      </c>
      <c r="G23" s="43">
        <f>Table134[[#This Row],[Financement total pour l''ETP
2024-25]]*0.2</f>
        <v>182034.73102500002</v>
      </c>
      <c r="H23" s="44"/>
      <c r="I23" s="43"/>
      <c r="J23" s="43"/>
      <c r="K23" s="43"/>
      <c r="L23" s="40">
        <f>SUM(Table134[[#This Row],[Financement total pour l''ETP
2024-25]],Table134[[#This Row],[Financement des projets de pôle d''enseignement en français 2024-25]])</f>
        <v>910173.65512500005</v>
      </c>
    </row>
    <row r="24" spans="1:12" ht="15.75" customHeight="1" x14ac:dyDescent="0.25">
      <c r="A24" s="13" t="s">
        <v>19</v>
      </c>
      <c r="B24" s="26"/>
      <c r="C24" s="42">
        <v>742158.79999999993</v>
      </c>
      <c r="D24" s="42">
        <v>826019.35707599984</v>
      </c>
      <c r="E24" s="40">
        <f>SUM(Table134[[#This Row],[Financement pour l''ETP du français alternatif (Immersion française) 2024-25]:[Financement pour l''ETP du français langue seconde 2024-25]])</f>
        <v>1568178.1570759998</v>
      </c>
      <c r="F24" s="43">
        <f>Table134[[#This Row],[Financement total pour l''ETP
2024-25]]*0.8</f>
        <v>1254542.5256607998</v>
      </c>
      <c r="G24" s="43">
        <f>Table134[[#This Row],[Financement total pour l''ETP
2024-25]]*0.2</f>
        <v>313635.63141519995</v>
      </c>
      <c r="H24" s="44">
        <v>308326</v>
      </c>
      <c r="I24" s="43">
        <f>Table134[[#This Row],[Financement des projets de pôle d''enseignement en français 2024-25]]*0.8</f>
        <v>246660.80000000002</v>
      </c>
      <c r="J24" s="43"/>
      <c r="K24" s="43">
        <f>Table134[[#This Row],[Financement des projets de pôle d''enseignement en français 2024-25]]*0.2</f>
        <v>61665.200000000004</v>
      </c>
      <c r="L24" s="40">
        <f>SUM(Table134[[#This Row],[Financement total pour l''ETP
2024-25]],Table134[[#This Row],[Financement des projets de pôle d''enseignement en français 2024-25]])</f>
        <v>1876504.1570759998</v>
      </c>
    </row>
    <row r="25" spans="1:12" x14ac:dyDescent="0.25">
      <c r="A25" s="13" t="s">
        <v>56</v>
      </c>
      <c r="B25" s="26"/>
      <c r="C25" s="42">
        <v>93550.285599999988</v>
      </c>
      <c r="D25" s="42">
        <v>15934.276289999996</v>
      </c>
      <c r="E25" s="40">
        <f>SUM(Table134[[#This Row],[Financement pour l''ETP du français alternatif (Immersion française) 2024-25]:[Financement pour l''ETP du français langue seconde 2024-25]])</f>
        <v>109484.56188999998</v>
      </c>
      <c r="F25" s="43">
        <f>Table134[[#This Row],[Financement total pour l''ETP
2024-25]]*0.8</f>
        <v>87587.649511999989</v>
      </c>
      <c r="G25" s="43">
        <f>Table134[[#This Row],[Financement total pour l''ETP
2024-25]]*0.2</f>
        <v>21896.912377999997</v>
      </c>
      <c r="H25" s="44"/>
      <c r="I25" s="43"/>
      <c r="J25" s="43"/>
      <c r="K25" s="43"/>
      <c r="L25" s="40">
        <f>SUM(Table134[[#This Row],[Financement total pour l''ETP
2024-25]],Table134[[#This Row],[Financement des projets de pôle d''enseignement en français 2024-25]])</f>
        <v>109484.56188999998</v>
      </c>
    </row>
    <row r="26" spans="1:12" x14ac:dyDescent="0.25">
      <c r="A26" s="13" t="s">
        <v>20</v>
      </c>
      <c r="B26" s="26"/>
      <c r="C26" s="42">
        <v>226823.41999999998</v>
      </c>
      <c r="D26" s="42">
        <v>62613.344449999982</v>
      </c>
      <c r="E26" s="40">
        <f>SUM(Table134[[#This Row],[Financement pour l''ETP du français alternatif (Immersion française) 2024-25]:[Financement pour l''ETP du français langue seconde 2024-25]])</f>
        <v>289436.76444999996</v>
      </c>
      <c r="F26" s="43">
        <f>Table134[[#This Row],[Financement total pour l''ETP
2024-25]]*0.8</f>
        <v>231549.41155999998</v>
      </c>
      <c r="G26" s="43">
        <f>Table134[[#This Row],[Financement total pour l''ETP
2024-25]]*0.2</f>
        <v>57887.352889999995</v>
      </c>
      <c r="H26" s="46"/>
      <c r="I26" s="43"/>
      <c r="J26" s="43"/>
      <c r="K26" s="43"/>
      <c r="L26" s="40">
        <f>SUM(Table134[[#This Row],[Financement total pour l''ETP
2024-25]],Table134[[#This Row],[Financement des projets de pôle d''enseignement en français 2024-25]])</f>
        <v>289436.76444999996</v>
      </c>
    </row>
    <row r="27" spans="1:12" x14ac:dyDescent="0.25">
      <c r="A27" s="13" t="s">
        <v>57</v>
      </c>
      <c r="B27" s="26"/>
      <c r="C27" s="42"/>
      <c r="D27" s="42">
        <v>12175.531070000003</v>
      </c>
      <c r="E27" s="40">
        <f>SUM(Table134[[#This Row],[Financement pour l''ETP du français alternatif (Immersion française) 2024-25]:[Financement pour l''ETP du français langue seconde 2024-25]])</f>
        <v>12175.531070000003</v>
      </c>
      <c r="F27" s="43">
        <f>Table134[[#This Row],[Financement total pour l''ETP
2024-25]]*0.8</f>
        <v>9740.4248560000033</v>
      </c>
      <c r="G27" s="43">
        <f>Table134[[#This Row],[Financement total pour l''ETP
2024-25]]*0.2</f>
        <v>2435.1062140000008</v>
      </c>
      <c r="H27" s="44"/>
      <c r="I27" s="43"/>
      <c r="J27" s="43"/>
      <c r="K27" s="43"/>
      <c r="L27" s="40">
        <f>SUM(Table134[[#This Row],[Financement total pour l''ETP
2024-25]],Table134[[#This Row],[Financement des projets de pôle d''enseignement en français 2024-25]])</f>
        <v>12175.531070000003</v>
      </c>
    </row>
    <row r="28" spans="1:12" x14ac:dyDescent="0.25">
      <c r="A28" s="13" t="s">
        <v>21</v>
      </c>
      <c r="B28" s="26"/>
      <c r="C28" s="42">
        <v>86834.15</v>
      </c>
      <c r="D28" s="42">
        <v>35053.052315000008</v>
      </c>
      <c r="E28" s="40">
        <f>SUM(Table134[[#This Row],[Financement pour l''ETP du français alternatif (Immersion française) 2024-25]:[Financement pour l''ETP du français langue seconde 2024-25]])</f>
        <v>121887.202315</v>
      </c>
      <c r="F28" s="43">
        <f>Table134[[#This Row],[Financement total pour l''ETP
2024-25]]*0.8</f>
        <v>97509.761852000011</v>
      </c>
      <c r="G28" s="43">
        <f>Table134[[#This Row],[Financement total pour l''ETP
2024-25]]*0.2</f>
        <v>24377.440463000003</v>
      </c>
      <c r="H28" s="44"/>
      <c r="I28" s="43"/>
      <c r="J28" s="43"/>
      <c r="K28" s="43"/>
      <c r="L28" s="40">
        <f>SUM(Table134[[#This Row],[Financement total pour l''ETP
2024-25]],Table134[[#This Row],[Financement des projets de pôle d''enseignement en français 2024-25]])</f>
        <v>121887.202315</v>
      </c>
    </row>
    <row r="29" spans="1:12" ht="15.75" customHeight="1" x14ac:dyDescent="0.25">
      <c r="A29" s="13" t="s">
        <v>58</v>
      </c>
      <c r="B29" s="26"/>
      <c r="C29" s="42">
        <v>51373.691200000001</v>
      </c>
      <c r="D29" s="42">
        <v>16172.92909</v>
      </c>
      <c r="E29" s="40">
        <f>SUM(Table134[[#This Row],[Financement pour l''ETP du français alternatif (Immersion française) 2024-25]:[Financement pour l''ETP du français langue seconde 2024-25]])</f>
        <v>67546.620290000006</v>
      </c>
      <c r="F29" s="43">
        <f>Table134[[#This Row],[Financement total pour l''ETP
2024-25]]*0.8</f>
        <v>54037.296232000008</v>
      </c>
      <c r="G29" s="43">
        <f>Table134[[#This Row],[Financement total pour l''ETP
2024-25]]*0.2</f>
        <v>13509.324058000002</v>
      </c>
      <c r="H29" s="44"/>
      <c r="I29" s="43"/>
      <c r="J29" s="43"/>
      <c r="K29" s="43"/>
      <c r="L29" s="40">
        <f>SUM(Table134[[#This Row],[Financement total pour l''ETP
2024-25]],Table134[[#This Row],[Financement des projets de pôle d''enseignement en français 2024-25]])</f>
        <v>67546.620290000006</v>
      </c>
    </row>
    <row r="30" spans="1:12" x14ac:dyDescent="0.25">
      <c r="A30" s="13" t="s">
        <v>22</v>
      </c>
      <c r="B30" s="26"/>
      <c r="C30" s="42">
        <v>88893.181800000006</v>
      </c>
      <c r="D30" s="42">
        <v>6852.6228499999997</v>
      </c>
      <c r="E30" s="40">
        <f>SUM(Table134[[#This Row],[Financement pour l''ETP du français alternatif (Immersion française) 2024-25]:[Financement pour l''ETP du français langue seconde 2024-25]])</f>
        <v>95745.804650000005</v>
      </c>
      <c r="F30" s="43">
        <f>Table134[[#This Row],[Financement total pour l''ETP
2024-25]]*0.8</f>
        <v>76596.643720000007</v>
      </c>
      <c r="G30" s="43">
        <f>Table134[[#This Row],[Financement total pour l''ETP
2024-25]]*0.2</f>
        <v>19149.160930000002</v>
      </c>
      <c r="H30" s="44"/>
      <c r="I30" s="43"/>
      <c r="J30" s="43"/>
      <c r="K30" s="43"/>
      <c r="L30" s="40">
        <f>SUM(Table134[[#This Row],[Financement total pour l''ETP
2024-25]],Table134[[#This Row],[Financement des projets de pôle d''enseignement en français 2024-25]])</f>
        <v>95745.804650000005</v>
      </c>
    </row>
    <row r="31" spans="1:12" x14ac:dyDescent="0.25">
      <c r="A31" s="13" t="s">
        <v>23</v>
      </c>
      <c r="B31" s="26"/>
      <c r="C31" s="42">
        <v>18479.736000000001</v>
      </c>
      <c r="D31" s="42">
        <v>1655.5376399999998</v>
      </c>
      <c r="E31" s="40">
        <f>SUM(Table134[[#This Row],[Financement pour l''ETP du français alternatif (Immersion française) 2024-25]:[Financement pour l''ETP du français langue seconde 2024-25]])</f>
        <v>20135.273639999999</v>
      </c>
      <c r="F31" s="43">
        <f>Table134[[#This Row],[Financement total pour l''ETP
2024-25]]*0.8</f>
        <v>16108.218912</v>
      </c>
      <c r="G31" s="43">
        <f>Table134[[#This Row],[Financement total pour l''ETP
2024-25]]*0.2</f>
        <v>4027.0547280000001</v>
      </c>
      <c r="H31" s="44"/>
      <c r="I31" s="43"/>
      <c r="J31" s="43"/>
      <c r="K31" s="43"/>
      <c r="L31" s="40">
        <f>Table134[[#This Row],[Financement total pour l''ETP
2024-25]]+Table134[[#This Row],[Financement des projets de pôle d''enseignement en français 2024-25]]</f>
        <v>20135.273639999999</v>
      </c>
    </row>
    <row r="32" spans="1:12" x14ac:dyDescent="0.25">
      <c r="A32" s="13" t="s">
        <v>62</v>
      </c>
      <c r="B32" s="26"/>
      <c r="C32" s="42">
        <v>142186.28640000001</v>
      </c>
      <c r="D32" s="42">
        <v>12170.419680000001</v>
      </c>
      <c r="E32" s="40">
        <f>SUM(Table134[[#This Row],[Financement pour l''ETP du français alternatif (Immersion française) 2024-25]:[Financement pour l''ETP du français langue seconde 2024-25]])</f>
        <v>154356.70608</v>
      </c>
      <c r="F32" s="43">
        <f>Table134[[#This Row],[Financement total pour l''ETP
2024-25]]*0.8</f>
        <v>123485.364864</v>
      </c>
      <c r="G32" s="43">
        <f>Table134[[#This Row],[Financement total pour l''ETP
2024-25]]*0.2</f>
        <v>30871.341216000001</v>
      </c>
      <c r="H32" s="44"/>
      <c r="I32" s="43"/>
      <c r="J32" s="43"/>
      <c r="K32" s="43"/>
      <c r="L32" s="40">
        <f>SUM(Table134[[#This Row],[Financement total pour l''ETP
2024-25]],Table134[[#This Row],[Financement des projets de pôle d''enseignement en français 2024-25]])</f>
        <v>154356.70608</v>
      </c>
    </row>
    <row r="33" spans="1:12" x14ac:dyDescent="0.25">
      <c r="A33" s="13" t="s">
        <v>24</v>
      </c>
      <c r="B33" s="26"/>
      <c r="C33" s="42">
        <v>132525.6624</v>
      </c>
      <c r="D33" s="42">
        <v>28833.458049999994</v>
      </c>
      <c r="E33" s="40">
        <f>SUM(Table134[[#This Row],[Financement pour l''ETP du français alternatif (Immersion française) 2024-25]:[Financement pour l''ETP du français langue seconde 2024-25]])</f>
        <v>161359.12044999999</v>
      </c>
      <c r="F33" s="43">
        <f>Table134[[#This Row],[Financement total pour l''ETP
2024-25]]*0.8</f>
        <v>129087.29635999999</v>
      </c>
      <c r="G33" s="43">
        <f>Table134[[#This Row],[Financement total pour l''ETP
2024-25]]*0.2</f>
        <v>32271.824089999998</v>
      </c>
      <c r="H33" s="44"/>
      <c r="I33" s="43"/>
      <c r="J33" s="43"/>
      <c r="K33" s="43"/>
      <c r="L33" s="40">
        <f>SUM(Table134[[#This Row],[Financement total pour l''ETP
2024-25]],Table134[[#This Row],[Financement des projets de pôle d''enseignement en français 2024-25]])</f>
        <v>161359.12044999999</v>
      </c>
    </row>
    <row r="34" spans="1:12" x14ac:dyDescent="0.25">
      <c r="A34" s="13" t="s">
        <v>59</v>
      </c>
      <c r="B34" s="26"/>
      <c r="C34" s="42">
        <v>114766.6875</v>
      </c>
      <c r="D34" s="42">
        <v>15021.93865</v>
      </c>
      <c r="E34" s="40">
        <f>SUM(Table134[[#This Row],[Financement pour l''ETP du français alternatif (Immersion française) 2024-25]:[Financement pour l''ETP du français langue seconde 2024-25]])</f>
        <v>129788.62615</v>
      </c>
      <c r="F34" s="43">
        <f>Table134[[#This Row],[Financement total pour l''ETP
2024-25]]*0.8</f>
        <v>103830.90092</v>
      </c>
      <c r="G34" s="43">
        <f>Table134[[#This Row],[Financement total pour l''ETP
2024-25]]*0.2</f>
        <v>25957.72523</v>
      </c>
      <c r="H34" s="44"/>
      <c r="I34" s="43"/>
      <c r="J34" s="43"/>
      <c r="K34" s="43"/>
      <c r="L34" s="40">
        <f>SUM(Table134[[#This Row],[Financement total pour l''ETP
2024-25]],Table134[[#This Row],[Financement des projets de pôle d''enseignement en français 2024-25]])</f>
        <v>129788.62615</v>
      </c>
    </row>
    <row r="35" spans="1:12" x14ac:dyDescent="0.25">
      <c r="A35" s="13" t="s">
        <v>63</v>
      </c>
      <c r="B35" s="26"/>
      <c r="C35" s="42">
        <v>169372.7378</v>
      </c>
      <c r="D35" s="42">
        <v>14752.235520000002</v>
      </c>
      <c r="E35" s="40">
        <f>SUM(Table134[[#This Row],[Financement pour l''ETP du français alternatif (Immersion française) 2024-25]:[Financement pour l''ETP du français langue seconde 2024-25]])</f>
        <v>184124.97331999999</v>
      </c>
      <c r="F35" s="43">
        <f>Table134[[#This Row],[Financement total pour l''ETP
2024-25]]*0.8</f>
        <v>147299.97865599999</v>
      </c>
      <c r="G35" s="43">
        <f>Table134[[#This Row],[Financement total pour l''ETP
2024-25]]*0.2</f>
        <v>36824.994663999998</v>
      </c>
      <c r="H35" s="44">
        <v>70934</v>
      </c>
      <c r="I35" s="43">
        <f>Table134[[#This Row],[Financement des projets de pôle d''enseignement en français 2024-25]]*0.8</f>
        <v>56747.200000000004</v>
      </c>
      <c r="J35" s="43"/>
      <c r="K35" s="43">
        <f>Table134[[#This Row],[Financement des projets de pôle d''enseignement en français 2024-25]]*0.2</f>
        <v>14186.800000000001</v>
      </c>
      <c r="L35" s="40">
        <f>SUM(Table134[[#This Row],[Financement total pour l''ETP
2024-25]],Table134[[#This Row],[Financement des projets de pôle d''enseignement en français 2024-25]])</f>
        <v>255058.97331999999</v>
      </c>
    </row>
    <row r="36" spans="1:12" x14ac:dyDescent="0.25">
      <c r="A36" s="13" t="s">
        <v>25</v>
      </c>
      <c r="B36" s="26"/>
      <c r="C36" s="42">
        <v>25436.553999999996</v>
      </c>
      <c r="D36" s="42">
        <v>7681.9097400000001</v>
      </c>
      <c r="E36" s="40">
        <f>SUM(Table134[[#This Row],[Financement pour l''ETP du français alternatif (Immersion française) 2024-25]:[Financement pour l''ETP du français langue seconde 2024-25]])</f>
        <v>33118.463739999999</v>
      </c>
      <c r="F36" s="43">
        <f>Table134[[#This Row],[Financement total pour l''ETP
2024-25]]*0.8</f>
        <v>26494.770992000002</v>
      </c>
      <c r="G36" s="43">
        <f>Table134[[#This Row],[Financement total pour l''ETP
2024-25]]*0.2</f>
        <v>6623.6927480000004</v>
      </c>
      <c r="H36" s="44"/>
      <c r="I36" s="43"/>
      <c r="J36" s="43"/>
      <c r="K36" s="43"/>
      <c r="L36" s="40">
        <f>SUM(Table134[[#This Row],[Financement total pour l''ETP
2024-25]],Table134[[#This Row],[Financement des projets de pôle d''enseignement en français 2024-25]])</f>
        <v>33118.463739999999</v>
      </c>
    </row>
    <row r="37" spans="1:12" x14ac:dyDescent="0.25">
      <c r="A37" s="13" t="s">
        <v>26</v>
      </c>
      <c r="B37" s="26"/>
      <c r="C37" s="42">
        <v>29395.850000000002</v>
      </c>
      <c r="D37" s="42">
        <v>1244.8905600000001</v>
      </c>
      <c r="E37" s="40">
        <f>SUM(Table134[[#This Row],[Financement pour l''ETP du français alternatif (Immersion française) 2024-25]:[Financement pour l''ETP du français langue seconde 2024-25]])</f>
        <v>30640.740560000002</v>
      </c>
      <c r="F37" s="43">
        <f>Table134[[#This Row],[Financement total pour l''ETP
2024-25]]*0.8</f>
        <v>24512.592448000003</v>
      </c>
      <c r="G37" s="43">
        <f>Table134[[#This Row],[Financement total pour l''ETP
2024-25]]*0.2</f>
        <v>6128.1481120000008</v>
      </c>
      <c r="H37" s="44"/>
      <c r="I37" s="43"/>
      <c r="J37" s="43"/>
      <c r="K37" s="43"/>
      <c r="L37" s="40">
        <f>SUM(Table134[[#This Row],[Financement total pour l''ETP
2024-25]],Table134[[#This Row],[Financement des projets de pôle d''enseignement en français 2024-25]])</f>
        <v>30640.740560000002</v>
      </c>
    </row>
    <row r="38" spans="1:12" x14ac:dyDescent="0.25">
      <c r="A38" s="13" t="s">
        <v>60</v>
      </c>
      <c r="B38" s="26"/>
      <c r="C38" s="42">
        <v>68809.573799999998</v>
      </c>
      <c r="D38" s="42">
        <v>9422.9111300000004</v>
      </c>
      <c r="E38" s="40">
        <f>SUM(Table134[[#This Row],[Financement pour l''ETP du français alternatif (Immersion française) 2024-25]:[Financement pour l''ETP du français langue seconde 2024-25]])</f>
        <v>78232.484930000006</v>
      </c>
      <c r="F38" s="43">
        <f>Table134[[#This Row],[Financement total pour l''ETP
2024-25]]*0.8</f>
        <v>62585.987944000008</v>
      </c>
      <c r="G38" s="43">
        <f>Table134[[#This Row],[Financement total pour l''ETP
2024-25]]*0.2</f>
        <v>15646.496986000002</v>
      </c>
      <c r="H38" s="44"/>
      <c r="I38" s="43"/>
      <c r="J38" s="43"/>
      <c r="K38" s="43"/>
      <c r="L38" s="40">
        <f>SUM(Table134[[#This Row],[Financement total pour l''ETP
2024-25]],Table134[[#This Row],[Financement des projets de pôle d''enseignement en français 2024-25]])</f>
        <v>78232.484930000006</v>
      </c>
    </row>
    <row r="39" spans="1:12" x14ac:dyDescent="0.25">
      <c r="A39" s="62" t="s">
        <v>108</v>
      </c>
      <c r="B39" s="26"/>
      <c r="C39" s="42"/>
      <c r="D39" s="42">
        <v>1208.5483300000001</v>
      </c>
      <c r="E39" s="40">
        <f>SUM(Table134[[#This Row],[Financement pour l''ETP du français alternatif (Immersion française) 2024-25]:[Financement pour l''ETP du français langue seconde 2024-25]])</f>
        <v>1208.5483300000001</v>
      </c>
      <c r="F39" s="43">
        <f>Table134[[#This Row],[Financement total pour l''ETP
2024-25]]*0.8</f>
        <v>966.83866400000011</v>
      </c>
      <c r="G39" s="43">
        <f>Table134[[#This Row],[Financement total pour l''ETP
2024-25]]*0.2</f>
        <v>241.70966600000003</v>
      </c>
      <c r="H39" s="63"/>
      <c r="I39" s="43"/>
      <c r="J39" s="43"/>
      <c r="K39" s="43"/>
      <c r="L39" s="40">
        <f>SUM(E39,H39)</f>
        <v>1208.5483300000001</v>
      </c>
    </row>
    <row r="40" spans="1:12" x14ac:dyDescent="0.25">
      <c r="A40" s="13" t="s">
        <v>61</v>
      </c>
      <c r="B40" s="26"/>
      <c r="C40" s="42">
        <v>114559.00199999999</v>
      </c>
      <c r="D40" s="42">
        <v>8419.2528000000002</v>
      </c>
      <c r="E40" s="40">
        <f>SUM(Table134[[#This Row],[Financement pour l''ETP du français alternatif (Immersion française) 2024-25]:[Financement pour l''ETP du français langue seconde 2024-25]])</f>
        <v>122978.2548</v>
      </c>
      <c r="F40" s="43">
        <f>Table134[[#This Row],[Financement total pour l''ETP
2024-25]]*0.8</f>
        <v>98382.603839999996</v>
      </c>
      <c r="G40" s="43">
        <f>Table134[[#This Row],[Financement total pour l''ETP
2024-25]]*0.2</f>
        <v>24595.650959999999</v>
      </c>
      <c r="H40" s="44"/>
      <c r="I40" s="43"/>
      <c r="J40" s="43"/>
      <c r="K40" s="43"/>
      <c r="L40" s="40">
        <f>SUM(Table134[[#This Row],[Financement total pour l''ETP
2024-25]],Table134[[#This Row],[Financement des projets de pôle d''enseignement en français 2024-25]])</f>
        <v>122978.2548</v>
      </c>
    </row>
    <row r="41" spans="1:12" x14ac:dyDescent="0.25">
      <c r="A41" s="13" t="s">
        <v>27</v>
      </c>
      <c r="B41" s="26"/>
      <c r="C41" s="42">
        <v>191669.19809999998</v>
      </c>
      <c r="D41" s="42">
        <v>30389.798895</v>
      </c>
      <c r="E41" s="40">
        <f>SUM(Table134[[#This Row],[Financement pour l''ETP du français alternatif (Immersion française) 2024-25]:[Financement pour l''ETP du français langue seconde 2024-25]])</f>
        <v>222058.99699499999</v>
      </c>
      <c r="F41" s="43">
        <f>Table134[[#This Row],[Financement total pour l''ETP
2024-25]]*0.8</f>
        <v>177647.19759600001</v>
      </c>
      <c r="G41" s="43">
        <f>Table134[[#This Row],[Financement total pour l''ETP
2024-25]]*0.2</f>
        <v>44411.799399000003</v>
      </c>
      <c r="H41" s="44"/>
      <c r="I41" s="43"/>
      <c r="J41" s="43"/>
      <c r="K41" s="43"/>
      <c r="L41" s="40">
        <f>SUM(Table134[[#This Row],[Financement total pour l''ETP
2024-25]],Table134[[#This Row],[Financement des projets de pôle d''enseignement en français 2024-25]])</f>
        <v>222058.99699499999</v>
      </c>
    </row>
    <row r="42" spans="1:12" x14ac:dyDescent="0.25">
      <c r="A42" s="13" t="s">
        <v>64</v>
      </c>
      <c r="B42" s="26"/>
      <c r="C42" s="42">
        <v>14342.795100000001</v>
      </c>
      <c r="D42" s="42">
        <v>1569.5014799999999</v>
      </c>
      <c r="E42" s="40">
        <f>SUM(Table134[[#This Row],[Financement pour l''ETP du français alternatif (Immersion française) 2024-25]:[Financement pour l''ETP du français langue seconde 2024-25]])</f>
        <v>15912.296580000002</v>
      </c>
      <c r="F42" s="43">
        <f>Table134[[#This Row],[Financement total pour l''ETP
2024-25]]*0.8</f>
        <v>12729.837264000002</v>
      </c>
      <c r="G42" s="43">
        <f>Table134[[#This Row],[Financement total pour l''ETP
2024-25]]*0.2</f>
        <v>3182.4593160000004</v>
      </c>
      <c r="H42" s="44"/>
      <c r="I42" s="43"/>
      <c r="J42" s="43"/>
      <c r="K42" s="43"/>
      <c r="L42" s="40">
        <f>SUM(Table134[[#This Row],[Financement total pour l''ETP
2024-25]],Table134[[#This Row],[Financement des projets de pôle d''enseignement en français 2024-25]])</f>
        <v>15912.296580000002</v>
      </c>
    </row>
    <row r="43" spans="1:12" x14ac:dyDescent="0.25">
      <c r="A43" s="13" t="s">
        <v>65</v>
      </c>
      <c r="B43" s="26"/>
      <c r="C43" s="42">
        <v>74269.695600000006</v>
      </c>
      <c r="D43" s="42">
        <v>4451.2921700000006</v>
      </c>
      <c r="E43" s="40">
        <f>SUM(Table134[[#This Row],[Financement pour l''ETP du français alternatif (Immersion française) 2024-25]:[Financement pour l''ETP du français langue seconde 2024-25]])</f>
        <v>78720.987770000007</v>
      </c>
      <c r="F43" s="43">
        <f>Table134[[#This Row],[Financement total pour l''ETP
2024-25]]*0.8</f>
        <v>62976.790216000009</v>
      </c>
      <c r="G43" s="43">
        <f>Table134[[#This Row],[Financement total pour l''ETP
2024-25]]*0.2</f>
        <v>15744.197554000002</v>
      </c>
      <c r="H43" s="44"/>
      <c r="I43" s="43"/>
      <c r="J43" s="43"/>
      <c r="K43" s="43"/>
      <c r="L43" s="40">
        <f>SUM(Table134[[#This Row],[Financement total pour l''ETP
2024-25]],Table134[[#This Row],[Financement des projets de pôle d''enseignement en français 2024-25]])</f>
        <v>78720.987770000007</v>
      </c>
    </row>
    <row r="44" spans="1:12" x14ac:dyDescent="0.25">
      <c r="A44" s="13" t="s">
        <v>66</v>
      </c>
      <c r="B44" s="26"/>
      <c r="C44" s="42">
        <v>27975.172499999997</v>
      </c>
      <c r="D44" s="42">
        <v>1829</v>
      </c>
      <c r="E44" s="40">
        <f>SUM(Table134[[#This Row],[Financement pour l''ETP du français alternatif (Immersion française) 2024-25]:[Financement pour l''ETP du français langue seconde 2024-25]])</f>
        <v>29804.172499999997</v>
      </c>
      <c r="F44" s="43">
        <f>Table134[[#This Row],[Financement total pour l''ETP
2024-25]]*0.8</f>
        <v>23843.338</v>
      </c>
      <c r="G44" s="43">
        <f>Table134[[#This Row],[Financement total pour l''ETP
2024-25]]*0.2</f>
        <v>5960.8344999999999</v>
      </c>
      <c r="H44" s="44"/>
      <c r="I44" s="43"/>
      <c r="J44" s="43"/>
      <c r="K44" s="43"/>
      <c r="L44" s="40">
        <f>SUM(Table134[[#This Row],[Financement total pour l''ETP
2024-25]],Table134[[#This Row],[Financement des projets de pôle d''enseignement en français 2024-25]])</f>
        <v>29804.172499999997</v>
      </c>
    </row>
    <row r="45" spans="1:12" x14ac:dyDescent="0.25">
      <c r="A45" s="13" t="s">
        <v>28</v>
      </c>
      <c r="B45" s="26"/>
      <c r="C45" s="42">
        <v>93556.630399999995</v>
      </c>
      <c r="D45" s="42">
        <v>1355.9474400000001</v>
      </c>
      <c r="E45" s="40">
        <f>SUM(Table134[[#This Row],[Financement pour l''ETP du français alternatif (Immersion française) 2024-25]:[Financement pour l''ETP du français langue seconde 2024-25]])</f>
        <v>94912.577839999998</v>
      </c>
      <c r="F45" s="43">
        <f>Table134[[#This Row],[Financement total pour l''ETP
2024-25]]*0.8</f>
        <v>75930.062271999996</v>
      </c>
      <c r="G45" s="43">
        <f>Table134[[#This Row],[Financement total pour l''ETP
2024-25]]*0.2</f>
        <v>18982.515567999999</v>
      </c>
      <c r="H45" s="44">
        <f>SUM(Table134[[#This Row],[1e versement du financement des projets de pôle*]:[2e versement du financement des projets de pôle†]])</f>
        <v>146881</v>
      </c>
      <c r="I45" s="43">
        <v>96000</v>
      </c>
      <c r="J45" s="43">
        <v>26881</v>
      </c>
      <c r="K45" s="43">
        <v>24000</v>
      </c>
      <c r="L45" s="40">
        <f>SUM(E45,H45)</f>
        <v>241793.57783999998</v>
      </c>
    </row>
    <row r="46" spans="1:12" x14ac:dyDescent="0.25">
      <c r="A46" s="13" t="s">
        <v>67</v>
      </c>
      <c r="B46" s="26"/>
      <c r="C46" s="42">
        <v>14556.068053200002</v>
      </c>
      <c r="D46" s="42"/>
      <c r="E46" s="40">
        <f>SUM(Table134[[#This Row],[Financement pour l''ETP du français alternatif (Immersion française) 2024-25]:[Financement pour l''ETP du français langue seconde 2024-25]])</f>
        <v>14556.068053200002</v>
      </c>
      <c r="F46" s="43">
        <f>Table134[[#This Row],[Financement total pour l''ETP
2024-25]]*0.8</f>
        <v>11644.854442560003</v>
      </c>
      <c r="G46" s="43">
        <f>Table134[[#This Row],[Financement total pour l''ETP
2024-25]]*0.2</f>
        <v>2911.2136106400008</v>
      </c>
      <c r="H46" s="44"/>
      <c r="I46" s="43"/>
      <c r="J46" s="43"/>
      <c r="K46" s="43"/>
      <c r="L46" s="40">
        <f>SUM(Table134[[#This Row],[Financement total pour l''ETP
2024-25]],Table134[[#This Row],[Financement des projets de pôle d''enseignement en français 2024-25]])</f>
        <v>14556.068053200002</v>
      </c>
    </row>
    <row r="47" spans="1:12" x14ac:dyDescent="0.25">
      <c r="A47" s="13" t="s">
        <v>29</v>
      </c>
      <c r="B47" s="26"/>
      <c r="C47" s="42"/>
      <c r="D47" s="42">
        <v>12606.67045</v>
      </c>
      <c r="E47" s="40">
        <f>SUM(Table134[[#This Row],[Financement pour l''ETP du français alternatif (Immersion française) 2024-25]:[Financement pour l''ETP du français langue seconde 2024-25]])</f>
        <v>12606.67045</v>
      </c>
      <c r="F47" s="43">
        <f>Table134[[#This Row],[Financement total pour l''ETP
2024-25]]*0.8</f>
        <v>10085.336360000001</v>
      </c>
      <c r="G47" s="43">
        <f>Table134[[#This Row],[Financement total pour l''ETP
2024-25]]*0.2</f>
        <v>2521.3340900000003</v>
      </c>
      <c r="H47" s="44"/>
      <c r="I47" s="43"/>
      <c r="J47" s="43"/>
      <c r="K47" s="43"/>
      <c r="L47" s="40">
        <f>SUM(Table134[[#This Row],[Financement total pour l''ETP
2024-25]],Table134[[#This Row],[Financement des projets de pôle d''enseignement en français 2024-25]])</f>
        <v>12606.67045</v>
      </c>
    </row>
    <row r="48" spans="1:12" x14ac:dyDescent="0.25">
      <c r="A48" s="13" t="s">
        <v>30</v>
      </c>
      <c r="B48" s="26"/>
      <c r="C48" s="42">
        <v>198528.7452</v>
      </c>
      <c r="D48" s="42">
        <v>37507.222985</v>
      </c>
      <c r="E48" s="40">
        <f>SUM(Table134[[#This Row],[Financement pour l''ETP du français alternatif (Immersion française) 2024-25]:[Financement pour l''ETP du français langue seconde 2024-25]])</f>
        <v>236035.96818500001</v>
      </c>
      <c r="F48" s="43">
        <f>Table134[[#This Row],[Financement total pour l''ETP
2024-25]]*0.8</f>
        <v>188828.77454800002</v>
      </c>
      <c r="G48" s="43">
        <f>Table134[[#This Row],[Financement total pour l''ETP
2024-25]]*0.2</f>
        <v>47207.193637000004</v>
      </c>
      <c r="H48" s="44"/>
      <c r="I48" s="43"/>
      <c r="J48" s="43"/>
      <c r="K48" s="43"/>
      <c r="L48" s="40">
        <f>SUM(Table134[[#This Row],[Financement total pour l''ETP
2024-25]],Table134[[#This Row],[Financement des projets de pôle d''enseignement en français 2024-25]])</f>
        <v>236035.96818500001</v>
      </c>
    </row>
    <row r="49" spans="1:12" x14ac:dyDescent="0.25">
      <c r="A49" s="13" t="s">
        <v>31</v>
      </c>
      <c r="B49" s="26"/>
      <c r="C49" s="42">
        <v>29871.241399999999</v>
      </c>
      <c r="D49" s="42">
        <v>1400.2458200000001</v>
      </c>
      <c r="E49" s="40">
        <f>SUM(Table134[[#This Row],[Financement pour l''ETP du français alternatif (Immersion française) 2024-25]:[Financement pour l''ETP du français langue seconde 2024-25]])</f>
        <v>31271.487219999999</v>
      </c>
      <c r="F49" s="43">
        <f>Table134[[#This Row],[Financement total pour l''ETP
2024-25]]*0.8</f>
        <v>25017.189775999999</v>
      </c>
      <c r="G49" s="43">
        <f>Table134[[#This Row],[Financement total pour l''ETP
2024-25]]*0.2</f>
        <v>6254.2974439999998</v>
      </c>
      <c r="H49" s="46"/>
      <c r="I49" s="43"/>
      <c r="J49" s="43"/>
      <c r="K49" s="43"/>
      <c r="L49" s="40">
        <f>SUM(Table134[[#This Row],[Financement total pour l''ETP
2024-25]],Table134[[#This Row],[Financement des projets de pôle d''enseignement en français 2024-25]])</f>
        <v>31271.487219999999</v>
      </c>
    </row>
    <row r="50" spans="1:12" x14ac:dyDescent="0.25">
      <c r="A50" s="13" t="s">
        <v>32</v>
      </c>
      <c r="B50" s="26"/>
      <c r="C50" s="42"/>
      <c r="D50" s="42">
        <v>41652.142219999994</v>
      </c>
      <c r="E50" s="40">
        <f>SUM(Table134[[#This Row],[Financement pour l''ETP du français alternatif (Immersion française) 2024-25]:[Financement pour l''ETP du français langue seconde 2024-25]])</f>
        <v>41652.142219999994</v>
      </c>
      <c r="F50" s="43">
        <f>Table134[[#This Row],[Financement total pour l''ETP
2024-25]]*0.8</f>
        <v>33321.713775999997</v>
      </c>
      <c r="G50" s="43">
        <f>Table134[[#This Row],[Financement total pour l''ETP
2024-25]]*0.2</f>
        <v>8330.4284439999992</v>
      </c>
      <c r="H50" s="44">
        <v>315000</v>
      </c>
      <c r="I50" s="43">
        <f>Table134[[#This Row],[Financement des projets de pôle d''enseignement en français 2024-25]]*0.8</f>
        <v>252000</v>
      </c>
      <c r="J50" s="43"/>
      <c r="K50" s="43">
        <f>Table134[[#This Row],[Financement des projets de pôle d''enseignement en français 2024-25]]*0.2</f>
        <v>63000</v>
      </c>
      <c r="L50" s="40">
        <f>SUM(E50,H50)</f>
        <v>356652.14221999998</v>
      </c>
    </row>
    <row r="51" spans="1:12" x14ac:dyDescent="0.25">
      <c r="A51" s="13" t="s">
        <v>33</v>
      </c>
      <c r="B51" s="26"/>
      <c r="C51" s="42">
        <v>26950.926199999998</v>
      </c>
      <c r="D51" s="42"/>
      <c r="E51" s="40">
        <f>SUM(Table134[[#This Row],[Financement pour l''ETP du français alternatif (Immersion française) 2024-25]:[Financement pour l''ETP du français langue seconde 2024-25]])</f>
        <v>26950.926199999998</v>
      </c>
      <c r="F51" s="43">
        <f>Table134[[#This Row],[Financement total pour l''ETP
2024-25]]*0.8</f>
        <v>21560.740959999999</v>
      </c>
      <c r="G51" s="43">
        <f>Table134[[#This Row],[Financement total pour l''ETP
2024-25]]*0.2</f>
        <v>5390.1852399999998</v>
      </c>
      <c r="H51" s="44"/>
      <c r="I51" s="43"/>
      <c r="J51" s="43"/>
      <c r="K51" s="43"/>
      <c r="L51" s="40">
        <f>SUM(Table134[[#This Row],[Financement total pour l''ETP
2024-25]],Table134[[#This Row],[Financement des projets de pôle d''enseignement en français 2024-25]])</f>
        <v>26950.926199999998</v>
      </c>
    </row>
    <row r="52" spans="1:12" x14ac:dyDescent="0.25">
      <c r="A52" s="62" t="s">
        <v>109</v>
      </c>
      <c r="B52" s="26"/>
      <c r="C52" s="42"/>
      <c r="D52" s="42">
        <v>1212.2429100000002</v>
      </c>
      <c r="E52" s="40">
        <f>SUM(Table134[[#This Row],[Financement pour l''ETP du français alternatif (Immersion française) 2024-25]:[Financement pour l''ETP du français langue seconde 2024-25]])</f>
        <v>1212.2429100000002</v>
      </c>
      <c r="F52" s="43">
        <f>Table134[[#This Row],[Financement total pour l''ETP
2024-25]]*0.8</f>
        <v>969.79432800000018</v>
      </c>
      <c r="G52" s="43">
        <f>Table134[[#This Row],[Financement total pour l''ETP
2024-25]]*0.2</f>
        <v>242.44858200000004</v>
      </c>
      <c r="H52" s="63"/>
      <c r="I52" s="43"/>
      <c r="J52" s="43"/>
      <c r="K52" s="43"/>
      <c r="L52" s="40">
        <f>SUM(E52,H52)</f>
        <v>1212.2429100000002</v>
      </c>
    </row>
    <row r="53" spans="1:12" x14ac:dyDescent="0.25">
      <c r="A53" s="13" t="s">
        <v>68</v>
      </c>
      <c r="B53" s="26"/>
      <c r="C53" s="42">
        <v>155173.05790000001</v>
      </c>
      <c r="D53" s="42"/>
      <c r="E53" s="40">
        <f>SUM(Table134[[#This Row],[Financement pour l''ETP du français alternatif (Immersion française) 2024-25]:[Financement pour l''ETP du français langue seconde 2024-25]])</f>
        <v>155173.05790000001</v>
      </c>
      <c r="F53" s="43">
        <f>Table134[[#This Row],[Financement total pour l''ETP
2024-25]]*0.8</f>
        <v>124138.44632000002</v>
      </c>
      <c r="G53" s="43">
        <f>Table134[[#This Row],[Financement total pour l''ETP
2024-25]]*0.2</f>
        <v>31034.611580000004</v>
      </c>
      <c r="H53" s="44"/>
      <c r="I53" s="48"/>
      <c r="J53" s="48"/>
      <c r="K53" s="43"/>
      <c r="L53" s="40">
        <f>SUM(Table134[[#This Row],[Financement total pour l''ETP
2024-25]],Table134[[#This Row],[Financement des projets de pôle d''enseignement en français 2024-25]])</f>
        <v>155173.05790000001</v>
      </c>
    </row>
    <row r="54" spans="1:12" x14ac:dyDescent="0.25">
      <c r="A54" s="13" t="s">
        <v>34</v>
      </c>
      <c r="B54" s="26"/>
      <c r="C54" s="42">
        <v>140903.12640000001</v>
      </c>
      <c r="D54" s="42">
        <v>23970.148359999996</v>
      </c>
      <c r="E54" s="40">
        <f>SUM(Table134[[#This Row],[Financement pour l''ETP du français alternatif (Immersion française) 2024-25]:[Financement pour l''ETP du français langue seconde 2024-25]])</f>
        <v>164873.27476</v>
      </c>
      <c r="F54" s="43">
        <f>Table134[[#This Row],[Financement total pour l''ETP
2024-25]]*0.8</f>
        <v>131898.61980800002</v>
      </c>
      <c r="G54" s="43">
        <f>Table134[[#This Row],[Financement total pour l''ETP
2024-25]]*0.2</f>
        <v>32974.654952000004</v>
      </c>
      <c r="H54" s="44"/>
      <c r="I54" s="43"/>
      <c r="J54" s="43"/>
      <c r="K54" s="43"/>
      <c r="L54" s="40">
        <f>SUM(Table134[[#This Row],[Financement total pour l''ETP
2024-25]],Table134[[#This Row],[Financement des projets de pôle d''enseignement en français 2024-25]])</f>
        <v>164873.27476</v>
      </c>
    </row>
    <row r="55" spans="1:12" x14ac:dyDescent="0.25">
      <c r="A55" s="13" t="s">
        <v>35</v>
      </c>
      <c r="B55" s="26"/>
      <c r="C55" s="42">
        <v>403763.82</v>
      </c>
      <c r="D55" s="42">
        <v>44819.404439999998</v>
      </c>
      <c r="E55" s="40">
        <f>SUM(Table134[[#This Row],[Financement pour l''ETP du français alternatif (Immersion française) 2024-25]:[Financement pour l''ETP du français langue seconde 2024-25]])</f>
        <v>448583.22444000002</v>
      </c>
      <c r="F55" s="43">
        <f>Table134[[#This Row],[Financement total pour l''ETP
2024-25]]*0.8</f>
        <v>358866.57955200004</v>
      </c>
      <c r="G55" s="43">
        <f>Table134[[#This Row],[Financement total pour l''ETP
2024-25]]*0.2</f>
        <v>89716.64488800001</v>
      </c>
      <c r="H55" s="46"/>
      <c r="I55" s="43"/>
      <c r="J55" s="43"/>
      <c r="K55" s="48"/>
      <c r="L55" s="40">
        <f>SUM(Table134[[#This Row],[Financement total pour l''ETP
2024-25]],Table134[[#This Row],[Financement des projets de pôle d''enseignement en français 2024-25]])</f>
        <v>448583.22444000002</v>
      </c>
    </row>
    <row r="56" spans="1:12" x14ac:dyDescent="0.25">
      <c r="A56" s="13" t="s">
        <v>36</v>
      </c>
      <c r="B56" s="26"/>
      <c r="C56" s="42">
        <v>260322.15999999997</v>
      </c>
      <c r="D56" s="42">
        <v>28839.082484999999</v>
      </c>
      <c r="E56" s="40">
        <f>SUM(Table134[[#This Row],[Financement pour l''ETP du français alternatif (Immersion française) 2024-25]:[Financement pour l''ETP du français langue seconde 2024-25]])</f>
        <v>289161.242485</v>
      </c>
      <c r="F56" s="43">
        <f>Table134[[#This Row],[Financement total pour l''ETP
2024-25]]*0.8</f>
        <v>231328.993988</v>
      </c>
      <c r="G56" s="43">
        <f>Table134[[#This Row],[Financement total pour l''ETP
2024-25]]*0.2</f>
        <v>57832.248497</v>
      </c>
      <c r="H56" s="47"/>
      <c r="I56" s="48"/>
      <c r="J56" s="48"/>
      <c r="K56" s="48"/>
      <c r="L56" s="44">
        <f>SUM(Table134[[#This Row],[Financement total pour l''ETP
2024-25]],Table134[[#This Row],[Financement des projets de pôle d''enseignement en français 2024-25]])</f>
        <v>289161.242485</v>
      </c>
    </row>
    <row r="57" spans="1:12" x14ac:dyDescent="0.25">
      <c r="A57" s="13" t="s">
        <v>37</v>
      </c>
      <c r="B57" s="26"/>
      <c r="C57" s="42">
        <v>64776.116699999991</v>
      </c>
      <c r="D57" s="42">
        <v>7508.4839600000014</v>
      </c>
      <c r="E57" s="40">
        <f>SUM(Table134[[#This Row],[Financement pour l''ETP du français alternatif (Immersion française) 2024-25]:[Financement pour l''ETP du français langue seconde 2024-25]])</f>
        <v>72284.600659999996</v>
      </c>
      <c r="F57" s="43">
        <f>Table134[[#This Row],[Financement total pour l''ETP
2024-25]]*0.8</f>
        <v>57827.680527999997</v>
      </c>
      <c r="G57" s="43">
        <f>Table134[[#This Row],[Financement total pour l''ETP
2024-25]]*0.2</f>
        <v>14456.920131999999</v>
      </c>
      <c r="H57" s="44"/>
      <c r="I57" s="43"/>
      <c r="J57" s="43"/>
      <c r="K57" s="43"/>
      <c r="L57" s="40">
        <f>SUM(Table134[[#This Row],[Financement total pour l''ETP
2024-25]],Table134[[#This Row],[Financement des projets de pôle d''enseignement en français 2024-25]])</f>
        <v>72284.600659999996</v>
      </c>
    </row>
    <row r="58" spans="1:12" x14ac:dyDescent="0.25">
      <c r="A58" s="13" t="s">
        <v>69</v>
      </c>
      <c r="B58" s="26"/>
      <c r="C58" s="42">
        <v>84460</v>
      </c>
      <c r="D58" s="42"/>
      <c r="E58" s="40">
        <f>SUM(Table134[[#This Row],[Financement pour l''ETP du français alternatif (Immersion française) 2024-25]:[Financement pour l''ETP du français langue seconde 2024-25]])</f>
        <v>84460</v>
      </c>
      <c r="F58" s="43">
        <f>Table134[[#This Row],[Financement total pour l''ETP
2024-25]]*0.8</f>
        <v>67568</v>
      </c>
      <c r="G58" s="43">
        <f>Table134[[#This Row],[Financement total pour l''ETP
2024-25]]*0.2</f>
        <v>16892</v>
      </c>
      <c r="H58" s="49"/>
      <c r="I58" s="43"/>
      <c r="J58" s="43"/>
      <c r="K58" s="43"/>
      <c r="L58" s="40">
        <f>SUM(Table134[[#This Row],[Financement total pour l''ETP
2024-25]],Table134[[#This Row],[Financement des projets de pôle d''enseignement en français 2024-25]])</f>
        <v>84460</v>
      </c>
    </row>
    <row r="59" spans="1:12" x14ac:dyDescent="0.25">
      <c r="A59" s="13" t="s">
        <v>38</v>
      </c>
      <c r="B59" s="26"/>
      <c r="C59" s="42">
        <v>38172.616900000001</v>
      </c>
      <c r="D59" s="42">
        <v>9761.0996099999993</v>
      </c>
      <c r="E59" s="40">
        <f>SUM(Table134[[#This Row],[Financement pour l''ETP du français alternatif (Immersion française) 2024-25]:[Financement pour l''ETP du français langue seconde 2024-25]])</f>
        <v>47933.716509999998</v>
      </c>
      <c r="F59" s="43">
        <f>Table134[[#This Row],[Financement total pour l''ETP
2024-25]]*0.8</f>
        <v>38346.973208000003</v>
      </c>
      <c r="G59" s="43">
        <f>Table134[[#This Row],[Financement total pour l''ETP
2024-25]]*0.2</f>
        <v>9586.7433020000008</v>
      </c>
      <c r="H59" s="40"/>
      <c r="I59" s="43"/>
      <c r="J59" s="43"/>
      <c r="K59" s="43"/>
      <c r="L59" s="40">
        <f>SUM(Table134[[#This Row],[Financement total pour l''ETP
2024-25]],Table134[[#This Row],[Financement des projets de pôle d''enseignement en français 2024-25]])</f>
        <v>47933.716509999998</v>
      </c>
    </row>
    <row r="60" spans="1:12" x14ac:dyDescent="0.25">
      <c r="A60" s="13" t="s">
        <v>40</v>
      </c>
      <c r="B60" s="26"/>
      <c r="C60" s="42">
        <v>22029.059800000003</v>
      </c>
      <c r="D60" s="42"/>
      <c r="E60" s="40">
        <f>SUM(Table134[[#This Row],[Financement pour l''ETP du français alternatif (Immersion française) 2024-25]:[Financement pour l''ETP du français langue seconde 2024-25]])</f>
        <v>22029.059800000003</v>
      </c>
      <c r="F60" s="43">
        <f>Table134[[#This Row],[Financement total pour l''ETP
2024-25]]*0.8</f>
        <v>17623.247840000004</v>
      </c>
      <c r="G60" s="43">
        <f>Table134[[#This Row],[Financement total pour l''ETP
2024-25]]*0.2</f>
        <v>4405.8119600000009</v>
      </c>
      <c r="H60" s="40"/>
      <c r="I60" s="43"/>
      <c r="J60" s="43"/>
      <c r="K60" s="43"/>
      <c r="L60" s="40">
        <f>SUM(Table134[[#This Row],[Financement total pour l''ETP
2024-25]],Table134[[#This Row],[Financement des projets de pôle d''enseignement en français 2024-25]])</f>
        <v>22029.059800000003</v>
      </c>
    </row>
    <row r="61" spans="1:12" x14ac:dyDescent="0.25">
      <c r="A61" s="13" t="s">
        <v>39</v>
      </c>
      <c r="B61" s="26"/>
      <c r="C61" s="42">
        <v>43314.127999999997</v>
      </c>
      <c r="D61" s="42"/>
      <c r="E61" s="40">
        <f>SUM(Table134[[#This Row],[Financement pour l''ETP du français alternatif (Immersion française) 2024-25]:[Financement pour l''ETP du français langue seconde 2024-25]])</f>
        <v>43314.127999999997</v>
      </c>
      <c r="F61" s="43">
        <f>Table134[[#This Row],[Financement total pour l''ETP
2024-25]]*0.8</f>
        <v>34651.3024</v>
      </c>
      <c r="G61" s="43">
        <f>Table134[[#This Row],[Financement total pour l''ETP
2024-25]]*0.2</f>
        <v>8662.8256000000001</v>
      </c>
      <c r="H61" s="40"/>
      <c r="I61" s="43"/>
      <c r="J61" s="43"/>
      <c r="K61" s="43"/>
      <c r="L61" s="40">
        <f>SUM(Table134[[#This Row],[Financement total pour l''ETP
2024-25]],Table134[[#This Row],[Financement des projets de pôle d''enseignement en français 2024-25]])</f>
        <v>43314.127999999997</v>
      </c>
    </row>
    <row r="62" spans="1:12" ht="18" x14ac:dyDescent="0.25">
      <c r="A62" s="19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50"/>
    </row>
    <row r="63" spans="1:12" x14ac:dyDescent="0.25">
      <c r="A63" s="23" t="s">
        <v>74</v>
      </c>
      <c r="B63" s="26"/>
      <c r="C63" s="42"/>
      <c r="D63" s="42">
        <v>5708.0346499999996</v>
      </c>
      <c r="E63" s="40">
        <f>SUM(Table134[[#This Row],[Financement pour l''ETP du français alternatif (Immersion française) 2024-25]:[Financement pour l''ETP du français langue seconde 2024-25]])</f>
        <v>5708.0346499999996</v>
      </c>
      <c r="F63" s="43">
        <f>Table134[[#This Row],[Financement total pour l''ETP
2024-25]]*0.8</f>
        <v>4566.4277199999997</v>
      </c>
      <c r="G63" s="43">
        <f>Table134[[#This Row],[Financement total pour l''ETP
2024-25]]*0.2</f>
        <v>1141.6069299999999</v>
      </c>
      <c r="H63" s="40"/>
      <c r="I63" s="43"/>
      <c r="J63" s="43"/>
      <c r="K63" s="43"/>
      <c r="L63" s="40">
        <f>SUM(Table134[[#This Row],[Financement total pour l''ETP
2024-25]],Table134[[#This Row],[Financement des projets de pôle d''enseignement en français 2024-25]])</f>
        <v>5708.0346499999996</v>
      </c>
    </row>
    <row r="64" spans="1:12" x14ac:dyDescent="0.25">
      <c r="A64" s="13" t="s">
        <v>0</v>
      </c>
      <c r="B64" s="26"/>
      <c r="C64" s="42"/>
      <c r="D64" s="42">
        <v>8996.7229700000007</v>
      </c>
      <c r="E64" s="40">
        <f>SUM(Table134[[#This Row],[Financement pour l''ETP du français alternatif (Immersion française) 2024-25]:[Financement pour l''ETP du français langue seconde 2024-25]])</f>
        <v>8996.7229700000007</v>
      </c>
      <c r="F64" s="43">
        <f>Table134[[#This Row],[Financement total pour l''ETP
2024-25]]*0.8</f>
        <v>7197.3783760000006</v>
      </c>
      <c r="G64" s="43">
        <f>Table134[[#This Row],[Financement total pour l''ETP
2024-25]]*0.2</f>
        <v>1799.3445940000001</v>
      </c>
      <c r="H64" s="63"/>
      <c r="I64" s="42"/>
      <c r="J64" s="42"/>
      <c r="K64" s="42"/>
      <c r="L64" s="40">
        <f>SUM(E64,H64)</f>
        <v>8996.7229700000007</v>
      </c>
    </row>
    <row r="65" spans="1:12" x14ac:dyDescent="0.25">
      <c r="A65" s="13" t="s">
        <v>1</v>
      </c>
      <c r="B65" s="26"/>
      <c r="C65" s="42"/>
      <c r="D65" s="42">
        <v>2657.5735799999998</v>
      </c>
      <c r="E65" s="40">
        <f>SUM(Table134[[#This Row],[Financement pour l''ETP du français alternatif (Immersion française) 2024-25]:[Financement pour l''ETP du français langue seconde 2024-25]])</f>
        <v>2657.5735799999998</v>
      </c>
      <c r="F65" s="43">
        <f>Table134[[#This Row],[Financement total pour l''ETP
2024-25]]*0.8</f>
        <v>2126.0588640000001</v>
      </c>
      <c r="G65" s="43">
        <f>Table134[[#This Row],[Financement total pour l''ETP
2024-25]]*0.2</f>
        <v>531.51471600000002</v>
      </c>
      <c r="H65" s="40"/>
      <c r="I65" s="42"/>
      <c r="J65" s="42"/>
      <c r="K65" s="42"/>
      <c r="L65" s="40">
        <f>SUM(Table134[[#This Row],[Financement total pour l''ETP
2024-25]],Table134[[#This Row],[Financement des projets de pôle d''enseignement en français 2024-25]])</f>
        <v>2657.5735799999998</v>
      </c>
    </row>
    <row r="66" spans="1:12" x14ac:dyDescent="0.25">
      <c r="A66" s="1" t="s">
        <v>6</v>
      </c>
      <c r="B66" s="51"/>
      <c r="C66" s="52"/>
      <c r="D66" s="52">
        <v>2740.8296599999999</v>
      </c>
      <c r="E66" s="40">
        <f>SUM(Table134[[#This Row],[Financement pour l''ETP du français alternatif (Immersion française) 2024-25]:[Financement pour l''ETP du français langue seconde 2024-25]])</f>
        <v>2740.8296599999999</v>
      </c>
      <c r="F66" s="43">
        <f>Table134[[#This Row],[Financement total pour l''ETP
2024-25]]*0.8</f>
        <v>2192.663728</v>
      </c>
      <c r="G66" s="43">
        <f>Table134[[#This Row],[Financement total pour l''ETP
2024-25]]*0.2</f>
        <v>548.165932</v>
      </c>
      <c r="H66" s="40"/>
      <c r="I66" s="42"/>
      <c r="J66" s="42"/>
      <c r="K66" s="42"/>
      <c r="L66" s="40">
        <f>SUM(Table134[[#This Row],[Financement total pour l''ETP
2024-25]],Table134[[#This Row],[Financement des projets de pôle d''enseignement en français 2024-25]])</f>
        <v>2740.8296599999999</v>
      </c>
    </row>
    <row r="67" spans="1:12" x14ac:dyDescent="0.25">
      <c r="A67" s="23" t="s">
        <v>71</v>
      </c>
      <c r="B67" s="45"/>
      <c r="C67" s="52"/>
      <c r="D67" s="52">
        <v>5083.7969499999999</v>
      </c>
      <c r="E67" s="40">
        <f>SUM(Table134[[#This Row],[Financement pour l''ETP du français alternatif (Immersion française) 2024-25]:[Financement pour l''ETP du français langue seconde 2024-25]])</f>
        <v>5083.7969499999999</v>
      </c>
      <c r="F67" s="43">
        <f>Table134[[#This Row],[Financement total pour l''ETP
2024-25]]*0.8</f>
        <v>4067.0375600000002</v>
      </c>
      <c r="G67" s="43">
        <f>Table134[[#This Row],[Financement total pour l''ETP
2024-25]]*0.2</f>
        <v>1016.7593900000001</v>
      </c>
      <c r="H67" s="53"/>
      <c r="I67" s="42"/>
      <c r="J67" s="42"/>
      <c r="K67" s="42"/>
      <c r="L67" s="40">
        <f>SUM(E67,H67)</f>
        <v>5083.7969499999999</v>
      </c>
    </row>
    <row r="68" spans="1:12" x14ac:dyDescent="0.25">
      <c r="A68" s="13" t="s">
        <v>7</v>
      </c>
      <c r="B68" s="26"/>
      <c r="C68" s="42"/>
      <c r="D68" s="42">
        <v>9736.5613000000012</v>
      </c>
      <c r="E68" s="40">
        <f>SUM(Table134[[#This Row],[Financement pour l''ETP du français alternatif (Immersion française) 2024-25]:[Financement pour l''ETP du français langue seconde 2024-25]])</f>
        <v>9736.5613000000012</v>
      </c>
      <c r="F68" s="43">
        <f>Table134[[#This Row],[Financement total pour l''ETP
2024-25]]*0.8</f>
        <v>7789.2490400000015</v>
      </c>
      <c r="G68" s="43">
        <f>Table134[[#This Row],[Financement total pour l''ETP
2024-25]]*0.2</f>
        <v>1947.3122600000004</v>
      </c>
      <c r="H68" s="40"/>
      <c r="I68" s="42"/>
      <c r="J68" s="42"/>
      <c r="K68" s="42"/>
      <c r="L68" s="40">
        <f>SUM(Table134[[#This Row],[Financement total pour l''ETP
2024-25]],Table134[[#This Row],[Financement des projets de pôle d''enseignement en français 2024-25]])</f>
        <v>9736.5613000000012</v>
      </c>
    </row>
    <row r="69" spans="1:12" ht="18" x14ac:dyDescent="0.25">
      <c r="A69" s="19" t="s">
        <v>41</v>
      </c>
      <c r="B69" s="41"/>
      <c r="C69" s="50"/>
      <c r="D69" s="41"/>
      <c r="E69" s="41"/>
      <c r="F69" s="41"/>
      <c r="G69" s="41"/>
      <c r="H69" s="41"/>
      <c r="I69" s="41"/>
      <c r="J69" s="41"/>
      <c r="K69" s="41"/>
      <c r="L69" s="50"/>
    </row>
    <row r="70" spans="1:12" ht="15.75" customHeight="1" x14ac:dyDescent="0.25">
      <c r="A70" s="13" t="s">
        <v>72</v>
      </c>
      <c r="B70" s="45"/>
      <c r="C70" s="42"/>
      <c r="D70" s="42">
        <v>1430.1975239999999</v>
      </c>
      <c r="E70" s="44">
        <f>SUM(Table134[[#This Row],[Financement pour l''ETP du français alternatif (Immersion française) 2024-25]:[Financement pour l''ETP du français langue seconde 2024-25]])</f>
        <v>1430.1975239999999</v>
      </c>
      <c r="F70" s="43">
        <f>Table134[[#This Row],[Financement total pour l''ETP
2024-25]]*0.8</f>
        <v>1144.1580191999999</v>
      </c>
      <c r="G70" s="43">
        <f>Table134[[#This Row],[Financement total pour l''ETP
2024-25]]*0.2</f>
        <v>286.03950479999997</v>
      </c>
      <c r="H70" s="43"/>
      <c r="I70" s="42"/>
      <c r="J70" s="42"/>
      <c r="K70" s="42"/>
      <c r="L70" s="40">
        <f>SUM(E70,H70)</f>
        <v>1430.1975239999999</v>
      </c>
    </row>
    <row r="71" spans="1:12" x14ac:dyDescent="0.25">
      <c r="A71" s="13" t="s">
        <v>8</v>
      </c>
      <c r="B71" s="26"/>
      <c r="C71" s="42">
        <v>99784.784</v>
      </c>
      <c r="D71" s="42"/>
      <c r="E71" s="44">
        <f>SUM(Table134[[#This Row],[Financement pour l''ETP du français alternatif (Immersion française) 2024-25]:[Financement pour l''ETP du français langue seconde 2024-25]])</f>
        <v>99784.784</v>
      </c>
      <c r="F71" s="43">
        <f>Table134[[#This Row],[Financement total pour l''ETP
2024-25]]*0.8</f>
        <v>79827.8272</v>
      </c>
      <c r="G71" s="43">
        <f>Table134[[#This Row],[Financement total pour l''ETP
2024-25]]*0.2</f>
        <v>19956.9568</v>
      </c>
      <c r="H71" s="43"/>
      <c r="I71" s="42"/>
      <c r="J71" s="42"/>
      <c r="K71" s="42"/>
      <c r="L71" s="40">
        <f>SUM(E71,H71)</f>
        <v>99784.784</v>
      </c>
    </row>
    <row r="72" spans="1:12" x14ac:dyDescent="0.25">
      <c r="A72" s="13" t="s">
        <v>110</v>
      </c>
      <c r="B72" s="26"/>
      <c r="C72" s="42"/>
      <c r="D72" s="42">
        <v>1053.8405359999999</v>
      </c>
      <c r="E72" s="44">
        <f>SUM(Table134[[#This Row],[Financement pour l''ETP du français alternatif (Immersion française) 2024-25]:[Financement pour l''ETP du français langue seconde 2024-25]])</f>
        <v>1053.8405359999999</v>
      </c>
      <c r="F72" s="43">
        <f>Table134[[#This Row],[Financement total pour l''ETP
2024-25]]*0.8</f>
        <v>843.07242880000001</v>
      </c>
      <c r="G72" s="43">
        <f>Table134[[#This Row],[Financement total pour l''ETP
2024-25]]*0.2</f>
        <v>210.7681072</v>
      </c>
      <c r="H72" s="44"/>
      <c r="I72" s="42"/>
      <c r="J72" s="42"/>
      <c r="K72" s="42"/>
      <c r="L72" s="44">
        <f>SUM(Table134[[#This Row],[Financement total pour l''ETP
2024-25]],Table134[[#This Row],[Financement des projets de pôle d''enseignement en français 2024-25]])</f>
        <v>1053.8405359999999</v>
      </c>
    </row>
    <row r="73" spans="1:12" x14ac:dyDescent="0.25">
      <c r="A73" s="13" t="s">
        <v>9</v>
      </c>
      <c r="B73" s="26"/>
      <c r="C73" s="42"/>
      <c r="D73" s="42">
        <v>2999.2307799999999</v>
      </c>
      <c r="E73" s="44">
        <f>SUM(Table134[[#This Row],[Financement pour l''ETP du français alternatif (Immersion française) 2024-25]:[Financement pour l''ETP du français langue seconde 2024-25]])</f>
        <v>2999.2307799999999</v>
      </c>
      <c r="F73" s="43">
        <f>Table134[[#This Row],[Financement total pour l''ETP
2024-25]]*0.8</f>
        <v>2399.3846239999998</v>
      </c>
      <c r="G73" s="43">
        <f>Table134[[#This Row],[Financement total pour l''ETP
2024-25]]*0.2</f>
        <v>599.84615599999995</v>
      </c>
      <c r="H73" s="44"/>
      <c r="I73" s="42"/>
      <c r="J73" s="42"/>
      <c r="K73" s="42"/>
      <c r="L73" s="44">
        <f>SUM(Table134[[#This Row],[Financement total pour l''ETP
2024-25]],Table134[[#This Row],[Financement des projets de pôle d''enseignement en français 2024-25]])</f>
        <v>2999.2307799999999</v>
      </c>
    </row>
    <row r="74" spans="1:12" x14ac:dyDescent="0.25">
      <c r="A74" s="13" t="s">
        <v>112</v>
      </c>
      <c r="B74" s="26"/>
      <c r="C74" s="42"/>
      <c r="D74" s="43">
        <v>0</v>
      </c>
      <c r="E74" s="64">
        <v>0</v>
      </c>
      <c r="F74" s="43">
        <f>Table134[[#This Row],[Financement total pour l''ETP
2024-25]]*0.8</f>
        <v>0</v>
      </c>
      <c r="G74" s="43">
        <f>Table134[[#This Row],[Financement total pour l''ETP
2024-25]]*0.2</f>
        <v>0</v>
      </c>
      <c r="H74" s="44"/>
      <c r="I74" s="42"/>
      <c r="J74" s="42"/>
      <c r="K74" s="42"/>
      <c r="L74" s="44">
        <f>SUM(Table134[[#This Row],[Financement total pour l''ETP
2024-25]],Table134[[#This Row],[Financement des projets de pôle d''enseignement en français 2024-25]])</f>
        <v>0</v>
      </c>
    </row>
    <row r="75" spans="1:12" x14ac:dyDescent="0.25">
      <c r="A75" s="13" t="s">
        <v>2</v>
      </c>
      <c r="B75" s="26"/>
      <c r="C75" s="42"/>
      <c r="D75" s="42">
        <v>2836.8887399999999</v>
      </c>
      <c r="E75" s="44">
        <f>SUM(Table134[[#This Row],[Financement pour l''ETP du français alternatif (Immersion française) 2024-25]:[Financement pour l''ETP du français langue seconde 2024-25]])</f>
        <v>2836.8887399999999</v>
      </c>
      <c r="F75" s="43">
        <f>Table134[[#This Row],[Financement total pour l''ETP
2024-25]]*0.8</f>
        <v>2269.510992</v>
      </c>
      <c r="G75" s="43">
        <f>Table134[[#This Row],[Financement total pour l''ETP
2024-25]]*0.2</f>
        <v>567.377748</v>
      </c>
      <c r="H75" s="44"/>
      <c r="I75" s="42"/>
      <c r="J75" s="42"/>
      <c r="K75" s="42"/>
      <c r="L75" s="44">
        <f>SUM(Table134[[#This Row],[Financement total pour l''ETP
2024-25]],Table134[[#This Row],[Financement des projets de pôle d''enseignement en français 2024-25]])</f>
        <v>2836.8887399999999</v>
      </c>
    </row>
    <row r="76" spans="1:12" x14ac:dyDescent="0.25">
      <c r="A76" s="13" t="s">
        <v>3</v>
      </c>
      <c r="B76" s="26"/>
      <c r="C76" s="42">
        <v>55738.061999999991</v>
      </c>
      <c r="D76" s="42"/>
      <c r="E76" s="44">
        <f>SUM(Table134[[#This Row],[Financement pour l''ETP du français alternatif (Immersion française) 2024-25]:[Financement pour l''ETP du français langue seconde 2024-25]])</f>
        <v>55738.061999999991</v>
      </c>
      <c r="F76" s="43">
        <f>Table134[[#This Row],[Financement total pour l''ETP
2024-25]]*0.8</f>
        <v>44590.449599999993</v>
      </c>
      <c r="G76" s="43">
        <f>Table134[[#This Row],[Financement total pour l''ETP
2024-25]]*0.2</f>
        <v>11147.612399999998</v>
      </c>
      <c r="H76" s="44"/>
      <c r="I76" s="42"/>
      <c r="J76" s="42"/>
      <c r="K76" s="42"/>
      <c r="L76" s="44">
        <f>SUM(Table134[[#This Row],[Financement total pour l''ETP
2024-25]],Table134[[#This Row],[Financement des projets de pôle d''enseignement en français 2024-25]])</f>
        <v>55738.061999999991</v>
      </c>
    </row>
    <row r="77" spans="1:12" x14ac:dyDescent="0.25">
      <c r="A77" s="62" t="s">
        <v>111</v>
      </c>
      <c r="B77" s="26"/>
      <c r="C77" s="42"/>
      <c r="D77" s="42">
        <v>1505.3255279999998</v>
      </c>
      <c r="E77" s="44">
        <f>SUM(Table134[[#This Row],[Financement pour l''ETP du français alternatif (Immersion française) 2024-25]:[Financement pour l''ETP du français langue seconde 2024-25]])</f>
        <v>1505.3255279999998</v>
      </c>
      <c r="F77" s="43">
        <f>Table134[[#This Row],[Financement total pour l''ETP
2024-25]]*0.8</f>
        <v>1204.2604223999999</v>
      </c>
      <c r="G77" s="43">
        <f>Table134[[#This Row],[Financement total pour l''ETP
2024-25]]*0.2</f>
        <v>301.06510559999998</v>
      </c>
      <c r="H77" s="63"/>
      <c r="I77" s="42"/>
      <c r="J77" s="42"/>
      <c r="K77" s="42"/>
      <c r="L77" s="44">
        <f>SUM(E77,H77)</f>
        <v>1505.3255279999998</v>
      </c>
    </row>
    <row r="78" spans="1:12" x14ac:dyDescent="0.25">
      <c r="A78" s="13" t="s">
        <v>10</v>
      </c>
      <c r="B78" s="26"/>
      <c r="C78" s="42"/>
      <c r="D78" s="42">
        <v>4851.6840469999997</v>
      </c>
      <c r="E78" s="44">
        <f>SUM(Table134[[#This Row],[Financement pour l''ETP du français alternatif (Immersion française) 2024-25]:[Financement pour l''ETP du français langue seconde 2024-25]])</f>
        <v>4851.6840469999997</v>
      </c>
      <c r="F78" s="43">
        <f>Table134[[#This Row],[Financement total pour l''ETP
2024-25]]*0.8</f>
        <v>3881.3472376</v>
      </c>
      <c r="G78" s="43">
        <f>Table134[[#This Row],[Financement total pour l''ETP
2024-25]]*0.2</f>
        <v>970.33680939999999</v>
      </c>
      <c r="H78" s="44"/>
      <c r="I78" s="42"/>
      <c r="J78" s="42"/>
      <c r="K78" s="42"/>
      <c r="L78" s="44">
        <f>SUM(Table134[[#This Row],[Financement total pour l''ETP
2024-25]],Table134[[#This Row],[Financement des projets de pôle d''enseignement en français 2024-25]])</f>
        <v>4851.6840469999997</v>
      </c>
    </row>
    <row r="79" spans="1:12" x14ac:dyDescent="0.25">
      <c r="A79" s="13" t="s">
        <v>11</v>
      </c>
      <c r="B79" s="26"/>
      <c r="C79" s="42"/>
      <c r="D79" s="42">
        <v>6062.2717119999988</v>
      </c>
      <c r="E79" s="44">
        <f>SUM(Table134[[#This Row],[Financement pour l''ETP du français alternatif (Immersion française) 2024-25]:[Financement pour l''ETP du français langue seconde 2024-25]])</f>
        <v>6062.2717119999988</v>
      </c>
      <c r="F79" s="43">
        <f>Table134[[#This Row],[Financement total pour l''ETP
2024-25]]*0.8</f>
        <v>4849.8173695999994</v>
      </c>
      <c r="G79" s="43">
        <f>Table134[[#This Row],[Financement total pour l''ETP
2024-25]]*0.2</f>
        <v>1212.4543423999999</v>
      </c>
      <c r="H79" s="44"/>
      <c r="I79" s="42"/>
      <c r="J79" s="42"/>
      <c r="K79" s="42"/>
      <c r="L79" s="44">
        <f>SUM(Table134[[#This Row],[Financement total pour l''ETP
2024-25]],Table134[[#This Row],[Financement des projets de pôle d''enseignement en français 2024-25]])</f>
        <v>6062.2717119999988</v>
      </c>
    </row>
    <row r="80" spans="1:12" x14ac:dyDescent="0.25">
      <c r="A80" s="13" t="s">
        <v>4</v>
      </c>
      <c r="B80" s="26"/>
      <c r="C80" s="42"/>
      <c r="D80" s="42">
        <v>7741.7913299999991</v>
      </c>
      <c r="E80" s="44">
        <f>SUM(Table134[[#This Row],[Financement pour l''ETP du français alternatif (Immersion française) 2024-25]:[Financement pour l''ETP du français langue seconde 2024-25]])</f>
        <v>7741.7913299999991</v>
      </c>
      <c r="F80" s="43">
        <f>Table134[[#This Row],[Financement total pour l''ETP
2024-25]]*0.8</f>
        <v>6193.4330639999998</v>
      </c>
      <c r="G80" s="43">
        <f>Table134[[#This Row],[Financement total pour l''ETP
2024-25]]*0.2</f>
        <v>1548.358266</v>
      </c>
      <c r="H80" s="44"/>
      <c r="I80" s="42"/>
      <c r="J80" s="42"/>
      <c r="K80" s="42"/>
      <c r="L80" s="44">
        <f>SUM(Table134[[#This Row],[Financement total pour l''ETP
2024-25]],Table134[[#This Row],[Financement des projets de pôle d''enseignement en français 2024-25]])</f>
        <v>7741.7913299999991</v>
      </c>
    </row>
    <row r="81" spans="1:12" x14ac:dyDescent="0.25">
      <c r="A81" s="13" t="s">
        <v>12</v>
      </c>
      <c r="B81" s="26"/>
      <c r="C81" s="42"/>
      <c r="D81" s="42">
        <v>2488.6471400000005</v>
      </c>
      <c r="E81" s="44">
        <f>SUM(Table134[[#This Row],[Financement pour l''ETP du français alternatif (Immersion française) 2024-25]:[Financement pour l''ETP du français langue seconde 2024-25]])</f>
        <v>2488.6471400000005</v>
      </c>
      <c r="F81" s="43">
        <f>Table134[[#This Row],[Financement total pour l''ETP
2024-25]]*0.8</f>
        <v>1990.9177120000004</v>
      </c>
      <c r="G81" s="43">
        <f>Table134[[#This Row],[Financement total pour l''ETP
2024-25]]*0.2</f>
        <v>497.7294280000001</v>
      </c>
      <c r="H81" s="44"/>
      <c r="I81" s="42"/>
      <c r="J81" s="42"/>
      <c r="K81" s="42"/>
      <c r="L81" s="44">
        <f>SUM(Table134[[#This Row],[Financement total pour l''ETP
2024-25]],Table134[[#This Row],[Financement des projets de pôle d''enseignement en français 2024-25]])</f>
        <v>2488.6471400000005</v>
      </c>
    </row>
    <row r="82" spans="1:12" x14ac:dyDescent="0.25">
      <c r="A82" s="13" t="s">
        <v>13</v>
      </c>
      <c r="B82" s="26"/>
      <c r="C82" s="42">
        <v>9591.612975</v>
      </c>
      <c r="D82" s="42">
        <v>2782.4759899999999</v>
      </c>
      <c r="E82" s="44">
        <f>SUM(Table134[[#This Row],[Financement pour l''ETP du français alternatif (Immersion française) 2024-25]:[Financement pour l''ETP du français langue seconde 2024-25]])</f>
        <v>12374.088964999999</v>
      </c>
      <c r="F82" s="43">
        <f>Table134[[#This Row],[Financement total pour l''ETP
2024-25]]*0.8</f>
        <v>9899.2711720000007</v>
      </c>
      <c r="G82" s="43">
        <f>Table134[[#This Row],[Financement total pour l''ETP
2024-25]]*0.2</f>
        <v>2474.8177930000002</v>
      </c>
      <c r="H82" s="44"/>
      <c r="I82" s="42"/>
      <c r="J82" s="42"/>
      <c r="K82" s="42"/>
      <c r="L82" s="44">
        <f>SUM(Table134[[#This Row],[Financement total pour l''ETP
2024-25]],Table134[[#This Row],[Financement des projets de pôle d''enseignement en français 2024-25]])</f>
        <v>12374.088964999999</v>
      </c>
    </row>
    <row r="83" spans="1:12" ht="18" x14ac:dyDescent="0.25">
      <c r="A83" s="19" t="s">
        <v>51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thickBot="1" x14ac:dyDescent="0.3">
      <c r="A84" s="17" t="s">
        <v>116</v>
      </c>
      <c r="B84" s="54"/>
      <c r="C84" s="55"/>
      <c r="D84" s="55"/>
      <c r="E84" s="55"/>
      <c r="F84" s="55"/>
      <c r="G84" s="55"/>
      <c r="H84" s="56">
        <f>SUM(Table134[[#This Row],[1e versement du financement des projets de pôle*]:[2e versement du financement des projets de pôle†]])</f>
        <v>268762</v>
      </c>
      <c r="I84" s="57">
        <v>172000</v>
      </c>
      <c r="J84" s="57">
        <v>53762</v>
      </c>
      <c r="K84" s="55">
        <v>43000</v>
      </c>
      <c r="L84" s="56">
        <f>SUM(E84,H84)</f>
        <v>268762</v>
      </c>
    </row>
    <row r="85" spans="1:12" ht="15.75" thickTop="1" x14ac:dyDescent="0.25">
      <c r="A85" s="22" t="s">
        <v>70</v>
      </c>
      <c r="B85" s="58"/>
      <c r="C85" s="59">
        <f>SUBTOTAL(109,C6:C84)</f>
        <v>7472748.0490282001</v>
      </c>
      <c r="D85" s="59">
        <f>SUBTOTAL(109,D6:D84)</f>
        <v>2192805.0458429991</v>
      </c>
      <c r="E85" s="58">
        <f t="shared" ref="E85:J85" si="3">SUM(E13:E84)</f>
        <v>9665553.0948712025</v>
      </c>
      <c r="F85" s="60">
        <f t="shared" si="3"/>
        <v>7732442.4758969611</v>
      </c>
      <c r="G85" s="60">
        <f t="shared" si="3"/>
        <v>1933110.6189742403</v>
      </c>
      <c r="H85" s="61">
        <f t="shared" si="3"/>
        <v>1380643</v>
      </c>
      <c r="I85" s="59">
        <f t="shared" si="3"/>
        <v>1040000</v>
      </c>
      <c r="J85" s="59">
        <f t="shared" si="3"/>
        <v>80643</v>
      </c>
      <c r="K85" s="59">
        <f>Table134[[#This Row],[Financement des projets de pôle d''enseignement en français 2024-25]]*0.2</f>
        <v>276128.60000000003</v>
      </c>
      <c r="L85" s="61">
        <f>SUM(L13:L84)</f>
        <v>11046196.094871202</v>
      </c>
    </row>
    <row r="86" spans="1:12" x14ac:dyDescent="0.25">
      <c r="A86" s="1"/>
      <c r="B86" s="1"/>
      <c r="C86" s="1"/>
      <c r="D86" s="1"/>
      <c r="E86" s="16"/>
      <c r="F86" s="5"/>
      <c r="G86" s="5"/>
      <c r="H86" s="6"/>
      <c r="I86" s="1"/>
      <c r="J86" s="1"/>
      <c r="K86" s="1"/>
      <c r="L86" s="5"/>
    </row>
    <row r="87" spans="1:12" x14ac:dyDescent="0.25">
      <c r="A87" s="7" t="s">
        <v>107</v>
      </c>
      <c r="B87" s="7"/>
      <c r="C87" s="7"/>
      <c r="D87" s="7"/>
      <c r="E87" s="16"/>
      <c r="F87" s="16"/>
      <c r="G87" s="8"/>
      <c r="H87" s="16"/>
    </row>
    <row r="88" spans="1:12" x14ac:dyDescent="0.25">
      <c r="A88" s="7" t="s">
        <v>94</v>
      </c>
      <c r="B88" s="7"/>
      <c r="C88" s="7"/>
      <c r="D88" s="7"/>
      <c r="E88" s="8"/>
      <c r="F88" s="8"/>
      <c r="G88" s="8"/>
      <c r="H88" s="16"/>
    </row>
    <row r="89" spans="1:12" x14ac:dyDescent="0.25">
      <c r="A89" s="13" t="s">
        <v>84</v>
      </c>
      <c r="B89" s="13"/>
      <c r="C89" s="13"/>
      <c r="D89" s="13"/>
      <c r="E89" s="8"/>
      <c r="F89" s="8"/>
      <c r="G89" s="8"/>
      <c r="H89" s="8"/>
    </row>
    <row r="90" spans="1:12" x14ac:dyDescent="0.25">
      <c r="A90" s="13" t="s">
        <v>113</v>
      </c>
      <c r="B90" s="13"/>
      <c r="C90" s="13"/>
      <c r="D90" s="13"/>
      <c r="E90" s="8"/>
      <c r="F90" s="8"/>
      <c r="G90" s="8"/>
      <c r="H90" s="8"/>
    </row>
    <row r="91" spans="1:12" x14ac:dyDescent="0.25">
      <c r="A91" s="1"/>
      <c r="B91" s="1"/>
      <c r="C91" s="1"/>
      <c r="D91" s="1"/>
    </row>
    <row r="92" spans="1:12" ht="15.75" customHeight="1" x14ac:dyDescent="0.25">
      <c r="A92" s="24" t="s">
        <v>95</v>
      </c>
      <c r="B92" s="69" t="s">
        <v>96</v>
      </c>
      <c r="C92" s="69"/>
      <c r="D92" s="70" t="s">
        <v>83</v>
      </c>
      <c r="E92" s="70"/>
      <c r="F92" s="70"/>
    </row>
    <row r="93" spans="1:12" ht="28.5" x14ac:dyDescent="0.25">
      <c r="A93" s="25" t="s">
        <v>97</v>
      </c>
      <c r="B93" s="71" t="s">
        <v>43</v>
      </c>
      <c r="C93" s="71"/>
      <c r="D93" s="71" t="s">
        <v>49</v>
      </c>
      <c r="E93" s="71"/>
      <c r="F93" s="71"/>
    </row>
    <row r="94" spans="1:12" ht="16.5" customHeight="1" x14ac:dyDescent="0.25">
      <c r="A94" s="25" t="s">
        <v>98</v>
      </c>
      <c r="B94" s="71" t="s">
        <v>99</v>
      </c>
      <c r="C94" s="71"/>
      <c r="D94" s="71" t="s">
        <v>99</v>
      </c>
      <c r="E94" s="71"/>
      <c r="F94" s="71"/>
    </row>
    <row r="95" spans="1:12" x14ac:dyDescent="0.25">
      <c r="A95" s="25" t="s">
        <v>100</v>
      </c>
      <c r="B95" s="71" t="s">
        <v>101</v>
      </c>
      <c r="C95" s="71"/>
      <c r="D95" s="71" t="s">
        <v>101</v>
      </c>
      <c r="E95" s="71"/>
      <c r="F95" s="71"/>
    </row>
    <row r="96" spans="1:12" x14ac:dyDescent="0.25">
      <c r="A96" s="25" t="s">
        <v>102</v>
      </c>
      <c r="B96" s="71" t="s">
        <v>103</v>
      </c>
      <c r="C96" s="71"/>
      <c r="D96" s="71" t="s">
        <v>103</v>
      </c>
      <c r="E96" s="71"/>
      <c r="F96" s="71"/>
    </row>
    <row r="97" spans="1:6" ht="28.5" x14ac:dyDescent="0.25">
      <c r="A97" s="25" t="s">
        <v>104</v>
      </c>
      <c r="B97" s="71" t="s">
        <v>45</v>
      </c>
      <c r="C97" s="71"/>
      <c r="D97" s="71" t="s">
        <v>45</v>
      </c>
      <c r="E97" s="71"/>
      <c r="F97" s="71"/>
    </row>
    <row r="98" spans="1:6" ht="28.5" x14ac:dyDescent="0.25">
      <c r="A98" s="25" t="s">
        <v>105</v>
      </c>
      <c r="B98" s="71" t="s">
        <v>63</v>
      </c>
      <c r="C98" s="71"/>
      <c r="D98" s="71" t="s">
        <v>63</v>
      </c>
      <c r="E98" s="71"/>
      <c r="F98" s="71"/>
    </row>
    <row r="99" spans="1:6" x14ac:dyDescent="0.25">
      <c r="A99" s="25" t="s">
        <v>48</v>
      </c>
      <c r="B99" s="71" t="s">
        <v>106</v>
      </c>
      <c r="C99" s="71"/>
      <c r="D99" s="71" t="s">
        <v>106</v>
      </c>
      <c r="E99" s="71"/>
      <c r="F99" s="71"/>
    </row>
    <row r="100" spans="1:6" x14ac:dyDescent="0.25">
      <c r="A100" s="25" t="s">
        <v>47</v>
      </c>
      <c r="B100" s="71" t="s">
        <v>47</v>
      </c>
      <c r="C100" s="71"/>
      <c r="D100" s="71" t="s">
        <v>46</v>
      </c>
      <c r="E100" s="71"/>
      <c r="F100" s="71"/>
    </row>
  </sheetData>
  <sheetProtection algorithmName="SHA-512" hashValue="ZRvgkSrMn6zqiws8wJn3z9XNko2tDVJuh92zIl5d7N/Gd1Xu9qLPUS4dDjyi8TQhrRV17Wb8jjeycpFHt+C1Lw==" saltValue="Q1zjIFea240AyqDaeG9FkA==" spinCount="100000" sheet="1" objects="1" scenarios="1"/>
  <mergeCells count="18">
    <mergeCell ref="B95:C95"/>
    <mergeCell ref="D95:F95"/>
    <mergeCell ref="B96:C96"/>
    <mergeCell ref="D96:F96"/>
    <mergeCell ref="B100:C100"/>
    <mergeCell ref="D100:F100"/>
    <mergeCell ref="B97:C97"/>
    <mergeCell ref="D97:F97"/>
    <mergeCell ref="B98:C98"/>
    <mergeCell ref="D98:F98"/>
    <mergeCell ref="B99:C99"/>
    <mergeCell ref="D99:F99"/>
    <mergeCell ref="B92:C92"/>
    <mergeCell ref="D92:F92"/>
    <mergeCell ref="B93:C93"/>
    <mergeCell ref="D93:F93"/>
    <mergeCell ref="B94:C94"/>
    <mergeCell ref="D94:F94"/>
  </mergeCells>
  <phoneticPr fontId="20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&amp;L_x000D_&amp;1#&amp;"Calibri"&amp;11&amp;K000000 Classification: Public</oddFooter>
  </headerFooter>
  <ignoredErrors>
    <ignoredError sqref="L85 I85 F85:G85 L68 L65:L66 L78:L82 L53:L61 L13:L38 L40:L44 L63 L72:L76 L46:L49 L51 I45:K45 F7:L10 G13:G82 I84:K84 H11:L11 F11:G1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Affectations 2024-2025</vt:lpstr>
      <vt:lpstr>'Affectations 2024-2025'!Print_Titles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</dc:subject>
  <dc:creator/>
  <cp:keywords>Security Classification: PUBLIC</cp:keywords>
  <cp:lastModifiedBy/>
  <dcterms:created xsi:type="dcterms:W3CDTF">2015-06-05T18:17:20Z</dcterms:created>
  <dcterms:modified xsi:type="dcterms:W3CDTF">2025-05-05T15:44:57Z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2024-10-03T20:07:13Z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d7f7b73a-9028-4ce0-96ba-da8525fdf17a</vt:lpwstr>
  </property>
  <property fmtid="{D5CDD505-2E9C-101B-9397-08002B2CF9AE}" pid="8" name="MSIP_Label_60c3ebf9-3c2f-4745-a75f-55836bdb736f_ContentBits">
    <vt:lpwstr>2</vt:lpwstr>
  </property>
</Properties>
</file>