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0AF92DD-504F-4291-A3BF-3EE250359AF9}" xr6:coauthVersionLast="47" xr6:coauthVersionMax="47" xr10:uidLastSave="{00000000-0000-0000-0000-000000000000}"/>
  <bookViews>
    <workbookView xWindow="-120" yWindow="-120" windowWidth="29040" windowHeight="15720" tabRatio="306" xr2:uid="{00000000-000D-0000-FFFF-FFFF00000000}"/>
  </bookViews>
  <sheets>
    <sheet name="Affectations 2025-2026" sheetId="13" r:id="rId1"/>
  </sheets>
  <definedNames>
    <definedName name="_xlnm.Print_Titles" localSheetId="0">'Affectations 2025-2026'!$5:$5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5" i="13" l="1"/>
  <c r="L84" i="13"/>
  <c r="K31" i="13" l="1"/>
  <c r="I31" i="13"/>
  <c r="L8" i="13"/>
  <c r="L9" i="13"/>
  <c r="L10" i="13"/>
  <c r="L7" i="13"/>
  <c r="B11" i="13"/>
  <c r="F11" i="13"/>
  <c r="G11" i="13" l="1"/>
  <c r="L11" i="13" s="1"/>
  <c r="E76" i="13"/>
  <c r="E77" i="13"/>
  <c r="L76" i="13" l="1"/>
  <c r="G76" i="13"/>
  <c r="F76" i="13"/>
  <c r="F73" i="13"/>
  <c r="G73" i="13"/>
  <c r="E70" i="13"/>
  <c r="F70" i="13" s="1"/>
  <c r="E71" i="13"/>
  <c r="G71" i="13" s="1"/>
  <c r="E72" i="13"/>
  <c r="F72" i="13" s="1"/>
  <c r="E74" i="13"/>
  <c r="F74" i="13" s="1"/>
  <c r="E75" i="13"/>
  <c r="F75" i="13" s="1"/>
  <c r="F77" i="13"/>
  <c r="E78" i="13"/>
  <c r="G78" i="13" s="1"/>
  <c r="E79" i="13"/>
  <c r="G79" i="13" s="1"/>
  <c r="E80" i="13"/>
  <c r="F80" i="13" s="1"/>
  <c r="E81" i="13"/>
  <c r="F81" i="13" s="1"/>
  <c r="E82" i="13"/>
  <c r="G82" i="13" s="1"/>
  <c r="E69" i="13"/>
  <c r="G69" i="13" s="1"/>
  <c r="E63" i="13"/>
  <c r="F63" i="13" s="1"/>
  <c r="E64" i="13"/>
  <c r="F64" i="13" s="1"/>
  <c r="E65" i="13"/>
  <c r="G65" i="13" s="1"/>
  <c r="E66" i="13"/>
  <c r="G66" i="13" s="1"/>
  <c r="E67" i="13"/>
  <c r="F67" i="13" s="1"/>
  <c r="E62" i="13"/>
  <c r="G62" i="13" s="1"/>
  <c r="E14" i="13"/>
  <c r="G14" i="13" s="1"/>
  <c r="E15" i="13"/>
  <c r="F15" i="13" s="1"/>
  <c r="E16" i="13"/>
  <c r="F16" i="13" s="1"/>
  <c r="E17" i="13"/>
  <c r="G17" i="13" s="1"/>
  <c r="E18" i="13"/>
  <c r="G18" i="13" s="1"/>
  <c r="E19" i="13"/>
  <c r="G19" i="13" s="1"/>
  <c r="E20" i="13"/>
  <c r="F20" i="13" s="1"/>
  <c r="E21" i="13"/>
  <c r="G21" i="13" s="1"/>
  <c r="E22" i="13"/>
  <c r="F22" i="13" s="1"/>
  <c r="E23" i="13"/>
  <c r="E24" i="13"/>
  <c r="F24" i="13" s="1"/>
  <c r="E25" i="13"/>
  <c r="G25" i="13" s="1"/>
  <c r="E26" i="13"/>
  <c r="G26" i="13" s="1"/>
  <c r="E27" i="13"/>
  <c r="F27" i="13" s="1"/>
  <c r="E28" i="13"/>
  <c r="G28" i="13" s="1"/>
  <c r="E29" i="13"/>
  <c r="G29" i="13" s="1"/>
  <c r="E30" i="13"/>
  <c r="F30" i="13" s="1"/>
  <c r="E31" i="13"/>
  <c r="L31" i="13" s="1"/>
  <c r="E32" i="13"/>
  <c r="F32" i="13" s="1"/>
  <c r="E33" i="13"/>
  <c r="G33" i="13" s="1"/>
  <c r="E34" i="13"/>
  <c r="E35" i="13"/>
  <c r="F35" i="13" s="1"/>
  <c r="E36" i="13"/>
  <c r="F36" i="13" s="1"/>
  <c r="E37" i="13"/>
  <c r="G37" i="13" s="1"/>
  <c r="E38" i="13"/>
  <c r="E39" i="13"/>
  <c r="F39" i="13" s="1"/>
  <c r="E40" i="13"/>
  <c r="F40" i="13" s="1"/>
  <c r="E41" i="13"/>
  <c r="G41" i="13" s="1"/>
  <c r="E42" i="13"/>
  <c r="G42" i="13" s="1"/>
  <c r="E43" i="13"/>
  <c r="F43" i="13" s="1"/>
  <c r="E44" i="13"/>
  <c r="E45" i="13"/>
  <c r="G45" i="13" s="1"/>
  <c r="E46" i="13"/>
  <c r="F46" i="13" s="1"/>
  <c r="E47" i="13"/>
  <c r="F47" i="13" s="1"/>
  <c r="E48" i="13"/>
  <c r="G48" i="13" s="1"/>
  <c r="E49" i="13"/>
  <c r="L49" i="13" s="1"/>
  <c r="E50" i="13"/>
  <c r="G50" i="13" s="1"/>
  <c r="E51" i="13"/>
  <c r="L51" i="13" s="1"/>
  <c r="E52" i="13"/>
  <c r="L52" i="13" s="1"/>
  <c r="E53" i="13"/>
  <c r="G53" i="13" s="1"/>
  <c r="E54" i="13"/>
  <c r="F54" i="13" s="1"/>
  <c r="E55" i="13"/>
  <c r="F55" i="13" s="1"/>
  <c r="E56" i="13"/>
  <c r="F56" i="13" s="1"/>
  <c r="E57" i="13"/>
  <c r="G57" i="13" s="1"/>
  <c r="E58" i="13"/>
  <c r="G58" i="13" s="1"/>
  <c r="E59" i="13"/>
  <c r="F59" i="13" s="1"/>
  <c r="E60" i="13"/>
  <c r="F60" i="13" s="1"/>
  <c r="E13" i="13"/>
  <c r="F31" i="13" l="1"/>
  <c r="F23" i="13"/>
  <c r="L23" i="13"/>
  <c r="G34" i="13"/>
  <c r="L34" i="13"/>
  <c r="F44" i="13"/>
  <c r="L44" i="13"/>
  <c r="G49" i="13"/>
  <c r="F13" i="13"/>
  <c r="G13" i="13"/>
  <c r="F38" i="13"/>
  <c r="L38" i="13"/>
  <c r="F52" i="13"/>
  <c r="F51" i="13"/>
  <c r="F79" i="13"/>
  <c r="F78" i="13"/>
  <c r="F71" i="13"/>
  <c r="G52" i="13"/>
  <c r="F69" i="13"/>
  <c r="F14" i="13"/>
  <c r="F34" i="13"/>
  <c r="F50" i="13"/>
  <c r="G36" i="13"/>
  <c r="F48" i="13"/>
  <c r="G44" i="13"/>
  <c r="F17" i="13"/>
  <c r="F29" i="13"/>
  <c r="F49" i="13"/>
  <c r="F82" i="13"/>
  <c r="F19" i="13"/>
  <c r="F33" i="13"/>
  <c r="G60" i="13"/>
  <c r="G32" i="13"/>
  <c r="G81" i="13"/>
  <c r="F18" i="13"/>
  <c r="F45" i="13"/>
  <c r="F66" i="13"/>
  <c r="G64" i="13"/>
  <c r="L63" i="13"/>
  <c r="F62" i="13"/>
  <c r="F28" i="13"/>
  <c r="G77" i="13"/>
  <c r="F58" i="13"/>
  <c r="F42" i="13"/>
  <c r="F26" i="13"/>
  <c r="F57" i="13"/>
  <c r="F41" i="13"/>
  <c r="F25" i="13"/>
  <c r="G56" i="13"/>
  <c r="G40" i="13"/>
  <c r="G24" i="13"/>
  <c r="F65" i="13"/>
  <c r="G72" i="13"/>
  <c r="F53" i="13"/>
  <c r="F37" i="13"/>
  <c r="F21" i="13"/>
  <c r="G80" i="13"/>
  <c r="G75" i="13"/>
  <c r="G67" i="13"/>
  <c r="G63" i="13"/>
  <c r="G59" i="13"/>
  <c r="G55" i="13"/>
  <c r="G51" i="13"/>
  <c r="G47" i="13"/>
  <c r="G43" i="13"/>
  <c r="G39" i="13"/>
  <c r="G35" i="13"/>
  <c r="G31" i="13"/>
  <c r="G27" i="13"/>
  <c r="G23" i="13"/>
  <c r="G20" i="13"/>
  <c r="G16" i="13"/>
  <c r="G74" i="13"/>
  <c r="G70" i="13"/>
  <c r="G54" i="13"/>
  <c r="G46" i="13"/>
  <c r="G38" i="13"/>
  <c r="G30" i="13"/>
  <c r="G22" i="13"/>
  <c r="G15" i="13"/>
  <c r="L77" i="13"/>
  <c r="K34" i="13"/>
  <c r="I34" i="13"/>
  <c r="K17" i="13"/>
  <c r="K19" i="13"/>
  <c r="I17" i="13"/>
  <c r="I19" i="13"/>
  <c r="K14" i="13"/>
  <c r="I14" i="13"/>
  <c r="L69" i="13" l="1"/>
  <c r="L13" i="13" l="1"/>
  <c r="L14" i="13"/>
  <c r="L15" i="13"/>
  <c r="L16" i="13"/>
  <c r="L17" i="13"/>
  <c r="L19" i="13"/>
  <c r="L20" i="13"/>
  <c r="L22" i="13"/>
  <c r="K23" i="13"/>
  <c r="L24" i="13"/>
  <c r="L25" i="13"/>
  <c r="L26" i="13"/>
  <c r="L28" i="13"/>
  <c r="L29" i="13"/>
  <c r="L30" i="13"/>
  <c r="L32" i="13"/>
  <c r="L33" i="13"/>
  <c r="L35" i="13"/>
  <c r="L36" i="13"/>
  <c r="L37" i="13"/>
  <c r="L39" i="13"/>
  <c r="L41" i="13"/>
  <c r="L42" i="13"/>
  <c r="L43" i="13"/>
  <c r="L45" i="13"/>
  <c r="L46" i="13"/>
  <c r="L48" i="13"/>
  <c r="L50" i="13"/>
  <c r="L53" i="13"/>
  <c r="L54" i="13"/>
  <c r="L55" i="13"/>
  <c r="L56" i="13"/>
  <c r="L57" i="13"/>
  <c r="L58" i="13"/>
  <c r="L59" i="13"/>
  <c r="L60" i="13"/>
  <c r="L62" i="13"/>
  <c r="L64" i="13"/>
  <c r="L65" i="13"/>
  <c r="L70" i="13"/>
  <c r="L71" i="13"/>
  <c r="L72" i="13"/>
  <c r="L74" i="13"/>
  <c r="L75" i="13"/>
  <c r="L78" i="13"/>
  <c r="L79" i="13"/>
  <c r="L80" i="13"/>
  <c r="L81" i="13"/>
  <c r="L82" i="13"/>
  <c r="K44" i="13"/>
  <c r="K84" i="13"/>
  <c r="H85" i="13"/>
  <c r="K85" i="13" s="1"/>
  <c r="I44" i="13"/>
  <c r="I23" i="13"/>
  <c r="C85" i="13"/>
  <c r="I84" i="13"/>
  <c r="L21" i="13" l="1"/>
  <c r="L40" i="13"/>
  <c r="L27" i="13"/>
  <c r="L67" i="13"/>
  <c r="L66" i="13"/>
  <c r="L47" i="13"/>
  <c r="L18" i="13"/>
  <c r="I85" i="13"/>
  <c r="D85" i="13" l="1"/>
  <c r="E85" i="13"/>
  <c r="L73" i="13"/>
  <c r="L85" i="13" s="1"/>
  <c r="F85" i="13" l="1"/>
  <c r="G85" i="13" l="1"/>
</calcChain>
</file>

<file path=xl/sharedStrings.xml><?xml version="1.0" encoding="utf-8"?>
<sst xmlns="http://schemas.openxmlformats.org/spreadsheetml/2006/main" count="126" uniqueCount="117">
  <si>
    <t>Aurora School Ltd.</t>
  </si>
  <si>
    <t>Calgary Girls' School Society</t>
  </si>
  <si>
    <t>GCA Educational Society</t>
  </si>
  <si>
    <t>Lycee Louis Pasteur Society</t>
  </si>
  <si>
    <t>Tempo School</t>
  </si>
  <si>
    <t>Public/Separate</t>
  </si>
  <si>
    <t>New Horizons Charter School Society</t>
  </si>
  <si>
    <t>Westmount Charter School Society</t>
  </si>
  <si>
    <t>Calgary French &amp; International School Society</t>
  </si>
  <si>
    <t>Canadian Reformed School Society of Edmonton</t>
  </si>
  <si>
    <t>Rundle College Society</t>
  </si>
  <si>
    <t>Strathcona-Tweedsmuir School</t>
  </si>
  <si>
    <t>Webber Academy Foundation</t>
  </si>
  <si>
    <t>West Island College Society of Alberta</t>
  </si>
  <si>
    <t xml:space="preserve">Aspen View School Division </t>
  </si>
  <si>
    <t xml:space="preserve">Battle River School Division </t>
  </si>
  <si>
    <t xml:space="preserve">Black Gold School Division </t>
  </si>
  <si>
    <t xml:space="preserve">Calgary School Division </t>
  </si>
  <si>
    <t xml:space="preserve">Chinook's Edge School Division </t>
  </si>
  <si>
    <t xml:space="preserve">Edmonton School Division </t>
  </si>
  <si>
    <t xml:space="preserve">Elk Island School Division </t>
  </si>
  <si>
    <t xml:space="preserve">Foothills School Division </t>
  </si>
  <si>
    <t xml:space="preserve">Fort McMurray School Division </t>
  </si>
  <si>
    <t xml:space="preserve">Golden Hills School Division </t>
  </si>
  <si>
    <t xml:space="preserve">Grande Prairie School Division </t>
  </si>
  <si>
    <t xml:space="preserve">High Prairie School Division </t>
  </si>
  <si>
    <t xml:space="preserve">Holy Family Catholic Separate </t>
  </si>
  <si>
    <t xml:space="preserve">Lethbridge School Division </t>
  </si>
  <si>
    <t xml:space="preserve">Medicine Hat School Division </t>
  </si>
  <si>
    <t xml:space="preserve">Palliser School Division </t>
  </si>
  <si>
    <t xml:space="preserve">Parkland School Division </t>
  </si>
  <si>
    <t xml:space="preserve">Peace River School Division </t>
  </si>
  <si>
    <t xml:space="preserve">Peace Wapiti School Division </t>
  </si>
  <si>
    <t xml:space="preserve">Pembina Hills School Division </t>
  </si>
  <si>
    <t xml:space="preserve">Red Deer School Division </t>
  </si>
  <si>
    <t xml:space="preserve">Rocky View School Division </t>
  </si>
  <si>
    <t xml:space="preserve">St. Albert School Division </t>
  </si>
  <si>
    <t xml:space="preserve">St. Paul School Division </t>
  </si>
  <si>
    <t xml:space="preserve">Sturgeon School Division </t>
  </si>
  <si>
    <t xml:space="preserve">Wolf Creek School Division </t>
  </si>
  <si>
    <t xml:space="preserve">Wild Rose School Division </t>
  </si>
  <si>
    <t>Independent (Private)</t>
  </si>
  <si>
    <t>Charter</t>
  </si>
  <si>
    <t>Francophone</t>
  </si>
  <si>
    <t>Edmonton School Division</t>
  </si>
  <si>
    <t>Medicine Hat School Division</t>
  </si>
  <si>
    <t xml:space="preserve">Southern Alberta French Resource Centre </t>
  </si>
  <si>
    <t xml:space="preserve">Grande Prairie French Language Resource Centre  </t>
  </si>
  <si>
    <t>College of Alberta School Superintendents (CASS)</t>
  </si>
  <si>
    <t xml:space="preserve">East Central Alberta Catholic </t>
  </si>
  <si>
    <t>Organizational</t>
  </si>
  <si>
    <t xml:space="preserve">Canadian Rockies School Division </t>
  </si>
  <si>
    <t xml:space="preserve">Calgary Roman Catholic Separate </t>
  </si>
  <si>
    <t xml:space="preserve">Christ the Redeemer Catholic Separate </t>
  </si>
  <si>
    <t xml:space="preserve">Edmonton Catholic Separate  </t>
  </si>
  <si>
    <t>Elk Island Catholic Separate</t>
  </si>
  <si>
    <t xml:space="preserve">Evergreen Catholic Separate </t>
  </si>
  <si>
    <t>Fort McMurray Roman Catholic Separate</t>
  </si>
  <si>
    <t xml:space="preserve">Grande Yellowhead School Division </t>
  </si>
  <si>
    <t xml:space="preserve">Holy Spirit Roman Catholic Separate </t>
  </si>
  <si>
    <t xml:space="preserve">Lakeland Roman Catholic Separate </t>
  </si>
  <si>
    <t xml:space="preserve">Grande Prairie Roman Catholic Separate </t>
  </si>
  <si>
    <t xml:space="preserve">Greater St. Albert Roman Catholic Separate </t>
  </si>
  <si>
    <t xml:space="preserve">Living Waters Catholic Separate </t>
  </si>
  <si>
    <t xml:space="preserve">Lloydminster Roman Catholic Separate </t>
  </si>
  <si>
    <t xml:space="preserve">Medicine Hat Roman Catholic Separate  </t>
  </si>
  <si>
    <t xml:space="preserve">Northern Lights School Division </t>
  </si>
  <si>
    <t xml:space="preserve">Red Deer Catholic Separate </t>
  </si>
  <si>
    <t xml:space="preserve">St. Thomas Aquinas Roman Catholic Separate  </t>
  </si>
  <si>
    <t>TOTAL for French second-language</t>
  </si>
  <si>
    <t>Suzuki Charter School Society</t>
  </si>
  <si>
    <t>Alberta Conference of 7th Day Adventist Church</t>
  </si>
  <si>
    <t>Alberta Classical Academy Ltd.</t>
  </si>
  <si>
    <t>AUTORITÉ SCOLAIRE</t>
  </si>
  <si>
    <t>1e versement des initiatives francophones  / ETP *</t>
  </si>
  <si>
    <t>2e versement des initiatives francophones  / ETP †</t>
  </si>
  <si>
    <t>Conseil scolaire Centre-Est</t>
  </si>
  <si>
    <t>Conseil scolaire Centre-Nord</t>
  </si>
  <si>
    <t>Conseil scolaire du Nord-Ouest</t>
  </si>
  <si>
    <t>Conseil scolaire FrancoSud</t>
  </si>
  <si>
    <t>TOTAL  Français langue première</t>
  </si>
  <si>
    <t>Agent administratif et financier</t>
  </si>
  <si>
    <t>‡ Veuillez noter que pour valoriser l'usage des fonds, les allocations de moins de 1 000 $ ne seront pas émises et seront redistribuées aux autres autorités scolaires et écoles à charte et indépendantes (privées).</t>
  </si>
  <si>
    <t>1e versement du financement des projets de pôle*</t>
  </si>
  <si>
    <t>2e versement du financement des projets de pôle†</t>
  </si>
  <si>
    <t>Titre du projet de pôle</t>
  </si>
  <si>
    <t>Répartition du projet de pôle</t>
  </si>
  <si>
    <t>Professional Learning Supports for French Immersion and French as a Second Language Educators</t>
  </si>
  <si>
    <t>Innovative Intersections: Connecting Teachers for Success in French Immersion</t>
  </si>
  <si>
    <t>Battle River School Division</t>
  </si>
  <si>
    <t>Bow River Resource and Professional Learning Centre</t>
  </si>
  <si>
    <t>Calgary School Division</t>
  </si>
  <si>
    <t>Central Alberta French Immersion Support Center Website</t>
  </si>
  <si>
    <t>Chinook's Edge School Division</t>
  </si>
  <si>
    <t>Developing French Oral Communication Through Cross-Curricular Connections (K-6)</t>
  </si>
  <si>
    <t>Robust French Immersion and French as a Second Language Online Course Offerings in High School</t>
  </si>
  <si>
    <t>Horizon School Division</t>
  </si>
  <si>
    <t>Prairie Rose School Division</t>
  </si>
  <si>
    <t>Calgary Waldorf School Society</t>
  </si>
  <si>
    <t>River Valley School Society</t>
  </si>
  <si>
    <t>Clear Water Academy Foundation §</t>
  </si>
  <si>
    <t>§ Financement décliné par l'autorité scolaire</t>
  </si>
  <si>
    <t>Les affectations ci-dessous correspondent au financement régulier et n’incluent pas les fonds fédéraux supplémentaires pour des projets complémentaires et d’infrastructure.</t>
  </si>
  <si>
    <t>Progressive Academy Education Society</t>
  </si>
  <si>
    <t>Financement des initiatives francophones
2025-26</t>
  </si>
  <si>
    <t>Financement pour l'ETP du français alternatif (Immersion française) 2025-26</t>
  </si>
  <si>
    <t>Financement pour l'ETP du français langue seconde 2025-26</t>
  </si>
  <si>
    <t>Financement total pour l'ETP
2025-26</t>
  </si>
  <si>
    <t>Financement des projets de pôle d'enseignement en français 2025-26</t>
  </si>
  <si>
    <t>TOTAL pour 
2025-26 ‡</t>
  </si>
  <si>
    <t xml:space="preserve">Les fonds réguliers du PLOÉ pour 2025-2026 peuvent être dépensés entre le 1er juillet 2025 et le 30 juin 2026. </t>
  </si>
  <si>
    <t xml:space="preserve">* Sous reserve de l'approbation du Formulaire de rapport du PLOÉ 2024-2025 </t>
  </si>
  <si>
    <t>† Sous reserve de l'approbation du Formulaire de rapport du PLOÉ 2025-2026</t>
  </si>
  <si>
    <t>Alberta Professional Learning Consortium</t>
  </si>
  <si>
    <t>Alberta Professional Learning Consortium (APLC)</t>
  </si>
  <si>
    <t>Versement additionel du financement des projets de pôle</t>
  </si>
  <si>
    <t>Affectations de fonds réguliers du PLOÉ pour 2025-2026 selon l'autorité scolaire - MODIFIÉ LE 8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</si>
</sst>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;[Red]\-&quot;$&quot;#,##0"/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_-[$$-1009]* #,##0.00_-;\-[$$-1009]* #,##0.00_-;_-[$$-1009]* &quot;-&quot;??_-;_-@_-"/>
    <numFmt numFmtId="166" formatCode="#,##0.00\ [$$-C0C]"/>
    <numFmt numFmtId="167" formatCode="_ * #,##0_ \ [$$-C0C]_ ;_ * \-#,##0\ \ [$$-C0C]_ ;_ * &quot;-&quot;??_ \ [$$-C0C]_ ;_ @_ "/>
    <numFmt numFmtId="168" formatCode="_ * #,##0.00_ \ [$$-C0C]_ ;_ * \-#,##0.00\ \ [$$-C0C]_ ;_ * &quot;-&quot;??_ \ [$$-C0C]_ ;_ @_ "/>
    <numFmt numFmtId="169" formatCode="#,##0\ [$$-C0C]_ ;\-#,##0\ [$$-C0C]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20"/>
      <color theme="3"/>
      <name val="Arial"/>
      <family val="2"/>
    </font>
    <font>
      <b/>
      <sz val="15"/>
      <color theme="3"/>
      <name val="Arial"/>
      <family val="2"/>
    </font>
    <font>
      <sz val="11"/>
      <color theme="1"/>
      <name val="Arial"/>
      <family val="2"/>
    </font>
    <font>
      <sz val="18"/>
      <color theme="0"/>
      <name val="Arial"/>
      <family val="2"/>
    </font>
    <font>
      <b/>
      <sz val="14"/>
      <color theme="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222222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i/>
      <sz val="11"/>
      <color theme="1"/>
      <name val="Arial"/>
      <family val="2"/>
    </font>
    <font>
      <b/>
      <sz val="12"/>
      <color rgb="FFFFFFFF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AAD2"/>
        <bgColor indexed="64"/>
      </patternFill>
    </fill>
    <fill>
      <patternFill patternType="solid">
        <fgColor rgb="FF6A737B"/>
        <bgColor indexed="64"/>
      </patternFill>
    </fill>
    <fill>
      <patternFill patternType="solid">
        <fgColor rgb="FF77B800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rgb="FF00AAD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80">
    <xf numFmtId="0" fontId="0" fillId="0" borderId="0" xfId="0"/>
    <xf numFmtId="0" fontId="5" fillId="0" borderId="0" xfId="0" applyFont="1"/>
    <xf numFmtId="0" fontId="6" fillId="2" borderId="0" xfId="0" applyFont="1" applyFill="1"/>
    <xf numFmtId="164" fontId="5" fillId="2" borderId="0" xfId="0" applyNumberFormat="1" applyFont="1" applyFill="1" applyAlignment="1">
      <alignment wrapText="1"/>
    </xf>
    <xf numFmtId="164" fontId="5" fillId="2" borderId="0" xfId="1" applyNumberFormat="1" applyFont="1" applyFill="1" applyBorder="1" applyAlignment="1">
      <alignment wrapText="1"/>
    </xf>
    <xf numFmtId="0" fontId="12" fillId="0" borderId="0" xfId="0" applyFont="1" applyAlignment="1">
      <alignment horizontal="right"/>
    </xf>
    <xf numFmtId="44" fontId="5" fillId="0" borderId="0" xfId="0" applyNumberFormat="1" applyFont="1"/>
    <xf numFmtId="0" fontId="13" fillId="0" borderId="0" xfId="0" applyFont="1"/>
    <xf numFmtId="6" fontId="12" fillId="0" borderId="0" xfId="0" applyNumberFormat="1" applyFont="1" applyAlignment="1">
      <alignment horizontal="right"/>
    </xf>
    <xf numFmtId="0" fontId="3" fillId="0" borderId="3" xfId="2" applyFont="1" applyBorder="1"/>
    <xf numFmtId="0" fontId="4" fillId="0" borderId="3" xfId="2" applyFont="1" applyBorder="1"/>
    <xf numFmtId="165" fontId="0" fillId="0" borderId="0" xfId="0" applyNumberFormat="1"/>
    <xf numFmtId="165" fontId="0" fillId="0" borderId="0" xfId="1" applyNumberFormat="1" applyFont="1"/>
    <xf numFmtId="0" fontId="8" fillId="0" borderId="0" xfId="0" applyFont="1"/>
    <xf numFmtId="0" fontId="4" fillId="0" borderId="0" xfId="2" applyFont="1" applyBorder="1"/>
    <xf numFmtId="164" fontId="14" fillId="2" borderId="0" xfId="0" applyNumberFormat="1" applyFont="1" applyFill="1" applyAlignment="1">
      <alignment wrapText="1"/>
    </xf>
    <xf numFmtId="44" fontId="12" fillId="0" borderId="0" xfId="0" applyNumberFormat="1" applyFont="1" applyAlignment="1">
      <alignment horizontal="right"/>
    </xf>
    <xf numFmtId="164" fontId="5" fillId="0" borderId="2" xfId="1" applyNumberFormat="1" applyFont="1" applyFill="1" applyBorder="1"/>
    <xf numFmtId="166" fontId="7" fillId="3" borderId="0" xfId="0" applyNumberFormat="1" applyFont="1" applyFill="1"/>
    <xf numFmtId="0" fontId="7" fillId="3" borderId="0" xfId="0" applyFont="1" applyFill="1"/>
    <xf numFmtId="0" fontId="8" fillId="0" borderId="2" xfId="0" applyFont="1" applyBorder="1"/>
    <xf numFmtId="0" fontId="9" fillId="0" borderId="0" xfId="0" applyFont="1"/>
    <xf numFmtId="0" fontId="11" fillId="0" borderId="0" xfId="0" applyFont="1"/>
    <xf numFmtId="0" fontId="18" fillId="0" borderId="0" xfId="0" applyFont="1"/>
    <xf numFmtId="0" fontId="21" fillId="4" borderId="0" xfId="0" applyFont="1" applyFill="1"/>
    <xf numFmtId="0" fontId="5" fillId="0" borderId="0" xfId="0" applyFont="1" applyAlignment="1">
      <alignment horizontal="left" vertical="top" wrapText="1"/>
    </xf>
    <xf numFmtId="167" fontId="8" fillId="0" borderId="0" xfId="0" applyNumberFormat="1" applyFont="1"/>
    <xf numFmtId="167" fontId="10" fillId="0" borderId="0" xfId="1" applyNumberFormat="1" applyFont="1" applyFill="1" applyBorder="1"/>
    <xf numFmtId="167" fontId="7" fillId="3" borderId="0" xfId="0" applyNumberFormat="1" applyFont="1" applyFill="1"/>
    <xf numFmtId="167" fontId="8" fillId="0" borderId="0" xfId="1" applyNumberFormat="1" applyFont="1" applyFill="1" applyBorder="1"/>
    <xf numFmtId="167" fontId="5" fillId="0" borderId="0" xfId="1" applyNumberFormat="1" applyFont="1" applyFill="1" applyBorder="1"/>
    <xf numFmtId="167" fontId="17" fillId="0" borderId="0" xfId="1" applyNumberFormat="1" applyFont="1" applyFill="1" applyBorder="1"/>
    <xf numFmtId="167" fontId="18" fillId="0" borderId="0" xfId="0" applyNumberFormat="1" applyFont="1"/>
    <xf numFmtId="167" fontId="15" fillId="0" borderId="0" xfId="1" applyNumberFormat="1" applyFont="1" applyFill="1" applyBorder="1"/>
    <xf numFmtId="167" fontId="7" fillId="3" borderId="0" xfId="1" applyNumberFormat="1" applyFont="1" applyFill="1" applyBorder="1"/>
    <xf numFmtId="167" fontId="5" fillId="0" borderId="0" xfId="0" applyNumberFormat="1" applyFont="1"/>
    <xf numFmtId="167" fontId="5" fillId="0" borderId="0" xfId="1" applyNumberFormat="1" applyFont="1" applyFill="1" applyBorder="1" applyAlignment="1"/>
    <xf numFmtId="167" fontId="5" fillId="0" borderId="2" xfId="1" applyNumberFormat="1" applyFont="1" applyFill="1" applyBorder="1"/>
    <xf numFmtId="167" fontId="16" fillId="0" borderId="2" xfId="1" applyNumberFormat="1" applyFont="1" applyFill="1" applyBorder="1"/>
    <xf numFmtId="167" fontId="10" fillId="0" borderId="2" xfId="1" applyNumberFormat="1" applyFont="1" applyFill="1" applyBorder="1"/>
    <xf numFmtId="167" fontId="8" fillId="0" borderId="2" xfId="1" applyNumberFormat="1" applyFont="1" applyFill="1" applyBorder="1"/>
    <xf numFmtId="167" fontId="11" fillId="0" borderId="0" xfId="0" applyNumberFormat="1" applyFont="1"/>
    <xf numFmtId="167" fontId="20" fillId="0" borderId="0" xfId="1" applyNumberFormat="1" applyFont="1" applyFill="1" applyBorder="1"/>
    <xf numFmtId="167" fontId="20" fillId="0" borderId="0" xfId="0" applyNumberFormat="1" applyFont="1"/>
    <xf numFmtId="167" fontId="11" fillId="0" borderId="0" xfId="1" applyNumberFormat="1" applyFont="1" applyFill="1" applyBorder="1"/>
    <xf numFmtId="0" fontId="8" fillId="0" borderId="0" xfId="0" applyFont="1" applyFill="1"/>
    <xf numFmtId="168" fontId="17" fillId="0" borderId="0" xfId="1" applyNumberFormat="1" applyFont="1" applyFill="1" applyBorder="1"/>
    <xf numFmtId="0" fontId="23" fillId="0" borderId="0" xfId="0" applyFont="1" applyFill="1"/>
    <xf numFmtId="164" fontId="24" fillId="0" borderId="0" xfId="1" applyNumberFormat="1" applyFont="1" applyFill="1" applyBorder="1"/>
    <xf numFmtId="169" fontId="8" fillId="0" borderId="0" xfId="0" applyNumberFormat="1" applyFont="1"/>
    <xf numFmtId="169" fontId="10" fillId="0" borderId="0" xfId="0" applyNumberFormat="1" applyFont="1" applyAlignment="1">
      <alignment wrapText="1"/>
    </xf>
    <xf numFmtId="169" fontId="10" fillId="0" borderId="0" xfId="1" applyNumberFormat="1" applyFont="1" applyFill="1" applyBorder="1" applyAlignment="1">
      <alignment wrapText="1"/>
    </xf>
    <xf numFmtId="169" fontId="5" fillId="0" borderId="0" xfId="1" applyNumberFormat="1" applyFont="1" applyFill="1" applyBorder="1" applyAlignment="1">
      <alignment wrapText="1"/>
    </xf>
    <xf numFmtId="169" fontId="17" fillId="0" borderId="0" xfId="0" applyNumberFormat="1" applyFont="1"/>
    <xf numFmtId="169" fontId="8" fillId="0" borderId="2" xfId="0" applyNumberFormat="1" applyFont="1" applyBorder="1"/>
    <xf numFmtId="169" fontId="10" fillId="0" borderId="2" xfId="0" applyNumberFormat="1" applyFont="1" applyBorder="1" applyAlignment="1">
      <alignment wrapText="1"/>
    </xf>
    <xf numFmtId="169" fontId="10" fillId="0" borderId="2" xfId="1" applyNumberFormat="1" applyFont="1" applyFill="1" applyBorder="1" applyAlignment="1">
      <alignment wrapText="1"/>
    </xf>
    <xf numFmtId="169" fontId="5" fillId="0" borderId="2" xfId="1" applyNumberFormat="1" applyFont="1" applyFill="1" applyBorder="1" applyAlignment="1">
      <alignment wrapText="1"/>
    </xf>
    <xf numFmtId="169" fontId="17" fillId="0" borderId="2" xfId="0" applyNumberFormat="1" applyFont="1" applyBorder="1"/>
    <xf numFmtId="169" fontId="10" fillId="0" borderId="0" xfId="1" applyNumberFormat="1" applyFont="1" applyFill="1" applyBorder="1"/>
    <xf numFmtId="169" fontId="9" fillId="0" borderId="0" xfId="0" applyNumberFormat="1" applyFont="1"/>
    <xf numFmtId="169" fontId="8" fillId="0" borderId="0" xfId="1" applyNumberFormat="1" applyFont="1"/>
    <xf numFmtId="169" fontId="5" fillId="0" borderId="0" xfId="1" applyNumberFormat="1" applyFont="1" applyAlignment="1">
      <alignment vertical="top" wrapText="1"/>
    </xf>
    <xf numFmtId="169" fontId="8" fillId="0" borderId="2" xfId="1" applyNumberFormat="1" applyFont="1" applyBorder="1"/>
    <xf numFmtId="169" fontId="5" fillId="0" borderId="2" xfId="1" applyNumberFormat="1" applyFont="1" applyBorder="1" applyAlignment="1">
      <alignment vertical="top" wrapText="1"/>
    </xf>
    <xf numFmtId="168" fontId="10" fillId="0" borderId="0" xfId="1" applyNumberFormat="1" applyFont="1" applyFill="1" applyBorder="1"/>
    <xf numFmtId="168" fontId="24" fillId="0" borderId="0" xfId="1" applyNumberFormat="1" applyFont="1" applyFill="1" applyBorder="1"/>
    <xf numFmtId="168" fontId="24" fillId="0" borderId="0" xfId="1" applyNumberFormat="1" applyFont="1" applyFill="1"/>
    <xf numFmtId="168" fontId="7" fillId="3" borderId="0" xfId="0" applyNumberFormat="1" applyFont="1" applyFill="1"/>
    <xf numFmtId="168" fontId="5" fillId="0" borderId="0" xfId="1" applyNumberFormat="1" applyFont="1" applyFill="1" applyBorder="1"/>
    <xf numFmtId="168" fontId="16" fillId="0" borderId="0" xfId="1" applyNumberFormat="1" applyFont="1" applyFill="1" applyBorder="1"/>
    <xf numFmtId="167" fontId="10" fillId="0" borderId="0" xfId="1" applyNumberFormat="1" applyFont="1" applyFill="1"/>
    <xf numFmtId="167" fontId="24" fillId="0" borderId="0" xfId="1" applyNumberFormat="1" applyFont="1" applyFill="1" applyBorder="1"/>
    <xf numFmtId="167" fontId="24" fillId="0" borderId="0" xfId="1" applyNumberFormat="1" applyFont="1" applyFill="1"/>
    <xf numFmtId="167" fontId="17" fillId="0" borderId="2" xfId="1" applyNumberFormat="1" applyFont="1" applyFill="1" applyBorder="1"/>
    <xf numFmtId="0" fontId="22" fillId="0" borderId="0" xfId="0" applyFont="1" applyAlignment="1">
      <alignment horizontal="left" vertical="top" wrapText="1"/>
    </xf>
    <xf numFmtId="0" fontId="21" fillId="4" borderId="0" xfId="0" applyFont="1" applyFill="1" applyAlignment="1">
      <alignment horizontal="left"/>
    </xf>
    <xf numFmtId="0" fontId="21" fillId="4" borderId="0" xfId="0" applyFont="1" applyFill="1" applyAlignment="1">
      <alignment horizontal="left" wrapText="1"/>
    </xf>
    <xf numFmtId="169" fontId="11" fillId="0" borderId="0" xfId="0" applyNumberFormat="1" applyFont="1" applyAlignment="1">
      <alignment vertical="top" wrapText="1"/>
    </xf>
    <xf numFmtId="169" fontId="11" fillId="0" borderId="0" xfId="1" applyNumberFormat="1" applyFont="1" applyFill="1" applyBorder="1" applyAlignment="1">
      <alignment wrapText="1"/>
    </xf>
  </cellXfs>
  <cellStyles count="3">
    <cellStyle name="Currency" xfId="1" builtinId="4"/>
    <cellStyle name="Heading 1" xfId="2" builtinId="16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 * #,##0_ \ [$$-C0C]_ ;_ * \-#,##0\ \ [$$-C0C]_ ;_ * &quot;-&quot;??_ \ [$$-C0C]_ ;_ @_ 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</dxf>
    <dxf>
      <fill>
        <patternFill patternType="none">
          <fgColor auto="1"/>
          <bgColor auto="1"/>
        </patternFill>
      </fill>
    </dxf>
    <dxf>
      <fill>
        <patternFill patternType="none">
          <fgColor auto="1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auto="1"/>
          <bgColor auto="1"/>
        </patternFill>
      </fill>
    </dxf>
    <dxf>
      <border diagonalUp="0" diagonalDown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auto="1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solid">
          <fgColor indexed="64"/>
          <bgColor rgb="FF00AAD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AAD2"/>
      <color rgb="FF6A737B"/>
      <color rgb="FFE7F1F7"/>
      <color rgb="FF77B800"/>
      <color rgb="FFCBE2EE"/>
      <color rgb="FF808080"/>
      <color rgb="FFD6B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34" displayName="Table134" ref="A5:L85" totalsRowShown="0" headerRowDxfId="14" dataDxfId="12" headerRowBorderDxfId="13" tableBorderDxfId="11">
  <autoFilter ref="A5:L85" xr:uid="{00000000-0009-0000-0100-000003000000}"/>
  <tableColumns count="12">
    <tableColumn id="1" xr3:uid="{00000000-0010-0000-0000-000001000000}" name="AUTORITÉ SCOLAIRE" dataDxfId="10"/>
    <tableColumn id="12" xr3:uid="{E82806C7-439F-4984-8103-7604EDAC8565}" name="Financement des initiatives francophones_x000a_2025-26"/>
    <tableColumn id="6" xr3:uid="{00000000-0010-0000-0000-000006000000}" name="Financement pour l'ETP du français alternatif (Immersion française) 2025-26" dataDxfId="9"/>
    <tableColumn id="7" xr3:uid="{00000000-0010-0000-0000-000007000000}" name="Financement pour l'ETP du français langue seconde 2025-26" dataDxfId="8"/>
    <tableColumn id="2" xr3:uid="{00000000-0010-0000-0000-000002000000}" name="Financement total pour l'ETP_x000a_2025-26" dataDxfId="7"/>
    <tableColumn id="5" xr3:uid="{00000000-0010-0000-0000-000005000000}" name="1e versement des initiatives francophones  / ETP *" dataDxfId="6">
      <calculatedColumnFormula>Table134[[#This Row],[Financement total pour l''ETP
2025-26]]*0.8</calculatedColumnFormula>
    </tableColumn>
    <tableColumn id="9" xr3:uid="{00000000-0010-0000-0000-000009000000}" name="2e versement des initiatives francophones  / ETP †" dataDxfId="5">
      <calculatedColumnFormula>SUM(G1:G5)</calculatedColumnFormula>
    </tableColumn>
    <tableColumn id="3" xr3:uid="{00000000-0010-0000-0000-000003000000}" name="Financement des projets de pôle d'enseignement en français 2025-26" dataDxfId="4" dataCellStyle="Currency"/>
    <tableColumn id="8" xr3:uid="{00000000-0010-0000-0000-000008000000}" name="1e versement du financement des projets de pôle*" dataDxfId="3" dataCellStyle="Currency">
      <calculatedColumnFormula>Table134[[#This Row],[Financement des projets de pôle d''enseignement en français 2025-26]]*0.8</calculatedColumnFormula>
    </tableColumn>
    <tableColumn id="11" xr3:uid="{4AB6D1E0-57E9-4C1A-8EA9-40BDD2A58DFF}" name="Versement additionel du financement des projets de pôle" dataDxfId="2" dataCellStyle="Currency"/>
    <tableColumn id="10" xr3:uid="{00000000-0010-0000-0000-00000A000000}" name="2e versement du financement des projets de pôle†" dataDxfId="1" dataCellStyle="Currency">
      <calculatedColumnFormula>Table134[[#This Row],[Financement des projets de pôle d''enseignement en français 2025-26]]*0.2</calculatedColumnFormula>
    </tableColumn>
    <tableColumn id="4" xr3:uid="{00000000-0010-0000-0000-000004000000}" name="TOTAL pour _x000a_2025-26 ‡" dataDxfId="0" dataCellStyle="Currency">
      <calculatedColumnFormula>SUM(E6,H6)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zoomScaleNormal="100" workbookViewId="0">
      <pane ySplit="5" topLeftCell="A6" activePane="bottomLeft" state="frozen"/>
      <selection pane="bottomLeft" activeCell="L23" sqref="L23"/>
    </sheetView>
  </sheetViews>
  <sheetFormatPr defaultColWidth="9.140625" defaultRowHeight="15" x14ac:dyDescent="0.25"/>
  <cols>
    <col min="1" max="1" width="70.42578125" customWidth="1"/>
    <col min="2" max="2" width="21.28515625" customWidth="1"/>
    <col min="3" max="3" width="20.5703125" customWidth="1"/>
    <col min="4" max="4" width="19.7109375" customWidth="1"/>
    <col min="5" max="5" width="18.42578125" customWidth="1"/>
    <col min="6" max="6" width="17.7109375" customWidth="1"/>
    <col min="7" max="7" width="16.5703125" customWidth="1"/>
    <col min="8" max="8" width="17.7109375" customWidth="1"/>
    <col min="9" max="10" width="16.140625" customWidth="1"/>
    <col min="11" max="11" width="15.140625" customWidth="1"/>
    <col min="12" max="12" width="18.5703125" customWidth="1"/>
    <col min="13" max="13" width="18" customWidth="1"/>
    <col min="14" max="14" width="23" customWidth="1"/>
    <col min="15" max="15" width="14.85546875" customWidth="1"/>
    <col min="18" max="18" width="11.28515625" customWidth="1"/>
    <col min="30" max="30" width="0" hidden="1" customWidth="1"/>
  </cols>
  <sheetData>
    <row r="1" spans="1:15" ht="30" customHeight="1" thickBot="1" x14ac:dyDescent="0.45">
      <c r="A1" s="9" t="s">
        <v>116</v>
      </c>
      <c r="B1" s="9"/>
      <c r="C1" s="9"/>
      <c r="D1" s="9"/>
      <c r="E1" s="10"/>
      <c r="F1" s="9"/>
      <c r="G1" s="10"/>
      <c r="H1" s="10"/>
      <c r="I1" s="10"/>
      <c r="J1" s="10"/>
      <c r="K1" s="10"/>
      <c r="L1" s="10"/>
    </row>
    <row r="2" spans="1:15" ht="23.25" customHeight="1" thickTop="1" x14ac:dyDescent="0.25"/>
    <row r="3" spans="1:15" ht="21" customHeight="1" x14ac:dyDescent="0.3">
      <c r="A3" s="13" t="s">
        <v>102</v>
      </c>
      <c r="B3" s="13"/>
      <c r="C3" s="1"/>
      <c r="D3" s="1"/>
      <c r="E3" s="14"/>
      <c r="F3" s="14"/>
      <c r="G3" s="14"/>
      <c r="H3" s="14"/>
    </row>
    <row r="4" spans="1:15" ht="19.5" customHeight="1" x14ac:dyDescent="0.25">
      <c r="A4" s="13" t="s">
        <v>110</v>
      </c>
      <c r="B4" s="13"/>
      <c r="C4" s="1"/>
      <c r="D4" s="1"/>
      <c r="E4" s="1"/>
      <c r="F4" s="1"/>
      <c r="G4" s="1"/>
      <c r="H4" s="1"/>
    </row>
    <row r="5" spans="1:15" ht="94.5" customHeight="1" x14ac:dyDescent="0.35">
      <c r="A5" s="2" t="s">
        <v>73</v>
      </c>
      <c r="B5" s="15" t="s">
        <v>104</v>
      </c>
      <c r="C5" s="15" t="s">
        <v>105</v>
      </c>
      <c r="D5" s="15" t="s">
        <v>106</v>
      </c>
      <c r="E5" s="3" t="s">
        <v>107</v>
      </c>
      <c r="F5" s="3" t="s">
        <v>74</v>
      </c>
      <c r="G5" s="3" t="s">
        <v>75</v>
      </c>
      <c r="H5" s="4" t="s">
        <v>108</v>
      </c>
      <c r="I5" s="4" t="s">
        <v>83</v>
      </c>
      <c r="J5" s="4" t="s">
        <v>115</v>
      </c>
      <c r="K5" s="4" t="s">
        <v>84</v>
      </c>
      <c r="L5" s="4" t="s">
        <v>109</v>
      </c>
    </row>
    <row r="6" spans="1:15" ht="21.75" customHeight="1" x14ac:dyDescent="0.25">
      <c r="A6" s="19" t="s">
        <v>43</v>
      </c>
      <c r="B6" s="19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5" ht="14.45" customHeight="1" x14ac:dyDescent="0.25">
      <c r="A7" s="13" t="s">
        <v>76</v>
      </c>
      <c r="B7" s="49">
        <v>706001</v>
      </c>
      <c r="C7" s="49"/>
      <c r="D7" s="49"/>
      <c r="E7" s="50"/>
      <c r="F7" s="61">
        <v>564801</v>
      </c>
      <c r="G7" s="62">
        <v>141200</v>
      </c>
      <c r="H7" s="51"/>
      <c r="I7" s="52"/>
      <c r="J7" s="52"/>
      <c r="K7" s="52"/>
      <c r="L7" s="53">
        <f>SUM(Table134[[#This Row],[1e versement des initiatives francophones  / ETP *]:[2e versement des initiatives francophones  / ETP †]])</f>
        <v>706001</v>
      </c>
      <c r="M7" s="12"/>
      <c r="N7" s="12"/>
      <c r="O7" s="12"/>
    </row>
    <row r="8" spans="1:15" ht="14.45" customHeight="1" x14ac:dyDescent="0.25">
      <c r="A8" s="13" t="s">
        <v>77</v>
      </c>
      <c r="B8" s="49">
        <v>2995126</v>
      </c>
      <c r="C8" s="49"/>
      <c r="D8" s="49"/>
      <c r="E8" s="50"/>
      <c r="F8" s="61">
        <v>2396101</v>
      </c>
      <c r="G8" s="62">
        <v>599025</v>
      </c>
      <c r="H8" s="51"/>
      <c r="I8" s="52"/>
      <c r="J8" s="52"/>
      <c r="K8" s="52"/>
      <c r="L8" s="53">
        <f>SUM(Table134[[#This Row],[1e versement des initiatives francophones  / ETP *]:[2e versement des initiatives francophones  / ETP †]])</f>
        <v>2995126</v>
      </c>
      <c r="M8" s="12"/>
      <c r="N8" s="12"/>
      <c r="O8" s="12"/>
    </row>
    <row r="9" spans="1:15" ht="14.45" customHeight="1" x14ac:dyDescent="0.25">
      <c r="A9" s="13" t="s">
        <v>78</v>
      </c>
      <c r="B9" s="49">
        <v>795955</v>
      </c>
      <c r="C9" s="49"/>
      <c r="D9" s="49"/>
      <c r="E9" s="50"/>
      <c r="F9" s="61">
        <v>636764</v>
      </c>
      <c r="G9" s="62">
        <v>159191</v>
      </c>
      <c r="H9" s="51"/>
      <c r="I9" s="52"/>
      <c r="J9" s="52"/>
      <c r="K9" s="52"/>
      <c r="L9" s="53">
        <f>SUM(Table134[[#This Row],[1e versement des initiatives francophones  / ETP *]:[2e versement des initiatives francophones  / ETP †]])</f>
        <v>795955</v>
      </c>
      <c r="M9" s="12"/>
      <c r="N9" s="12"/>
      <c r="O9" s="12"/>
    </row>
    <row r="10" spans="1:15" ht="14.45" customHeight="1" thickBot="1" x14ac:dyDescent="0.3">
      <c r="A10" s="20" t="s">
        <v>79</v>
      </c>
      <c r="B10" s="54">
        <v>2810259</v>
      </c>
      <c r="C10" s="54"/>
      <c r="D10" s="54"/>
      <c r="E10" s="55"/>
      <c r="F10" s="63">
        <v>2248207</v>
      </c>
      <c r="G10" s="64">
        <v>562052</v>
      </c>
      <c r="H10" s="56"/>
      <c r="I10" s="57"/>
      <c r="J10" s="57"/>
      <c r="K10" s="57"/>
      <c r="L10" s="58">
        <f>SUM(Table134[[#This Row],[1e versement des initiatives francophones  / ETP *]:[2e versement des initiatives francophones  / ETP †]])</f>
        <v>2810259</v>
      </c>
      <c r="M10" s="12"/>
      <c r="N10" s="12"/>
      <c r="O10" s="12"/>
    </row>
    <row r="11" spans="1:15" ht="14.45" customHeight="1" thickTop="1" x14ac:dyDescent="0.25">
      <c r="A11" s="21" t="s">
        <v>80</v>
      </c>
      <c r="B11" s="59">
        <f>SUM(B7:B10)</f>
        <v>7307341</v>
      </c>
      <c r="C11" s="60"/>
      <c r="D11" s="60"/>
      <c r="E11" s="50"/>
      <c r="F11" s="78">
        <f>SUM(F7:F10)</f>
        <v>5845873</v>
      </c>
      <c r="G11" s="78">
        <f>SUM(G7:G10)</f>
        <v>1461468</v>
      </c>
      <c r="H11" s="79"/>
      <c r="I11" s="79"/>
      <c r="J11" s="79"/>
      <c r="K11" s="79"/>
      <c r="L11" s="60">
        <f>SUM(Table134[[#This Row],[1e versement des initiatives francophones  / ETP *]:[2e versement des initiatives francophones  / ETP †]])</f>
        <v>7307341</v>
      </c>
      <c r="M11" s="12"/>
      <c r="N11" s="12"/>
      <c r="O11" s="12"/>
    </row>
    <row r="12" spans="1:15" ht="21.75" customHeight="1" x14ac:dyDescent="0.25">
      <c r="A12" s="19" t="s">
        <v>5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11"/>
      <c r="N12" s="11"/>
    </row>
    <row r="13" spans="1:15" x14ac:dyDescent="0.25">
      <c r="A13" s="13" t="s">
        <v>14</v>
      </c>
      <c r="B13" s="26"/>
      <c r="C13" s="29">
        <v>21629.716895000001</v>
      </c>
      <c r="D13" s="29"/>
      <c r="E13" s="27">
        <f>SUM(Table134[[#This Row],[Financement pour l''ETP du français alternatif (Immersion française) 2025-26]:[Financement pour l''ETP du français langue seconde 2025-26]])</f>
        <v>21629.716895000001</v>
      </c>
      <c r="F13" s="30">
        <f>Table134[[#This Row],[Financement total pour l''ETP
2025-26]]*0.8</f>
        <v>17303.773516000001</v>
      </c>
      <c r="G13" s="30">
        <f>Table134[[#This Row],[Financement total pour l''ETP
2025-26]]*0.2</f>
        <v>4325.9433790000003</v>
      </c>
      <c r="H13" s="48"/>
      <c r="I13" s="30"/>
      <c r="J13" s="30"/>
      <c r="K13" s="30"/>
      <c r="L13" s="27">
        <f>SUM(Table134[[#This Row],[Financement total pour l''ETP
2025-26]],Table134[[#This Row],[Financement des projets de pôle d''enseignement en français 2025-26]])</f>
        <v>21629.716895000001</v>
      </c>
    </row>
    <row r="14" spans="1:15" x14ac:dyDescent="0.25">
      <c r="A14" s="13" t="s">
        <v>15</v>
      </c>
      <c r="B14" s="26"/>
      <c r="C14" s="29">
        <v>52514.207975000005</v>
      </c>
      <c r="D14" s="29">
        <v>16864.791090000002</v>
      </c>
      <c r="E14" s="27">
        <f>SUM(Table134[[#This Row],[Financement pour l''ETP du français alternatif (Immersion française) 2025-26]:[Financement pour l''ETP du français langue seconde 2025-26]])</f>
        <v>69378.999065000011</v>
      </c>
      <c r="F14" s="30">
        <f>Table134[[#This Row],[Financement total pour l''ETP
2025-26]]*0.8</f>
        <v>55503.199252000013</v>
      </c>
      <c r="G14" s="30">
        <f>Table134[[#This Row],[Financement total pour l''ETP
2025-26]]*0.2</f>
        <v>13875.799813000003</v>
      </c>
      <c r="H14" s="27">
        <v>9807</v>
      </c>
      <c r="I14" s="30">
        <f>Table134[[#This Row],[Financement des projets de pôle d''enseignement en français 2025-26]]*0.8</f>
        <v>7845.6</v>
      </c>
      <c r="J14" s="30"/>
      <c r="K14" s="30">
        <f>Table134[[#This Row],[Financement des projets de pôle d''enseignement en français 2025-26]]*0.2</f>
        <v>1961.4</v>
      </c>
      <c r="L14" s="27">
        <f>SUM(Table134[[#This Row],[Financement total pour l''ETP
2025-26]],Table134[[#This Row],[Financement des projets de pôle d''enseignement en français 2025-26]])</f>
        <v>79185.999065000011</v>
      </c>
    </row>
    <row r="15" spans="1:15" ht="15" customHeight="1" x14ac:dyDescent="0.25">
      <c r="A15" s="13" t="s">
        <v>16</v>
      </c>
      <c r="B15" s="26"/>
      <c r="C15" s="29">
        <v>289906.06153599999</v>
      </c>
      <c r="D15" s="29">
        <v>8679.4908199999991</v>
      </c>
      <c r="E15" s="27">
        <f>SUM(Table134[[#This Row],[Financement pour l''ETP du français alternatif (Immersion française) 2025-26]:[Financement pour l''ETP du français langue seconde 2025-26]])</f>
        <v>298585.552356</v>
      </c>
      <c r="F15" s="30">
        <f>Table134[[#This Row],[Financement total pour l''ETP
2025-26]]*0.8</f>
        <v>238868.44188480001</v>
      </c>
      <c r="G15" s="30">
        <f>Table134[[#This Row],[Financement total pour l''ETP
2025-26]]*0.2</f>
        <v>59717.110471200001</v>
      </c>
      <c r="H15" s="27"/>
      <c r="I15" s="30"/>
      <c r="J15" s="30"/>
      <c r="K15" s="30"/>
      <c r="L15" s="27">
        <f>SUM(Table134[[#This Row],[Financement total pour l''ETP
2025-26]],Table134[[#This Row],[Financement des projets de pôle d''enseignement en français 2025-26]])</f>
        <v>298585.552356</v>
      </c>
    </row>
    <row r="16" spans="1:15" x14ac:dyDescent="0.25">
      <c r="A16" s="13" t="s">
        <v>52</v>
      </c>
      <c r="B16" s="26"/>
      <c r="C16" s="29">
        <v>598516.51865600003</v>
      </c>
      <c r="D16" s="29">
        <v>228690.63318999999</v>
      </c>
      <c r="E16" s="27">
        <f>SUM(Table134[[#This Row],[Financement pour l''ETP du français alternatif (Immersion française) 2025-26]:[Financement pour l''ETP du français langue seconde 2025-26]])</f>
        <v>827207.15184599999</v>
      </c>
      <c r="F16" s="30">
        <f>Table134[[#This Row],[Financement total pour l''ETP
2025-26]]*0.8</f>
        <v>661765.72147680004</v>
      </c>
      <c r="G16" s="30">
        <f>Table134[[#This Row],[Financement total pour l''ETP
2025-26]]*0.2</f>
        <v>165441.43036920001</v>
      </c>
      <c r="H16" s="27"/>
      <c r="I16" s="30"/>
      <c r="J16" s="30"/>
      <c r="K16" s="30"/>
      <c r="L16" s="27">
        <f>SUM(Table134[[#This Row],[Financement total pour l''ETP
2025-26]],Table134[[#This Row],[Financement des projets de pôle d''enseignement en français 2025-26]])</f>
        <v>827207.15184599999</v>
      </c>
    </row>
    <row r="17" spans="1:12" x14ac:dyDescent="0.25">
      <c r="A17" s="13" t="s">
        <v>17</v>
      </c>
      <c r="B17" s="26"/>
      <c r="C17" s="29">
        <v>1562227.0544720003</v>
      </c>
      <c r="D17" s="29">
        <v>261565.48701999997</v>
      </c>
      <c r="E17" s="27">
        <f>SUM(Table134[[#This Row],[Financement pour l''ETP du français alternatif (Immersion française) 2025-26]:[Financement pour l''ETP du français langue seconde 2025-26]])</f>
        <v>1823792.5414920002</v>
      </c>
      <c r="F17" s="30">
        <f>Table134[[#This Row],[Financement total pour l''ETP
2025-26]]*0.8</f>
        <v>1459034.0331936004</v>
      </c>
      <c r="G17" s="30">
        <f>Table134[[#This Row],[Financement total pour l''ETP
2025-26]]*0.2</f>
        <v>364758.50829840009</v>
      </c>
      <c r="H17" s="27">
        <v>289300</v>
      </c>
      <c r="I17" s="30">
        <f>Table134[[#This Row],[Financement des projets de pôle d''enseignement en français 2025-26]]*0.8</f>
        <v>231440</v>
      </c>
      <c r="J17" s="30"/>
      <c r="K17" s="30">
        <f>Table134[[#This Row],[Financement des projets de pôle d''enseignement en français 2025-26]]*0.2</f>
        <v>57860</v>
      </c>
      <c r="L17" s="27">
        <f>SUM(Table134[[#This Row],[Financement total pour l''ETP
2025-26]],Table134[[#This Row],[Financement des projets de pôle d''enseignement en français 2025-26]])</f>
        <v>2113092.5414920002</v>
      </c>
    </row>
    <row r="18" spans="1:12" x14ac:dyDescent="0.25">
      <c r="A18" s="13" t="s">
        <v>51</v>
      </c>
      <c r="B18" s="26"/>
      <c r="C18" s="29">
        <v>64070.298214999995</v>
      </c>
      <c r="D18" s="29">
        <v>4680.9973600000003</v>
      </c>
      <c r="E18" s="27">
        <f>SUM(Table134[[#This Row],[Financement pour l''ETP du français alternatif (Immersion française) 2025-26]:[Financement pour l''ETP du français langue seconde 2025-26]])</f>
        <v>68751.295574999996</v>
      </c>
      <c r="F18" s="30">
        <f>Table134[[#This Row],[Financement total pour l''ETP
2025-26]]*0.8</f>
        <v>55001.036460000003</v>
      </c>
      <c r="G18" s="30">
        <f>Table134[[#This Row],[Financement total pour l''ETP
2025-26]]*0.2</f>
        <v>13750.259115000001</v>
      </c>
      <c r="H18" s="27"/>
      <c r="I18" s="30"/>
      <c r="J18" s="30"/>
      <c r="K18" s="30"/>
      <c r="L18" s="27">
        <f>SUM(Table134[[#This Row],[Financement total pour l''ETP
2025-26]],Table134[[#This Row],[Financement des projets de pôle d''enseignement en français 2025-26]])</f>
        <v>68751.295574999996</v>
      </c>
    </row>
    <row r="19" spans="1:12" x14ac:dyDescent="0.25">
      <c r="A19" s="13" t="s">
        <v>18</v>
      </c>
      <c r="B19" s="26"/>
      <c r="C19" s="29">
        <v>69194.494999999995</v>
      </c>
      <c r="D19" s="29">
        <v>3934.0016299999997</v>
      </c>
      <c r="E19" s="27">
        <f>SUM(Table134[[#This Row],[Financement pour l''ETP du français alternatif (Immersion française) 2025-26]:[Financement pour l''ETP du français langue seconde 2025-26]])</f>
        <v>73128.496629999994</v>
      </c>
      <c r="F19" s="30">
        <f>Table134[[#This Row],[Financement total pour l''ETP
2025-26]]*0.8</f>
        <v>58502.797304</v>
      </c>
      <c r="G19" s="30">
        <f>Table134[[#This Row],[Financement total pour l''ETP
2025-26]]*0.2</f>
        <v>14625.699326</v>
      </c>
      <c r="H19" s="27">
        <v>7500</v>
      </c>
      <c r="I19" s="30">
        <f>Table134[[#This Row],[Financement des projets de pôle d''enseignement en français 2025-26]]*0.8</f>
        <v>6000</v>
      </c>
      <c r="J19" s="30"/>
      <c r="K19" s="30">
        <f>Table134[[#This Row],[Financement des projets de pôle d''enseignement en français 2025-26]]*0.2</f>
        <v>1500</v>
      </c>
      <c r="L19" s="27">
        <f>SUM(Table134[[#This Row],[Financement total pour l''ETP
2025-26]],Table134[[#This Row],[Financement des projets de pôle d''enseignement en français 2025-26]])</f>
        <v>80628.496629999994</v>
      </c>
    </row>
    <row r="20" spans="1:12" x14ac:dyDescent="0.25">
      <c r="A20" s="13" t="s">
        <v>53</v>
      </c>
      <c r="B20" s="26"/>
      <c r="C20" s="29">
        <v>92650.784065000014</v>
      </c>
      <c r="D20" s="29">
        <v>28725.935649999999</v>
      </c>
      <c r="E20" s="27">
        <f>SUM(Table134[[#This Row],[Financement pour l''ETP du français alternatif (Immersion française) 2025-26]:[Financement pour l''ETP du français langue seconde 2025-26]])</f>
        <v>121376.71971500001</v>
      </c>
      <c r="F20" s="30">
        <f>Table134[[#This Row],[Financement total pour l''ETP
2025-26]]*0.8</f>
        <v>97101.375772000014</v>
      </c>
      <c r="G20" s="30">
        <f>Table134[[#This Row],[Financement total pour l''ETP
2025-26]]*0.2</f>
        <v>24275.343943000003</v>
      </c>
      <c r="H20" s="27"/>
      <c r="I20" s="30"/>
      <c r="J20" s="30"/>
      <c r="K20" s="30"/>
      <c r="L20" s="27">
        <f>SUM(Table134[[#This Row],[Financement total pour l''ETP
2025-26]],Table134[[#This Row],[Financement des projets de pôle d''enseignement en français 2025-26]])</f>
        <v>121376.71971500001</v>
      </c>
    </row>
    <row r="21" spans="1:12" x14ac:dyDescent="0.25">
      <c r="A21" s="13" t="s">
        <v>49</v>
      </c>
      <c r="B21" s="26"/>
      <c r="C21" s="29"/>
      <c r="D21" s="29">
        <v>5174.7058999999999</v>
      </c>
      <c r="E21" s="27">
        <f>SUM(Table134[[#This Row],[Financement pour l''ETP du français alternatif (Immersion française) 2025-26]:[Financement pour l''ETP du français langue seconde 2025-26]])</f>
        <v>5174.7058999999999</v>
      </c>
      <c r="F21" s="30">
        <f>Table134[[#This Row],[Financement total pour l''ETP
2025-26]]*0.8</f>
        <v>4139.7647200000001</v>
      </c>
      <c r="G21" s="30">
        <f>Table134[[#This Row],[Financement total pour l''ETP
2025-26]]*0.2</f>
        <v>1034.94118</v>
      </c>
      <c r="H21" s="27"/>
      <c r="I21" s="30"/>
      <c r="J21" s="30"/>
      <c r="K21" s="30"/>
      <c r="L21" s="27">
        <f>SUM(Table134[[#This Row],[Financement total pour l''ETP
2025-26]],Table134[[#This Row],[Financement des projets de pôle d''enseignement en français 2025-26]])</f>
        <v>5174.7058999999999</v>
      </c>
    </row>
    <row r="22" spans="1:12" x14ac:dyDescent="0.25">
      <c r="A22" s="13" t="s">
        <v>54</v>
      </c>
      <c r="B22" s="26"/>
      <c r="C22" s="29">
        <v>668011.97831200005</v>
      </c>
      <c r="D22" s="29">
        <v>248089.11155000003</v>
      </c>
      <c r="E22" s="27">
        <f>SUM(Table134[[#This Row],[Financement pour l''ETP du français alternatif (Immersion française) 2025-26]:[Financement pour l''ETP du français langue seconde 2025-26]])</f>
        <v>916101.08986200008</v>
      </c>
      <c r="F22" s="30">
        <f>Table134[[#This Row],[Financement total pour l''ETP
2025-26]]*0.8</f>
        <v>732880.87188960006</v>
      </c>
      <c r="G22" s="30">
        <f>Table134[[#This Row],[Financement total pour l''ETP
2025-26]]*0.2</f>
        <v>183220.21797240002</v>
      </c>
      <c r="H22" s="27"/>
      <c r="I22" s="30"/>
      <c r="J22" s="30"/>
      <c r="K22" s="30"/>
      <c r="L22" s="27">
        <f>SUM(Table134[[#This Row],[Financement total pour l''ETP
2025-26]],Table134[[#This Row],[Financement des projets de pôle d''enseignement en français 2025-26]])</f>
        <v>916101.08986200008</v>
      </c>
    </row>
    <row r="23" spans="1:12" ht="15.75" customHeight="1" x14ac:dyDescent="0.25">
      <c r="A23" s="13" t="s">
        <v>19</v>
      </c>
      <c r="B23" s="26"/>
      <c r="C23" s="29">
        <v>783174.50231999997</v>
      </c>
      <c r="D23" s="29">
        <v>806219.90661000006</v>
      </c>
      <c r="E23" s="27">
        <f>SUM(Table134[[#This Row],[Financement pour l''ETP du français alternatif (Immersion française) 2025-26]:[Financement pour l''ETP du français langue seconde 2025-26]])</f>
        <v>1589394.4089299999</v>
      </c>
      <c r="F23" s="30">
        <f>Table134[[#This Row],[Financement total pour l''ETP
2025-26]]*0.8</f>
        <v>1271515.5271439999</v>
      </c>
      <c r="G23" s="30">
        <f>Table134[[#This Row],[Financement total pour l''ETP
2025-26]]*0.2</f>
        <v>317878.88178599998</v>
      </c>
      <c r="H23" s="27">
        <v>283342</v>
      </c>
      <c r="I23" s="30">
        <f>Table134[[#This Row],[Financement des projets de pôle d''enseignement en français 2025-26]]*0.8</f>
        <v>226673.6</v>
      </c>
      <c r="J23" s="29"/>
      <c r="K23" s="30">
        <f>Table134[[#This Row],[Financement des projets de pôle d''enseignement en français 2025-26]]*0.2</f>
        <v>56668.4</v>
      </c>
      <c r="L23" s="27">
        <f>SUM(Table134[[#This Row],[Financement total pour l''ETP
2025-26]],Table134[[#This Row],[Financement des projets de pôle d''enseignement en français 2025-26]],Table134[[#This Row],[Versement additionel du financement des projets de pôle]])</f>
        <v>1872736.4089299999</v>
      </c>
    </row>
    <row r="24" spans="1:12" x14ac:dyDescent="0.25">
      <c r="A24" s="13" t="s">
        <v>55</v>
      </c>
      <c r="B24" s="26"/>
      <c r="C24" s="29">
        <v>88002.495007000005</v>
      </c>
      <c r="D24" s="29">
        <v>15877.663049999999</v>
      </c>
      <c r="E24" s="27">
        <f>SUM(Table134[[#This Row],[Financement pour l''ETP du français alternatif (Immersion française) 2025-26]:[Financement pour l''ETP du français langue seconde 2025-26]])</f>
        <v>103880.15805700001</v>
      </c>
      <c r="F24" s="30">
        <f>Table134[[#This Row],[Financement total pour l''ETP
2025-26]]*0.8</f>
        <v>83104.126445600006</v>
      </c>
      <c r="G24" s="30">
        <f>Table134[[#This Row],[Financement total pour l''ETP
2025-26]]*0.2</f>
        <v>20776.031611400002</v>
      </c>
      <c r="H24" s="71"/>
      <c r="I24" s="30"/>
      <c r="J24" s="30"/>
      <c r="K24" s="30"/>
      <c r="L24" s="27">
        <f>SUM(Table134[[#This Row],[Financement total pour l''ETP
2025-26]],Table134[[#This Row],[Financement des projets de pôle d''enseignement en français 2025-26]])</f>
        <v>103880.15805700001</v>
      </c>
    </row>
    <row r="25" spans="1:12" x14ac:dyDescent="0.25">
      <c r="A25" s="13" t="s">
        <v>20</v>
      </c>
      <c r="B25" s="26"/>
      <c r="C25" s="29">
        <v>217441.35809199998</v>
      </c>
      <c r="D25" s="29">
        <v>60329.977760000009</v>
      </c>
      <c r="E25" s="27">
        <f>SUM(Table134[[#This Row],[Financement pour l''ETP du français alternatif (Immersion française) 2025-26]:[Financement pour l''ETP du français langue seconde 2025-26]])</f>
        <v>277771.33585199999</v>
      </c>
      <c r="F25" s="30">
        <f>Table134[[#This Row],[Financement total pour l''ETP
2025-26]]*0.8</f>
        <v>222217.06868160001</v>
      </c>
      <c r="G25" s="30">
        <f>Table134[[#This Row],[Financement total pour l''ETP
2025-26]]*0.2</f>
        <v>55554.267170400002</v>
      </c>
      <c r="H25" s="27"/>
      <c r="I25" s="30"/>
      <c r="J25" s="30"/>
      <c r="K25" s="30"/>
      <c r="L25" s="27">
        <f>SUM(Table134[[#This Row],[Financement total pour l''ETP
2025-26]],Table134[[#This Row],[Financement des projets de pôle d''enseignement en français 2025-26]])</f>
        <v>277771.33585199999</v>
      </c>
    </row>
    <row r="26" spans="1:12" x14ac:dyDescent="0.25">
      <c r="A26" s="13" t="s">
        <v>56</v>
      </c>
      <c r="B26" s="26"/>
      <c r="C26" s="29"/>
      <c r="D26" s="29">
        <v>11855.707499999999</v>
      </c>
      <c r="E26" s="27">
        <f>SUM(Table134[[#This Row],[Financement pour l''ETP du français alternatif (Immersion française) 2025-26]:[Financement pour l''ETP du français langue seconde 2025-26]])</f>
        <v>11855.707499999999</v>
      </c>
      <c r="F26" s="30">
        <f>Table134[[#This Row],[Financement total pour l''ETP
2025-26]]*0.8</f>
        <v>9484.5659999999989</v>
      </c>
      <c r="G26" s="30">
        <f>Table134[[#This Row],[Financement total pour l''ETP
2025-26]]*0.2</f>
        <v>2371.1414999999997</v>
      </c>
      <c r="H26" s="27"/>
      <c r="I26" s="30"/>
      <c r="J26" s="30"/>
      <c r="K26" s="30"/>
      <c r="L26" s="27">
        <f>SUM(Table134[[#This Row],[Financement total pour l''ETP
2025-26]],Table134[[#This Row],[Financement des projets de pôle d''enseignement en français 2025-26]])</f>
        <v>11855.707499999999</v>
      </c>
    </row>
    <row r="27" spans="1:12" x14ac:dyDescent="0.25">
      <c r="A27" s="13" t="s">
        <v>21</v>
      </c>
      <c r="B27" s="26"/>
      <c r="C27" s="29">
        <v>85330.554399999994</v>
      </c>
      <c r="D27" s="29">
        <v>27035.094119999994</v>
      </c>
      <c r="E27" s="27">
        <f>SUM(Table134[[#This Row],[Financement pour l''ETP du français alternatif (Immersion française) 2025-26]:[Financement pour l''ETP du français langue seconde 2025-26]])</f>
        <v>112365.64851999999</v>
      </c>
      <c r="F27" s="30">
        <f>Table134[[#This Row],[Financement total pour l''ETP
2025-26]]*0.8</f>
        <v>89892.518815999996</v>
      </c>
      <c r="G27" s="30">
        <f>Table134[[#This Row],[Financement total pour l''ETP
2025-26]]*0.2</f>
        <v>22473.129703999999</v>
      </c>
      <c r="H27" s="27"/>
      <c r="I27" s="30"/>
      <c r="J27" s="30"/>
      <c r="K27" s="30"/>
      <c r="L27" s="27">
        <f>SUM(Table134[[#This Row],[Financement total pour l''ETP
2025-26]],Table134[[#This Row],[Financement des projets de pôle d''enseignement en français 2025-26]])</f>
        <v>112365.64851999999</v>
      </c>
    </row>
    <row r="28" spans="1:12" ht="15.75" customHeight="1" x14ac:dyDescent="0.25">
      <c r="A28" s="13" t="s">
        <v>57</v>
      </c>
      <c r="B28" s="26"/>
      <c r="C28" s="29">
        <v>53859.10684</v>
      </c>
      <c r="D28" s="29">
        <v>16732.477979999996</v>
      </c>
      <c r="E28" s="27">
        <f>SUM(Table134[[#This Row],[Financement pour l''ETP du français alternatif (Immersion française) 2025-26]:[Financement pour l''ETP du français langue seconde 2025-26]])</f>
        <v>70591.584819999989</v>
      </c>
      <c r="F28" s="30">
        <f>Table134[[#This Row],[Financement total pour l''ETP
2025-26]]*0.8</f>
        <v>56473.267855999991</v>
      </c>
      <c r="G28" s="30">
        <f>Table134[[#This Row],[Financement total pour l''ETP
2025-26]]*0.2</f>
        <v>14118.316963999998</v>
      </c>
      <c r="H28" s="27"/>
      <c r="I28" s="30"/>
      <c r="J28" s="30"/>
      <c r="K28" s="30"/>
      <c r="L28" s="27">
        <f>SUM(Table134[[#This Row],[Financement total pour l''ETP
2025-26]],Table134[[#This Row],[Financement des projets de pôle d''enseignement en français 2025-26]])</f>
        <v>70591.584819999989</v>
      </c>
    </row>
    <row r="29" spans="1:12" x14ac:dyDescent="0.25">
      <c r="A29" s="13" t="s">
        <v>22</v>
      </c>
      <c r="B29" s="26"/>
      <c r="C29" s="29">
        <v>83561.291730000012</v>
      </c>
      <c r="D29" s="29">
        <v>7069.7971500000003</v>
      </c>
      <c r="E29" s="27">
        <f>SUM(Table134[[#This Row],[Financement pour l''ETP du français alternatif (Immersion française) 2025-26]:[Financement pour l''ETP du français langue seconde 2025-26]])</f>
        <v>90631.08888000001</v>
      </c>
      <c r="F29" s="30">
        <f>Table134[[#This Row],[Financement total pour l''ETP
2025-26]]*0.8</f>
        <v>72504.871104000005</v>
      </c>
      <c r="G29" s="30">
        <f>Table134[[#This Row],[Financement total pour l''ETP
2025-26]]*0.2</f>
        <v>18126.217776000001</v>
      </c>
      <c r="H29" s="27"/>
      <c r="I29" s="30"/>
      <c r="J29" s="30"/>
      <c r="K29" s="30"/>
      <c r="L29" s="27">
        <f>SUM(Table134[[#This Row],[Financement total pour l''ETP
2025-26]],Table134[[#This Row],[Financement des projets de pôle d''enseignement en français 2025-26]])</f>
        <v>90631.08888000001</v>
      </c>
    </row>
    <row r="30" spans="1:12" x14ac:dyDescent="0.25">
      <c r="A30" s="13" t="s">
        <v>23</v>
      </c>
      <c r="B30" s="26"/>
      <c r="C30" s="29">
        <v>18099.845010000001</v>
      </c>
      <c r="D30" s="29">
        <v>2075.7912500000002</v>
      </c>
      <c r="E30" s="27">
        <f>SUM(Table134[[#This Row],[Financement pour l''ETP du français alternatif (Immersion française) 2025-26]:[Financement pour l''ETP du français langue seconde 2025-26]])</f>
        <v>20175.636259999999</v>
      </c>
      <c r="F30" s="30">
        <f>Table134[[#This Row],[Financement total pour l''ETP
2025-26]]*0.8</f>
        <v>16140.509008000001</v>
      </c>
      <c r="G30" s="30">
        <f>Table134[[#This Row],[Financement total pour l''ETP
2025-26]]*0.2</f>
        <v>4035.1272520000002</v>
      </c>
      <c r="H30" s="27"/>
      <c r="I30" s="30"/>
      <c r="J30" s="30"/>
      <c r="K30" s="30"/>
      <c r="L30" s="27">
        <f>Table134[[#This Row],[Financement total pour l''ETP
2025-26]]+Table134[[#This Row],[Financement des projets de pôle d''enseignement en français 2025-26]]</f>
        <v>20175.636259999999</v>
      </c>
    </row>
    <row r="31" spans="1:12" x14ac:dyDescent="0.25">
      <c r="A31" s="13" t="s">
        <v>61</v>
      </c>
      <c r="B31" s="26"/>
      <c r="C31" s="29">
        <v>132837.36431999999</v>
      </c>
      <c r="D31" s="29">
        <v>9929.1977099999986</v>
      </c>
      <c r="E31" s="27">
        <f>SUM(Table134[[#This Row],[Financement pour l''ETP du français alternatif (Immersion française) 2025-26]:[Financement pour l''ETP du français langue seconde 2025-26]])</f>
        <v>142766.56203</v>
      </c>
      <c r="F31" s="30">
        <f>Table134[[#This Row],[Financement total pour l''ETP
2025-26]]*0.8</f>
        <v>114213.249624</v>
      </c>
      <c r="G31" s="30">
        <f>Table134[[#This Row],[Financement total pour l''ETP
2025-26]]*0.2</f>
        <v>28553.312406000001</v>
      </c>
      <c r="H31" s="27">
        <v>315000</v>
      </c>
      <c r="I31" s="30">
        <f>Table134[[#This Row],[Financement des projets de pôle d''enseignement en français 2025-26]]*0.8</f>
        <v>252000</v>
      </c>
      <c r="J31" s="27">
        <v>27250</v>
      </c>
      <c r="K31" s="30">
        <f>Table134[[#This Row],[Financement des projets de pôle d''enseignement en français 2025-26]]*0.2</f>
        <v>63000</v>
      </c>
      <c r="L31" s="27">
        <f>SUM(Table134[[#This Row],[Financement total pour l''ETP
2025-26]],Table134[[#This Row],[Financement des projets de pôle d''enseignement en français 2025-26]],Table134[[#This Row],[Versement additionel du financement des projets de pôle]])</f>
        <v>485016.56203000003</v>
      </c>
    </row>
    <row r="32" spans="1:12" x14ac:dyDescent="0.25">
      <c r="A32" s="13" t="s">
        <v>24</v>
      </c>
      <c r="B32" s="26"/>
      <c r="C32" s="29">
        <v>125239.88457999998</v>
      </c>
      <c r="D32" s="29">
        <v>33137.252369999995</v>
      </c>
      <c r="E32" s="27">
        <f>SUM(Table134[[#This Row],[Financement pour l''ETP du français alternatif (Immersion française) 2025-26]:[Financement pour l''ETP du français langue seconde 2025-26]])</f>
        <v>158377.13694999999</v>
      </c>
      <c r="F32" s="30">
        <f>Table134[[#This Row],[Financement total pour l''ETP
2025-26]]*0.8</f>
        <v>126701.70955999999</v>
      </c>
      <c r="G32" s="30">
        <f>Table134[[#This Row],[Financement total pour l''ETP
2025-26]]*0.2</f>
        <v>31675.427389999997</v>
      </c>
      <c r="H32" s="27"/>
      <c r="I32" s="30"/>
      <c r="J32" s="30"/>
      <c r="K32" s="30"/>
      <c r="L32" s="27">
        <f>SUM(Table134[[#This Row],[Financement total pour l''ETP
2025-26]],Table134[[#This Row],[Financement des projets de pôle d''enseignement en français 2025-26]])</f>
        <v>158377.13694999999</v>
      </c>
    </row>
    <row r="33" spans="1:12" x14ac:dyDescent="0.25">
      <c r="A33" s="13" t="s">
        <v>58</v>
      </c>
      <c r="B33" s="26"/>
      <c r="C33" s="29">
        <v>110917.24871999997</v>
      </c>
      <c r="D33" s="29">
        <v>12128.797589999998</v>
      </c>
      <c r="E33" s="27">
        <f>SUM(Table134[[#This Row],[Financement pour l''ETP du français alternatif (Immersion française) 2025-26]:[Financement pour l''ETP du français langue seconde 2025-26]])</f>
        <v>123046.04630999998</v>
      </c>
      <c r="F33" s="30">
        <f>Table134[[#This Row],[Financement total pour l''ETP
2025-26]]*0.8</f>
        <v>98436.837047999987</v>
      </c>
      <c r="G33" s="30">
        <f>Table134[[#This Row],[Financement total pour l''ETP
2025-26]]*0.2</f>
        <v>24609.209261999997</v>
      </c>
      <c r="H33" s="27"/>
      <c r="I33" s="30"/>
      <c r="J33" s="30"/>
      <c r="K33" s="30"/>
      <c r="L33" s="27">
        <f>SUM(Table134[[#This Row],[Financement total pour l''ETP
2025-26]],Table134[[#This Row],[Financement des projets de pôle d''enseignement en français 2025-26]])</f>
        <v>123046.04630999998</v>
      </c>
    </row>
    <row r="34" spans="1:12" x14ac:dyDescent="0.25">
      <c r="A34" s="13" t="s">
        <v>62</v>
      </c>
      <c r="B34" s="26"/>
      <c r="C34" s="29">
        <v>168099.27828000003</v>
      </c>
      <c r="D34" s="29">
        <v>14487.611670000002</v>
      </c>
      <c r="E34" s="27">
        <f>SUM(Table134[[#This Row],[Financement pour l''ETP du français alternatif (Immersion française) 2025-26]:[Financement pour l''ETP du français langue seconde 2025-26]])</f>
        <v>182586.88995000004</v>
      </c>
      <c r="F34" s="30">
        <f>Table134[[#This Row],[Financement total pour l''ETP
2025-26]]*0.8</f>
        <v>146069.51196000003</v>
      </c>
      <c r="G34" s="30">
        <f>Table134[[#This Row],[Financement total pour l''ETP
2025-26]]*0.2</f>
        <v>36517.377990000008</v>
      </c>
      <c r="H34" s="27">
        <v>55551</v>
      </c>
      <c r="I34" s="30">
        <f>Table134[[#This Row],[Financement des projets de pôle d''enseignement en français 2025-26]]*0.8</f>
        <v>44440.800000000003</v>
      </c>
      <c r="J34" s="27">
        <v>27250</v>
      </c>
      <c r="K34" s="30">
        <f>Table134[[#This Row],[Financement des projets de pôle d''enseignement en français 2025-26]]*0.2</f>
        <v>11110.2</v>
      </c>
      <c r="L34" s="27">
        <f>SUM(Table134[[#This Row],[Financement total pour l''ETP
2025-26]],Table134[[#This Row],[Financement des projets de pôle d''enseignement en français 2025-26]],Table134[[#This Row],[Versement additionel du financement des projets de pôle]])</f>
        <v>265387.88995000004</v>
      </c>
    </row>
    <row r="35" spans="1:12" x14ac:dyDescent="0.25">
      <c r="A35" s="13" t="s">
        <v>25</v>
      </c>
      <c r="B35" s="26"/>
      <c r="C35" s="29">
        <v>26948.817000000003</v>
      </c>
      <c r="D35" s="29">
        <v>8778.4963499999994</v>
      </c>
      <c r="E35" s="27">
        <f>SUM(Table134[[#This Row],[Financement pour l''ETP du français alternatif (Immersion française) 2025-26]:[Financement pour l''ETP du français langue seconde 2025-26]])</f>
        <v>35727.313350000004</v>
      </c>
      <c r="F35" s="30">
        <f>Table134[[#This Row],[Financement total pour l''ETP
2025-26]]*0.8</f>
        <v>28581.850680000003</v>
      </c>
      <c r="G35" s="30">
        <f>Table134[[#This Row],[Financement total pour l''ETP
2025-26]]*0.2</f>
        <v>7145.4626700000008</v>
      </c>
      <c r="H35" s="27"/>
      <c r="I35" s="30"/>
      <c r="J35" s="30"/>
      <c r="K35" s="30"/>
      <c r="L35" s="27">
        <f>SUM(Table134[[#This Row],[Financement total pour l''ETP
2025-26]],Table134[[#This Row],[Financement des projets de pôle d''enseignement en français 2025-26]])</f>
        <v>35727.313350000004</v>
      </c>
    </row>
    <row r="36" spans="1:12" x14ac:dyDescent="0.25">
      <c r="A36" s="13" t="s">
        <v>26</v>
      </c>
      <c r="B36" s="26"/>
      <c r="C36" s="29">
        <v>26376.512835000001</v>
      </c>
      <c r="D36" s="29"/>
      <c r="E36" s="27">
        <f>SUM(Table134[[#This Row],[Financement pour l''ETP du français alternatif (Immersion française) 2025-26]:[Financement pour l''ETP du français langue seconde 2025-26]])</f>
        <v>26376.512835000001</v>
      </c>
      <c r="F36" s="30">
        <f>Table134[[#This Row],[Financement total pour l''ETP
2025-26]]*0.8</f>
        <v>21101.210268000003</v>
      </c>
      <c r="G36" s="30">
        <f>Table134[[#This Row],[Financement total pour l''ETP
2025-26]]*0.2</f>
        <v>5275.3025670000006</v>
      </c>
      <c r="H36" s="27"/>
      <c r="I36" s="30"/>
      <c r="J36" s="30"/>
      <c r="K36" s="30"/>
      <c r="L36" s="27">
        <f>SUM(Table134[[#This Row],[Financement total pour l''ETP
2025-26]],Table134[[#This Row],[Financement des projets de pôle d''enseignement en français 2025-26]])</f>
        <v>26376.512835000001</v>
      </c>
    </row>
    <row r="37" spans="1:12" x14ac:dyDescent="0.25">
      <c r="A37" s="13" t="s">
        <v>59</v>
      </c>
      <c r="B37" s="26"/>
      <c r="C37" s="29">
        <v>76838.378989999997</v>
      </c>
      <c r="D37" s="29">
        <v>12577.849920000002</v>
      </c>
      <c r="E37" s="27">
        <f>SUM(Table134[[#This Row],[Financement pour l''ETP du français alternatif (Immersion française) 2025-26]:[Financement pour l''ETP du français langue seconde 2025-26]])</f>
        <v>89416.228910000005</v>
      </c>
      <c r="F37" s="30">
        <f>Table134[[#This Row],[Financement total pour l''ETP
2025-26]]*0.8</f>
        <v>71532.983128000007</v>
      </c>
      <c r="G37" s="30">
        <f>Table134[[#This Row],[Financement total pour l''ETP
2025-26]]*0.2</f>
        <v>17883.245782000002</v>
      </c>
      <c r="H37" s="27"/>
      <c r="I37" s="30"/>
      <c r="J37" s="30"/>
      <c r="K37" s="30"/>
      <c r="L37" s="27">
        <f>SUM(Table134[[#This Row],[Financement total pour l''ETP
2025-26]],Table134[[#This Row],[Financement des projets de pôle d''enseignement en français 2025-26]])</f>
        <v>89416.228910000005</v>
      </c>
    </row>
    <row r="38" spans="1:12" x14ac:dyDescent="0.25">
      <c r="A38" s="45" t="s">
        <v>96</v>
      </c>
      <c r="B38" s="26"/>
      <c r="C38" s="29"/>
      <c r="D38" s="29">
        <v>1849.2115200000001</v>
      </c>
      <c r="E38" s="27">
        <f>SUM(Table134[[#This Row],[Financement pour l''ETP du français alternatif (Immersion française) 2025-26]:[Financement pour l''ETP du français langue seconde 2025-26]])</f>
        <v>1849.2115200000001</v>
      </c>
      <c r="F38" s="30">
        <f>Table134[[#This Row],[Financement total pour l''ETP
2025-26]]*0.8</f>
        <v>1479.3692160000001</v>
      </c>
      <c r="G38" s="30">
        <f>Table134[[#This Row],[Financement total pour l''ETP
2025-26]]*0.2</f>
        <v>369.84230400000001</v>
      </c>
      <c r="H38" s="27"/>
      <c r="I38" s="30"/>
      <c r="J38" s="30"/>
      <c r="K38" s="30"/>
      <c r="L38" s="27">
        <f>SUM(E38,H38)</f>
        <v>1849.2115200000001</v>
      </c>
    </row>
    <row r="39" spans="1:12" x14ac:dyDescent="0.25">
      <c r="A39" s="13" t="s">
        <v>60</v>
      </c>
      <c r="B39" s="26"/>
      <c r="C39" s="29">
        <v>110481.64651999998</v>
      </c>
      <c r="D39" s="29">
        <v>8358.0435900000011</v>
      </c>
      <c r="E39" s="27">
        <f>SUM(Table134[[#This Row],[Financement pour l''ETP du français alternatif (Immersion française) 2025-26]:[Financement pour l''ETP du français langue seconde 2025-26]])</f>
        <v>118839.69010999998</v>
      </c>
      <c r="F39" s="30">
        <f>Table134[[#This Row],[Financement total pour l''ETP
2025-26]]*0.8</f>
        <v>95071.752087999994</v>
      </c>
      <c r="G39" s="30">
        <f>Table134[[#This Row],[Financement total pour l''ETP
2025-26]]*0.2</f>
        <v>23767.938021999998</v>
      </c>
      <c r="H39" s="27"/>
      <c r="I39" s="30"/>
      <c r="J39" s="30"/>
      <c r="K39" s="30"/>
      <c r="L39" s="27">
        <f>SUM(Table134[[#This Row],[Financement total pour l''ETP
2025-26]],Table134[[#This Row],[Financement des projets de pôle d''enseignement en français 2025-26]])</f>
        <v>118839.69010999998</v>
      </c>
    </row>
    <row r="40" spans="1:12" x14ac:dyDescent="0.25">
      <c r="A40" s="13" t="s">
        <v>27</v>
      </c>
      <c r="B40" s="26"/>
      <c r="C40" s="29">
        <v>188720.18018400003</v>
      </c>
      <c r="D40" s="29">
        <v>33795.708259999999</v>
      </c>
      <c r="E40" s="27">
        <f>SUM(Table134[[#This Row],[Financement pour l''ETP du français alternatif (Immersion française) 2025-26]:[Financement pour l''ETP du français langue seconde 2025-26]])</f>
        <v>222515.88844400004</v>
      </c>
      <c r="F40" s="30">
        <f>Table134[[#This Row],[Financement total pour l''ETP
2025-26]]*0.8</f>
        <v>178012.71075520004</v>
      </c>
      <c r="G40" s="30">
        <f>Table134[[#This Row],[Financement total pour l''ETP
2025-26]]*0.2</f>
        <v>44503.177688800009</v>
      </c>
      <c r="H40" s="27"/>
      <c r="I40" s="30"/>
      <c r="J40" s="30"/>
      <c r="K40" s="30"/>
      <c r="L40" s="27">
        <f>SUM(Table134[[#This Row],[Financement total pour l''ETP
2025-26]],Table134[[#This Row],[Financement des projets de pôle d''enseignement en français 2025-26]])</f>
        <v>222515.88844400004</v>
      </c>
    </row>
    <row r="41" spans="1:12" x14ac:dyDescent="0.25">
      <c r="A41" s="13" t="s">
        <v>63</v>
      </c>
      <c r="B41" s="26"/>
      <c r="C41" s="29">
        <v>12936.300000000001</v>
      </c>
      <c r="D41" s="29"/>
      <c r="E41" s="27">
        <f>SUM(Table134[[#This Row],[Financement pour l''ETP du français alternatif (Immersion française) 2025-26]:[Financement pour l''ETP du français langue seconde 2025-26]])</f>
        <v>12936.300000000001</v>
      </c>
      <c r="F41" s="30">
        <f>Table134[[#This Row],[Financement total pour l''ETP
2025-26]]*0.8</f>
        <v>10349.040000000001</v>
      </c>
      <c r="G41" s="30">
        <f>Table134[[#This Row],[Financement total pour l''ETP
2025-26]]*0.2</f>
        <v>2587.2600000000002</v>
      </c>
      <c r="H41" s="27"/>
      <c r="I41" s="30"/>
      <c r="J41" s="30"/>
      <c r="K41" s="30"/>
      <c r="L41" s="27">
        <f>SUM(Table134[[#This Row],[Financement total pour l''ETP
2025-26]],Table134[[#This Row],[Financement des projets de pôle d''enseignement en français 2025-26]])</f>
        <v>12936.300000000001</v>
      </c>
    </row>
    <row r="42" spans="1:12" x14ac:dyDescent="0.25">
      <c r="A42" s="13" t="s">
        <v>64</v>
      </c>
      <c r="B42" s="26"/>
      <c r="C42" s="29">
        <v>74205.122336</v>
      </c>
      <c r="D42" s="29">
        <v>4084.3440300000002</v>
      </c>
      <c r="E42" s="27">
        <f>SUM(Table134[[#This Row],[Financement pour l''ETP du français alternatif (Immersion française) 2025-26]:[Financement pour l''ETP du français langue seconde 2025-26]])</f>
        <v>78289.466366000008</v>
      </c>
      <c r="F42" s="30">
        <f>Table134[[#This Row],[Financement total pour l''ETP
2025-26]]*0.8</f>
        <v>62631.573092800012</v>
      </c>
      <c r="G42" s="30">
        <f>Table134[[#This Row],[Financement total pour l''ETP
2025-26]]*0.2</f>
        <v>15657.893273200003</v>
      </c>
      <c r="H42" s="27"/>
      <c r="I42" s="30"/>
      <c r="J42" s="30"/>
      <c r="K42" s="30"/>
      <c r="L42" s="27">
        <f>SUM(Table134[[#This Row],[Financement total pour l''ETP
2025-26]],Table134[[#This Row],[Financement des projets de pôle d''enseignement en français 2025-26]])</f>
        <v>78289.466366000008</v>
      </c>
    </row>
    <row r="43" spans="1:12" x14ac:dyDescent="0.25">
      <c r="A43" s="13" t="s">
        <v>65</v>
      </c>
      <c r="B43" s="26"/>
      <c r="C43" s="29">
        <v>29177.109150000008</v>
      </c>
      <c r="D43" s="29">
        <v>2507.2124999999996</v>
      </c>
      <c r="E43" s="27">
        <f>SUM(Table134[[#This Row],[Financement pour l''ETP du français alternatif (Immersion française) 2025-26]:[Financement pour l''ETP du français langue seconde 2025-26]])</f>
        <v>31684.321650000005</v>
      </c>
      <c r="F43" s="30">
        <f>Table134[[#This Row],[Financement total pour l''ETP
2025-26]]*0.8</f>
        <v>25347.457320000005</v>
      </c>
      <c r="G43" s="30">
        <f>Table134[[#This Row],[Financement total pour l''ETP
2025-26]]*0.2</f>
        <v>6336.8643300000012</v>
      </c>
      <c r="H43" s="27"/>
      <c r="I43" s="30"/>
      <c r="J43" s="30"/>
      <c r="K43" s="30"/>
      <c r="L43" s="27">
        <f>SUM(Table134[[#This Row],[Financement total pour l''ETP
2025-26]],Table134[[#This Row],[Financement des projets de pôle d''enseignement en français 2025-26]])</f>
        <v>31684.321650000005</v>
      </c>
    </row>
    <row r="44" spans="1:12" x14ac:dyDescent="0.25">
      <c r="A44" s="13" t="s">
        <v>28</v>
      </c>
      <c r="B44" s="26"/>
      <c r="C44" s="29">
        <v>88911.86369100002</v>
      </c>
      <c r="D44" s="29">
        <v>1979.0986800000001</v>
      </c>
      <c r="E44" s="27">
        <f>SUM(Table134[[#This Row],[Financement pour l''ETP du français alternatif (Immersion française) 2025-26]:[Financement pour l''ETP du français langue seconde 2025-26]])</f>
        <v>90890.962371000016</v>
      </c>
      <c r="F44" s="30">
        <f>Table134[[#This Row],[Financement total pour l''ETP
2025-26]]*0.8</f>
        <v>72712.769896800019</v>
      </c>
      <c r="G44" s="30">
        <f>Table134[[#This Row],[Financement total pour l''ETP
2025-26]]*0.2</f>
        <v>18178.192474200005</v>
      </c>
      <c r="H44" s="27">
        <v>120000</v>
      </c>
      <c r="I44" s="30">
        <f>Table134[[#This Row],[Financement des projets de pôle d''enseignement en français 2025-26]]*0.8</f>
        <v>96000</v>
      </c>
      <c r="J44" s="27">
        <v>27250</v>
      </c>
      <c r="K44" s="30">
        <f>Table134[[#This Row],[Financement des projets de pôle d''enseignement en français 2025-26]]*0.2</f>
        <v>24000</v>
      </c>
      <c r="L44" s="27">
        <f>SUM(Table134[[#This Row],[Financement total pour l''ETP
2025-26]],Table134[[#This Row],[Financement des projets de pôle d''enseignement en français 2025-26]],Table134[[#This Row],[Versement additionel du financement des projets de pôle]])</f>
        <v>238140.96237100003</v>
      </c>
    </row>
    <row r="45" spans="1:12" x14ac:dyDescent="0.25">
      <c r="A45" s="13" t="s">
        <v>66</v>
      </c>
      <c r="B45" s="26"/>
      <c r="C45" s="29">
        <v>13575.520139999999</v>
      </c>
      <c r="D45" s="29"/>
      <c r="E45" s="27">
        <f>SUM(Table134[[#This Row],[Financement pour l''ETP du français alternatif (Immersion française) 2025-26]:[Financement pour l''ETP du français langue seconde 2025-26]])</f>
        <v>13575.520139999999</v>
      </c>
      <c r="F45" s="30">
        <f>Table134[[#This Row],[Financement total pour l''ETP
2025-26]]*0.8</f>
        <v>10860.416111999999</v>
      </c>
      <c r="G45" s="30">
        <f>Table134[[#This Row],[Financement total pour l''ETP
2025-26]]*0.2</f>
        <v>2715.1040279999997</v>
      </c>
      <c r="H45" s="27"/>
      <c r="I45" s="30"/>
      <c r="J45" s="30"/>
      <c r="K45" s="30"/>
      <c r="L45" s="27">
        <f>SUM(Table134[[#This Row],[Financement total pour l''ETP
2025-26]],Table134[[#This Row],[Financement des projets de pôle d''enseignement en français 2025-26]])</f>
        <v>13575.520139999999</v>
      </c>
    </row>
    <row r="46" spans="1:12" x14ac:dyDescent="0.25">
      <c r="A46" s="13" t="s">
        <v>29</v>
      </c>
      <c r="B46" s="26"/>
      <c r="C46" s="29"/>
      <c r="D46" s="29">
        <v>14184.421829999997</v>
      </c>
      <c r="E46" s="27">
        <f>SUM(Table134[[#This Row],[Financement pour l''ETP du français alternatif (Immersion française) 2025-26]:[Financement pour l''ETP du français langue seconde 2025-26]])</f>
        <v>14184.421829999997</v>
      </c>
      <c r="F46" s="30">
        <f>Table134[[#This Row],[Financement total pour l''ETP
2025-26]]*0.8</f>
        <v>11347.537463999999</v>
      </c>
      <c r="G46" s="30">
        <f>Table134[[#This Row],[Financement total pour l''ETP
2025-26]]*0.2</f>
        <v>2836.8843659999998</v>
      </c>
      <c r="H46" s="27"/>
      <c r="I46" s="30"/>
      <c r="J46" s="30"/>
      <c r="K46" s="30"/>
      <c r="L46" s="27">
        <f>SUM(Table134[[#This Row],[Financement total pour l''ETP
2025-26]],Table134[[#This Row],[Financement des projets de pôle d''enseignement en français 2025-26]])</f>
        <v>14184.421829999997</v>
      </c>
    </row>
    <row r="47" spans="1:12" x14ac:dyDescent="0.25">
      <c r="A47" s="13" t="s">
        <v>30</v>
      </c>
      <c r="B47" s="26"/>
      <c r="C47" s="29">
        <v>183180.35467200002</v>
      </c>
      <c r="D47" s="29">
        <v>32723.61548</v>
      </c>
      <c r="E47" s="27">
        <f>SUM(Table134[[#This Row],[Financement pour l''ETP du français alternatif (Immersion française) 2025-26]:[Financement pour l''ETP du français langue seconde 2025-26]])</f>
        <v>215903.97015200002</v>
      </c>
      <c r="F47" s="30">
        <f>Table134[[#This Row],[Financement total pour l''ETP
2025-26]]*0.8</f>
        <v>172723.17612160003</v>
      </c>
      <c r="G47" s="30">
        <f>Table134[[#This Row],[Financement total pour l''ETP
2025-26]]*0.2</f>
        <v>43180.794030400008</v>
      </c>
      <c r="H47" s="71"/>
      <c r="I47" s="30"/>
      <c r="J47" s="30"/>
      <c r="K47" s="30"/>
      <c r="L47" s="27">
        <f>SUM(Table134[[#This Row],[Financement total pour l''ETP
2025-26]],Table134[[#This Row],[Financement des projets de pôle d''enseignement en français 2025-26]])</f>
        <v>215903.97015200002</v>
      </c>
    </row>
    <row r="48" spans="1:12" x14ac:dyDescent="0.25">
      <c r="A48" s="13" t="s">
        <v>31</v>
      </c>
      <c r="B48" s="26"/>
      <c r="C48" s="29">
        <v>33537.053140000004</v>
      </c>
      <c r="D48" s="29">
        <v>1306.9850299999998</v>
      </c>
      <c r="E48" s="27">
        <f>SUM(Table134[[#This Row],[Financement pour l''ETP du français alternatif (Immersion française) 2025-26]:[Financement pour l''ETP du français langue seconde 2025-26]])</f>
        <v>34844.03817</v>
      </c>
      <c r="F48" s="30">
        <f>Table134[[#This Row],[Financement total pour l''ETP
2025-26]]*0.8</f>
        <v>27875.230536000003</v>
      </c>
      <c r="G48" s="30">
        <f>Table134[[#This Row],[Financement total pour l''ETP
2025-26]]*0.2</f>
        <v>6968.8076340000007</v>
      </c>
      <c r="H48" s="27"/>
      <c r="I48" s="30"/>
      <c r="J48" s="30"/>
      <c r="K48" s="30"/>
      <c r="L48" s="27">
        <f>SUM(Table134[[#This Row],[Financement total pour l''ETP
2025-26]],Table134[[#This Row],[Financement des projets de pôle d''enseignement en français 2025-26]])</f>
        <v>34844.03817</v>
      </c>
    </row>
    <row r="49" spans="1:12" x14ac:dyDescent="0.25">
      <c r="A49" s="13" t="s">
        <v>32</v>
      </c>
      <c r="B49" s="26"/>
      <c r="C49" s="29"/>
      <c r="D49" s="29">
        <v>16950.615809999999</v>
      </c>
      <c r="E49" s="27">
        <f>SUM(Table134[[#This Row],[Financement pour l''ETP du français alternatif (Immersion française) 2025-26]:[Financement pour l''ETP du français langue seconde 2025-26]])</f>
        <v>16950.615809999999</v>
      </c>
      <c r="F49" s="30">
        <f>Table134[[#This Row],[Financement total pour l''ETP
2025-26]]*0.8</f>
        <v>13560.492647999999</v>
      </c>
      <c r="G49" s="30">
        <f>Table134[[#This Row],[Financement total pour l''ETP
2025-26]]*0.2</f>
        <v>3390.1231619999999</v>
      </c>
      <c r="H49" s="27"/>
      <c r="I49" s="30"/>
      <c r="J49" s="30"/>
      <c r="K49" s="30"/>
      <c r="L49" s="27">
        <f>SUM(E49,H49)</f>
        <v>16950.615809999999</v>
      </c>
    </row>
    <row r="50" spans="1:12" x14ac:dyDescent="0.25">
      <c r="A50" s="13" t="s">
        <v>33</v>
      </c>
      <c r="B50" s="26"/>
      <c r="C50" s="29">
        <v>27647.559250000002</v>
      </c>
      <c r="D50" s="29"/>
      <c r="E50" s="27">
        <f>SUM(Table134[[#This Row],[Financement pour l''ETP du français alternatif (Immersion française) 2025-26]:[Financement pour l''ETP du français langue seconde 2025-26]])</f>
        <v>27647.559250000002</v>
      </c>
      <c r="F50" s="30">
        <f>Table134[[#This Row],[Financement total pour l''ETP
2025-26]]*0.8</f>
        <v>22118.047400000003</v>
      </c>
      <c r="G50" s="30">
        <f>Table134[[#This Row],[Financement total pour l''ETP
2025-26]]*0.2</f>
        <v>5529.5118500000008</v>
      </c>
      <c r="H50" s="72"/>
      <c r="I50" s="30"/>
      <c r="J50" s="30"/>
      <c r="K50" s="30"/>
      <c r="L50" s="27">
        <f>SUM(Table134[[#This Row],[Financement total pour l''ETP
2025-26]],Table134[[#This Row],[Financement des projets de pôle d''enseignement en français 2025-26]])</f>
        <v>27647.559250000002</v>
      </c>
    </row>
    <row r="51" spans="1:12" x14ac:dyDescent="0.25">
      <c r="A51" s="45" t="s">
        <v>97</v>
      </c>
      <c r="B51" s="26"/>
      <c r="C51" s="29"/>
      <c r="D51" s="29">
        <v>1120.5387699999999</v>
      </c>
      <c r="E51" s="27">
        <f>SUM(Table134[[#This Row],[Financement pour l''ETP du français alternatif (Immersion française) 2025-26]:[Financement pour l''ETP du français langue seconde 2025-26]])</f>
        <v>1120.5387699999999</v>
      </c>
      <c r="F51" s="30">
        <f>Table134[[#This Row],[Financement total pour l''ETP
2025-26]]*0.8</f>
        <v>896.431016</v>
      </c>
      <c r="G51" s="30">
        <f>Table134[[#This Row],[Financement total pour l''ETP
2025-26]]*0.2</f>
        <v>224.107754</v>
      </c>
      <c r="H51" s="72"/>
      <c r="I51" s="30"/>
      <c r="J51" s="30"/>
      <c r="K51" s="30"/>
      <c r="L51" s="27">
        <f>SUM(E51,H51)</f>
        <v>1120.5387699999999</v>
      </c>
    </row>
    <row r="52" spans="1:12" x14ac:dyDescent="0.25">
      <c r="A52" s="13" t="s">
        <v>67</v>
      </c>
      <c r="B52" s="26"/>
      <c r="C52" s="29">
        <v>162552.88023600003</v>
      </c>
      <c r="D52" s="29"/>
      <c r="E52" s="27">
        <f>SUM(Table134[[#This Row],[Financement pour l''ETP du français alternatif (Immersion française) 2025-26]:[Financement pour l''ETP du français langue seconde 2025-26]])</f>
        <v>162552.88023600003</v>
      </c>
      <c r="F52" s="30">
        <f>Table134[[#This Row],[Financement total pour l''ETP
2025-26]]*0.8</f>
        <v>130042.30418880003</v>
      </c>
      <c r="G52" s="30">
        <f>Table134[[#This Row],[Financement total pour l''ETP
2025-26]]*0.2</f>
        <v>32510.576047200007</v>
      </c>
      <c r="H52" s="72"/>
      <c r="I52" s="33"/>
      <c r="J52" s="33"/>
      <c r="K52" s="30"/>
      <c r="L52" s="27">
        <f>SUM(E52,H52)</f>
        <v>162552.88023600003</v>
      </c>
    </row>
    <row r="53" spans="1:12" x14ac:dyDescent="0.25">
      <c r="A53" s="13" t="s">
        <v>34</v>
      </c>
      <c r="B53" s="26"/>
      <c r="C53" s="29">
        <v>131645.99527999997</v>
      </c>
      <c r="D53" s="29">
        <v>23620.244339999997</v>
      </c>
      <c r="E53" s="27">
        <f>SUM(Table134[[#This Row],[Financement pour l''ETP du français alternatif (Immersion française) 2025-26]:[Financement pour l''ETP du français langue seconde 2025-26]])</f>
        <v>155266.23961999998</v>
      </c>
      <c r="F53" s="30">
        <f>Table134[[#This Row],[Financement total pour l''ETP
2025-26]]*0.8</f>
        <v>124212.99169599998</v>
      </c>
      <c r="G53" s="30">
        <f>Table134[[#This Row],[Financement total pour l''ETP
2025-26]]*0.2</f>
        <v>31053.247923999996</v>
      </c>
      <c r="H53" s="73"/>
      <c r="I53" s="30"/>
      <c r="J53" s="30"/>
      <c r="K53" s="30"/>
      <c r="L53" s="27">
        <f>SUM(Table134[[#This Row],[Financement total pour l''ETP
2025-26]],Table134[[#This Row],[Financement des projets de pôle d''enseignement en français 2025-26]])</f>
        <v>155266.23961999998</v>
      </c>
    </row>
    <row r="54" spans="1:12" x14ac:dyDescent="0.25">
      <c r="A54" s="13" t="s">
        <v>35</v>
      </c>
      <c r="B54" s="26"/>
      <c r="C54" s="29">
        <v>384832.72727199999</v>
      </c>
      <c r="D54" s="29">
        <v>39008.601699999999</v>
      </c>
      <c r="E54" s="27">
        <f>SUM(Table134[[#This Row],[Financement pour l''ETP du français alternatif (Immersion française) 2025-26]:[Financement pour l''ETP du français langue seconde 2025-26]])</f>
        <v>423841.32897199999</v>
      </c>
      <c r="F54" s="30">
        <f>Table134[[#This Row],[Financement total pour l''ETP
2025-26]]*0.8</f>
        <v>339073.06317760004</v>
      </c>
      <c r="G54" s="30">
        <f>Table134[[#This Row],[Financement total pour l''ETP
2025-26]]*0.2</f>
        <v>84768.265794400009</v>
      </c>
      <c r="H54" s="72"/>
      <c r="I54" s="30"/>
      <c r="J54" s="30"/>
      <c r="K54" s="33"/>
      <c r="L54" s="27">
        <f>SUM(Table134[[#This Row],[Financement total pour l''ETP
2025-26]],Table134[[#This Row],[Financement des projets de pôle d''enseignement en français 2025-26]])</f>
        <v>423841.32897199999</v>
      </c>
    </row>
    <row r="55" spans="1:12" x14ac:dyDescent="0.25">
      <c r="A55" s="13" t="s">
        <v>36</v>
      </c>
      <c r="B55" s="26"/>
      <c r="C55" s="29">
        <v>235775.97047200002</v>
      </c>
      <c r="D55" s="29">
        <v>29059.550679999997</v>
      </c>
      <c r="E55" s="27">
        <f>SUM(Table134[[#This Row],[Financement pour l''ETP du français alternatif (Immersion française) 2025-26]:[Financement pour l''ETP du français langue seconde 2025-26]])</f>
        <v>264835.521152</v>
      </c>
      <c r="F55" s="30">
        <f>Table134[[#This Row],[Financement total pour l''ETP
2025-26]]*0.8</f>
        <v>211868.4169216</v>
      </c>
      <c r="G55" s="30">
        <f>Table134[[#This Row],[Financement total pour l''ETP
2025-26]]*0.2</f>
        <v>52967.1042304</v>
      </c>
      <c r="H55" s="72"/>
      <c r="I55" s="33"/>
      <c r="J55" s="33"/>
      <c r="K55" s="33"/>
      <c r="L55" s="31">
        <f>SUM(Table134[[#This Row],[Financement total pour l''ETP
2025-26]],Table134[[#This Row],[Financement des projets de pôle d''enseignement en français 2025-26]])</f>
        <v>264835.521152</v>
      </c>
    </row>
    <row r="56" spans="1:12" x14ac:dyDescent="0.25">
      <c r="A56" s="13" t="s">
        <v>37</v>
      </c>
      <c r="B56" s="26"/>
      <c r="C56" s="29">
        <v>64715.051079999997</v>
      </c>
      <c r="D56" s="29">
        <v>7515.276859999999</v>
      </c>
      <c r="E56" s="27">
        <f>SUM(Table134[[#This Row],[Financement pour l''ETP du français alternatif (Immersion française) 2025-26]:[Financement pour l''ETP du français langue seconde 2025-26]])</f>
        <v>72230.327940000003</v>
      </c>
      <c r="F56" s="30">
        <f>Table134[[#This Row],[Financement total pour l''ETP
2025-26]]*0.8</f>
        <v>57784.262352000005</v>
      </c>
      <c r="G56" s="30">
        <f>Table134[[#This Row],[Financement total pour l''ETP
2025-26]]*0.2</f>
        <v>14446.065588000001</v>
      </c>
      <c r="H56" s="72"/>
      <c r="I56" s="30"/>
      <c r="J56" s="30"/>
      <c r="K56" s="30"/>
      <c r="L56" s="27">
        <f>SUM(Table134[[#This Row],[Financement total pour l''ETP
2025-26]],Table134[[#This Row],[Financement des projets de pôle d''enseignement en français 2025-26]])</f>
        <v>72230.327940000003</v>
      </c>
    </row>
    <row r="57" spans="1:12" x14ac:dyDescent="0.25">
      <c r="A57" s="13" t="s">
        <v>68</v>
      </c>
      <c r="B57" s="26"/>
      <c r="C57" s="29">
        <v>86243.115000000005</v>
      </c>
      <c r="D57" s="29"/>
      <c r="E57" s="27">
        <f>SUM(Table134[[#This Row],[Financement pour l''ETP du français alternatif (Immersion française) 2025-26]:[Financement pour l''ETP du français langue seconde 2025-26]])</f>
        <v>86243.115000000005</v>
      </c>
      <c r="F57" s="30">
        <f>Table134[[#This Row],[Financement total pour l''ETP
2025-26]]*0.8</f>
        <v>68994.492000000013</v>
      </c>
      <c r="G57" s="30">
        <f>Table134[[#This Row],[Financement total pour l''ETP
2025-26]]*0.2</f>
        <v>17248.623000000003</v>
      </c>
      <c r="H57" s="72"/>
      <c r="I57" s="30"/>
      <c r="J57" s="30"/>
      <c r="K57" s="30"/>
      <c r="L57" s="27">
        <f>SUM(Table134[[#This Row],[Financement total pour l''ETP
2025-26]],Table134[[#This Row],[Financement des projets de pôle d''enseignement en français 2025-26]])</f>
        <v>86243.115000000005</v>
      </c>
    </row>
    <row r="58" spans="1:12" x14ac:dyDescent="0.25">
      <c r="A58" s="13" t="s">
        <v>38</v>
      </c>
      <c r="B58" s="26"/>
      <c r="C58" s="29">
        <v>42021.078930000003</v>
      </c>
      <c r="D58" s="29">
        <v>10306.747409999998</v>
      </c>
      <c r="E58" s="27">
        <f>SUM(Table134[[#This Row],[Financement pour l''ETP du français alternatif (Immersion française) 2025-26]:[Financement pour l''ETP du français langue seconde 2025-26]])</f>
        <v>52327.82634</v>
      </c>
      <c r="F58" s="30">
        <f>Table134[[#This Row],[Financement total pour l''ETP
2025-26]]*0.8</f>
        <v>41862.261072000001</v>
      </c>
      <c r="G58" s="30">
        <f>Table134[[#This Row],[Financement total pour l''ETP
2025-26]]*0.2</f>
        <v>10465.565268</v>
      </c>
      <c r="H58" s="72"/>
      <c r="I58" s="30"/>
      <c r="J58" s="30"/>
      <c r="K58" s="30"/>
      <c r="L58" s="27">
        <f>SUM(Table134[[#This Row],[Financement total pour l''ETP
2025-26]],Table134[[#This Row],[Financement des projets de pôle d''enseignement en français 2025-26]])</f>
        <v>52327.82634</v>
      </c>
    </row>
    <row r="59" spans="1:12" x14ac:dyDescent="0.25">
      <c r="A59" s="13" t="s">
        <v>40</v>
      </c>
      <c r="B59" s="26"/>
      <c r="C59" s="29">
        <v>19728.566910000001</v>
      </c>
      <c r="D59" s="29"/>
      <c r="E59" s="27">
        <f>SUM(Table134[[#This Row],[Financement pour l''ETP du français alternatif (Immersion française) 2025-26]:[Financement pour l''ETP du français langue seconde 2025-26]])</f>
        <v>19728.566910000001</v>
      </c>
      <c r="F59" s="30">
        <f>Table134[[#This Row],[Financement total pour l''ETP
2025-26]]*0.8</f>
        <v>15782.853528000001</v>
      </c>
      <c r="G59" s="30">
        <f>Table134[[#This Row],[Financement total pour l''ETP
2025-26]]*0.2</f>
        <v>3945.7133820000004</v>
      </c>
      <c r="H59" s="72"/>
      <c r="I59" s="30"/>
      <c r="J59" s="30"/>
      <c r="K59" s="30"/>
      <c r="L59" s="27">
        <f>SUM(Table134[[#This Row],[Financement total pour l''ETP
2025-26]],Table134[[#This Row],[Financement des projets de pôle d''enseignement en français 2025-26]])</f>
        <v>19728.566910000001</v>
      </c>
    </row>
    <row r="60" spans="1:12" x14ac:dyDescent="0.25">
      <c r="A60" s="13" t="s">
        <v>39</v>
      </c>
      <c r="B60" s="26"/>
      <c r="C60" s="29">
        <v>41747.226350000004</v>
      </c>
      <c r="D60" s="29"/>
      <c r="E60" s="27">
        <f>SUM(Table134[[#This Row],[Financement pour l''ETP du français alternatif (Immersion française) 2025-26]:[Financement pour l''ETP du français langue seconde 2025-26]])</f>
        <v>41747.226350000004</v>
      </c>
      <c r="F60" s="30">
        <f>Table134[[#This Row],[Financement total pour l''ETP
2025-26]]*0.8</f>
        <v>33397.781080000008</v>
      </c>
      <c r="G60" s="30">
        <f>Table134[[#This Row],[Financement total pour l''ETP
2025-26]]*0.2</f>
        <v>8349.445270000002</v>
      </c>
      <c r="H60" s="67"/>
      <c r="I60" s="30"/>
      <c r="J60" s="30"/>
      <c r="K60" s="30"/>
      <c r="L60" s="27">
        <f>SUM(Table134[[#This Row],[Financement total pour l''ETP
2025-26]],Table134[[#This Row],[Financement des projets de pôle d''enseignement en français 2025-26]])</f>
        <v>41747.226350000004</v>
      </c>
    </row>
    <row r="61" spans="1:12" ht="18" x14ac:dyDescent="0.25">
      <c r="A61" s="19" t="s">
        <v>42</v>
      </c>
      <c r="B61" s="28"/>
      <c r="C61" s="28"/>
      <c r="D61" s="28"/>
      <c r="E61" s="28"/>
      <c r="F61" s="28"/>
      <c r="G61" s="28"/>
      <c r="H61" s="68"/>
      <c r="I61" s="28"/>
      <c r="J61" s="28"/>
      <c r="K61" s="28"/>
      <c r="L61" s="34"/>
    </row>
    <row r="62" spans="1:12" x14ac:dyDescent="0.25">
      <c r="A62" s="23" t="s">
        <v>72</v>
      </c>
      <c r="B62" s="26"/>
      <c r="C62" s="29"/>
      <c r="D62" s="29">
        <v>7741.0795800000005</v>
      </c>
      <c r="E62" s="27">
        <f>SUM(Table134[[#This Row],[Financement pour l''ETP du français alternatif (Immersion française) 2025-26]:[Financement pour l''ETP du français langue seconde 2025-26]])</f>
        <v>7741.0795800000005</v>
      </c>
      <c r="F62" s="30">
        <f>Table134[[#This Row],[Financement total pour l''ETP
2025-26]]*0.8</f>
        <v>6192.8636640000004</v>
      </c>
      <c r="G62" s="30">
        <f>Table134[[#This Row],[Financement total pour l''ETP
2025-26]]*0.2</f>
        <v>1548.2159160000001</v>
      </c>
      <c r="H62" s="65"/>
      <c r="I62" s="30"/>
      <c r="J62" s="30"/>
      <c r="K62" s="30"/>
      <c r="L62" s="27">
        <f>SUM(Table134[[#This Row],[Financement total pour l''ETP
2025-26]],Table134[[#This Row],[Financement des projets de pôle d''enseignement en français 2025-26]])</f>
        <v>7741.0795800000005</v>
      </c>
    </row>
    <row r="63" spans="1:12" x14ac:dyDescent="0.25">
      <c r="A63" s="13" t="s">
        <v>0</v>
      </c>
      <c r="B63" s="26"/>
      <c r="C63" s="29"/>
      <c r="D63" s="29">
        <v>9521.4224699999995</v>
      </c>
      <c r="E63" s="27">
        <f>SUM(Table134[[#This Row],[Financement pour l''ETP du français alternatif (Immersion française) 2025-26]:[Financement pour l''ETP du français langue seconde 2025-26]])</f>
        <v>9521.4224699999995</v>
      </c>
      <c r="F63" s="30">
        <f>Table134[[#This Row],[Financement total pour l''ETP
2025-26]]*0.8</f>
        <v>7617.137976</v>
      </c>
      <c r="G63" s="30">
        <f>Table134[[#This Row],[Financement total pour l''ETP
2025-26]]*0.2</f>
        <v>1904.284494</v>
      </c>
      <c r="H63" s="69"/>
      <c r="I63" s="29"/>
      <c r="J63" s="29"/>
      <c r="K63" s="29"/>
      <c r="L63" s="27">
        <f>SUM(E63,H63)</f>
        <v>9521.4224699999995</v>
      </c>
    </row>
    <row r="64" spans="1:12" x14ac:dyDescent="0.25">
      <c r="A64" s="13" t="s">
        <v>1</v>
      </c>
      <c r="B64" s="26"/>
      <c r="C64" s="29"/>
      <c r="D64" s="29">
        <v>2346.0823099999998</v>
      </c>
      <c r="E64" s="27">
        <f>SUM(Table134[[#This Row],[Financement pour l''ETP du français alternatif (Immersion française) 2025-26]:[Financement pour l''ETP du français langue seconde 2025-26]])</f>
        <v>2346.0823099999998</v>
      </c>
      <c r="F64" s="30">
        <f>Table134[[#This Row],[Financement total pour l''ETP
2025-26]]*0.8</f>
        <v>1876.8658479999999</v>
      </c>
      <c r="G64" s="30">
        <f>Table134[[#This Row],[Financement total pour l''ETP
2025-26]]*0.2</f>
        <v>469.21646199999998</v>
      </c>
      <c r="H64" s="65"/>
      <c r="I64" s="29"/>
      <c r="J64" s="29"/>
      <c r="K64" s="29"/>
      <c r="L64" s="27">
        <f>SUM(Table134[[#This Row],[Financement total pour l''ETP
2025-26]],Table134[[#This Row],[Financement des projets de pôle d''enseignement en français 2025-26]])</f>
        <v>2346.0823099999998</v>
      </c>
    </row>
    <row r="65" spans="1:12" x14ac:dyDescent="0.25">
      <c r="A65" s="1" t="s">
        <v>6</v>
      </c>
      <c r="B65" s="35"/>
      <c r="C65" s="36"/>
      <c r="D65" s="36">
        <v>3242.9686899999997</v>
      </c>
      <c r="E65" s="27">
        <f>SUM(Table134[[#This Row],[Financement pour l''ETP du français alternatif (Immersion française) 2025-26]:[Financement pour l''ETP du français langue seconde 2025-26]])</f>
        <v>3242.9686899999997</v>
      </c>
      <c r="F65" s="30">
        <f>Table134[[#This Row],[Financement total pour l''ETP
2025-26]]*0.8</f>
        <v>2594.3749520000001</v>
      </c>
      <c r="G65" s="30">
        <f>Table134[[#This Row],[Financement total pour l''ETP
2025-26]]*0.2</f>
        <v>648.59373800000003</v>
      </c>
      <c r="H65" s="65"/>
      <c r="I65" s="29"/>
      <c r="J65" s="29"/>
      <c r="K65" s="29"/>
      <c r="L65" s="27">
        <f>SUM(Table134[[#This Row],[Financement total pour l''ETP
2025-26]],Table134[[#This Row],[Financement des projets de pôle d''enseignement en français 2025-26]])</f>
        <v>3242.9686899999997</v>
      </c>
    </row>
    <row r="66" spans="1:12" x14ac:dyDescent="0.25">
      <c r="A66" s="23" t="s">
        <v>70</v>
      </c>
      <c r="B66" s="32"/>
      <c r="C66" s="36"/>
      <c r="D66" s="36">
        <v>5179.5847999999996</v>
      </c>
      <c r="E66" s="27">
        <f>SUM(Table134[[#This Row],[Financement pour l''ETP du français alternatif (Immersion française) 2025-26]:[Financement pour l''ETP du français langue seconde 2025-26]])</f>
        <v>5179.5847999999996</v>
      </c>
      <c r="F66" s="30">
        <f>Table134[[#This Row],[Financement total pour l''ETP
2025-26]]*0.8</f>
        <v>4143.6678400000001</v>
      </c>
      <c r="G66" s="30">
        <f>Table134[[#This Row],[Financement total pour l''ETP
2025-26]]*0.2</f>
        <v>1035.91696</v>
      </c>
      <c r="H66" s="70"/>
      <c r="I66" s="29"/>
      <c r="J66" s="29"/>
      <c r="K66" s="29"/>
      <c r="L66" s="27">
        <f>SUM(E66,H66)</f>
        <v>5179.5847999999996</v>
      </c>
    </row>
    <row r="67" spans="1:12" x14ac:dyDescent="0.25">
      <c r="A67" s="13" t="s">
        <v>7</v>
      </c>
      <c r="B67" s="26"/>
      <c r="C67" s="29"/>
      <c r="D67" s="29">
        <v>9409.5232799999994</v>
      </c>
      <c r="E67" s="27">
        <f>SUM(Table134[[#This Row],[Financement pour l''ETP du français alternatif (Immersion française) 2025-26]:[Financement pour l''ETP du français langue seconde 2025-26]])</f>
        <v>9409.5232799999994</v>
      </c>
      <c r="F67" s="30">
        <f>Table134[[#This Row],[Financement total pour l''ETP
2025-26]]*0.8</f>
        <v>7527.6186239999997</v>
      </c>
      <c r="G67" s="30">
        <f>Table134[[#This Row],[Financement total pour l''ETP
2025-26]]*0.2</f>
        <v>1881.9046559999999</v>
      </c>
      <c r="H67" s="65"/>
      <c r="I67" s="29"/>
      <c r="J67" s="29"/>
      <c r="K67" s="29"/>
      <c r="L67" s="27">
        <f>SUM(Table134[[#This Row],[Financement total pour l''ETP
2025-26]],Table134[[#This Row],[Financement des projets de pôle d''enseignement en français 2025-26]])</f>
        <v>9409.5232799999994</v>
      </c>
    </row>
    <row r="68" spans="1:12" ht="18" x14ac:dyDescent="0.25">
      <c r="A68" s="19" t="s">
        <v>41</v>
      </c>
      <c r="B68" s="28"/>
      <c r="C68" s="34"/>
      <c r="D68" s="28"/>
      <c r="E68" s="28"/>
      <c r="F68" s="28"/>
      <c r="G68" s="28"/>
      <c r="H68" s="68"/>
      <c r="I68" s="28"/>
      <c r="J68" s="28"/>
      <c r="K68" s="28"/>
      <c r="L68" s="34"/>
    </row>
    <row r="69" spans="1:12" ht="15.75" customHeight="1" x14ac:dyDescent="0.25">
      <c r="A69" s="13" t="s">
        <v>71</v>
      </c>
      <c r="B69" s="32"/>
      <c r="C69" s="29"/>
      <c r="D69" s="29">
        <v>1361.0829959999999</v>
      </c>
      <c r="E69" s="31">
        <f>SUM(Table134[[#This Row],[Financement pour l''ETP du français alternatif (Immersion française) 2025-26]:[Financement pour l''ETP du français langue seconde 2025-26]])</f>
        <v>1361.0829959999999</v>
      </c>
      <c r="F69" s="30">
        <f>Table134[[#This Row],[Financement total pour l''ETP
2025-26]]*0.8</f>
        <v>1088.8663967999998</v>
      </c>
      <c r="G69" s="30">
        <f>Table134[[#This Row],[Financement total pour l''ETP
2025-26]]*0.2</f>
        <v>272.21659919999996</v>
      </c>
      <c r="H69" s="69"/>
      <c r="I69" s="29"/>
      <c r="J69" s="29"/>
      <c r="K69" s="29"/>
      <c r="L69" s="27">
        <f>SUM(E69,H69)</f>
        <v>1361.0829959999999</v>
      </c>
    </row>
    <row r="70" spans="1:12" x14ac:dyDescent="0.25">
      <c r="A70" s="13" t="s">
        <v>8</v>
      </c>
      <c r="B70" s="26"/>
      <c r="C70" s="29">
        <v>107724.12</v>
      </c>
      <c r="D70" s="29"/>
      <c r="E70" s="31">
        <f>SUM(Table134[[#This Row],[Financement pour l''ETP du français alternatif (Immersion française) 2025-26]:[Financement pour l''ETP du français langue seconde 2025-26]])</f>
        <v>107724.12</v>
      </c>
      <c r="F70" s="30">
        <f>Table134[[#This Row],[Financement total pour l''ETP
2025-26]]*0.8</f>
        <v>86179.296000000002</v>
      </c>
      <c r="G70" s="30">
        <f>Table134[[#This Row],[Financement total pour l''ETP
2025-26]]*0.2</f>
        <v>21544.824000000001</v>
      </c>
      <c r="H70" s="69"/>
      <c r="I70" s="29"/>
      <c r="J70" s="29"/>
      <c r="K70" s="29"/>
      <c r="L70" s="27">
        <f>SUM(E70,H70)</f>
        <v>107724.12</v>
      </c>
    </row>
    <row r="71" spans="1:12" x14ac:dyDescent="0.25">
      <c r="A71" s="13" t="s">
        <v>98</v>
      </c>
      <c r="B71" s="26"/>
      <c r="C71" s="29"/>
      <c r="D71" s="29">
        <v>1124.5087489999999</v>
      </c>
      <c r="E71" s="31">
        <f>SUM(Table134[[#This Row],[Financement pour l''ETP du français alternatif (Immersion française) 2025-26]:[Financement pour l''ETP du français langue seconde 2025-26]])</f>
        <v>1124.5087489999999</v>
      </c>
      <c r="F71" s="30">
        <f>Table134[[#This Row],[Financement total pour l''ETP
2025-26]]*0.8</f>
        <v>899.6069991999999</v>
      </c>
      <c r="G71" s="30">
        <f>Table134[[#This Row],[Financement total pour l''ETP
2025-26]]*0.2</f>
        <v>224.90174979999998</v>
      </c>
      <c r="H71" s="46"/>
      <c r="I71" s="29"/>
      <c r="J71" s="29"/>
      <c r="K71" s="29"/>
      <c r="L71" s="31">
        <f>SUM(Table134[[#This Row],[Financement total pour l''ETP
2025-26]],Table134[[#This Row],[Financement des projets de pôle d''enseignement en français 2025-26]])</f>
        <v>1124.5087489999999</v>
      </c>
    </row>
    <row r="72" spans="1:12" x14ac:dyDescent="0.25">
      <c r="A72" s="13" t="s">
        <v>9</v>
      </c>
      <c r="B72" s="26"/>
      <c r="C72" s="29"/>
      <c r="D72" s="29">
        <v>2865.3147249999997</v>
      </c>
      <c r="E72" s="31">
        <f>SUM(Table134[[#This Row],[Financement pour l''ETP du français alternatif (Immersion française) 2025-26]:[Financement pour l''ETP du français langue seconde 2025-26]])</f>
        <v>2865.3147249999997</v>
      </c>
      <c r="F72" s="30">
        <f>Table134[[#This Row],[Financement total pour l''ETP
2025-26]]*0.8</f>
        <v>2292.2517800000001</v>
      </c>
      <c r="G72" s="30">
        <f>Table134[[#This Row],[Financement total pour l''ETP
2025-26]]*0.2</f>
        <v>573.06294500000001</v>
      </c>
      <c r="H72" s="46"/>
      <c r="I72" s="29"/>
      <c r="J72" s="29"/>
      <c r="K72" s="29"/>
      <c r="L72" s="31">
        <f>SUM(Table134[[#This Row],[Financement total pour l''ETP
2025-26]],Table134[[#This Row],[Financement des projets de pôle d''enseignement en français 2025-26]])</f>
        <v>2865.3147249999997</v>
      </c>
    </row>
    <row r="73" spans="1:12" x14ac:dyDescent="0.25">
      <c r="A73" s="13" t="s">
        <v>100</v>
      </c>
      <c r="B73" s="26"/>
      <c r="C73" s="29"/>
      <c r="D73" s="30"/>
      <c r="E73" s="46">
        <v>0</v>
      </c>
      <c r="F73" s="30">
        <f>Table134[[#This Row],[Financement total pour l''ETP
2025-26]]*0.8</f>
        <v>0</v>
      </c>
      <c r="G73" s="30">
        <f>Table134[[#This Row],[Financement total pour l''ETP
2025-26]]*0.2</f>
        <v>0</v>
      </c>
      <c r="H73" s="46"/>
      <c r="I73" s="29"/>
      <c r="J73" s="29"/>
      <c r="K73" s="29"/>
      <c r="L73" s="31">
        <f>SUM(Table134[[#This Row],[Financement total pour l''ETP
2025-26]],Table134[[#This Row],[Financement des projets de pôle d''enseignement en français 2025-26]])</f>
        <v>0</v>
      </c>
    </row>
    <row r="74" spans="1:12" x14ac:dyDescent="0.25">
      <c r="A74" s="13" t="s">
        <v>2</v>
      </c>
      <c r="B74" s="26"/>
      <c r="C74" s="29"/>
      <c r="D74" s="29">
        <v>1791.4019759999996</v>
      </c>
      <c r="E74" s="31">
        <f>SUM(Table134[[#This Row],[Financement pour l''ETP du français alternatif (Immersion française) 2025-26]:[Financement pour l''ETP du français langue seconde 2025-26]])</f>
        <v>1791.4019759999996</v>
      </c>
      <c r="F74" s="30">
        <f>Table134[[#This Row],[Financement total pour l''ETP
2025-26]]*0.8</f>
        <v>1433.1215807999997</v>
      </c>
      <c r="G74" s="30">
        <f>Table134[[#This Row],[Financement total pour l''ETP
2025-26]]*0.2</f>
        <v>358.28039519999993</v>
      </c>
      <c r="H74" s="46"/>
      <c r="I74" s="29"/>
      <c r="J74" s="29"/>
      <c r="K74" s="29"/>
      <c r="L74" s="31">
        <f>SUM(Table134[[#This Row],[Financement total pour l''ETP
2025-26]],Table134[[#This Row],[Financement des projets de pôle d''enseignement en français 2025-26]])</f>
        <v>1791.4019759999996</v>
      </c>
    </row>
    <row r="75" spans="1:12" x14ac:dyDescent="0.25">
      <c r="A75" s="13" t="s">
        <v>3</v>
      </c>
      <c r="B75" s="26"/>
      <c r="C75" s="29">
        <v>59357.916999999994</v>
      </c>
      <c r="D75" s="29"/>
      <c r="E75" s="31">
        <f>SUM(Table134[[#This Row],[Financement pour l''ETP du français alternatif (Immersion française) 2025-26]:[Financement pour l''ETP du français langue seconde 2025-26]])</f>
        <v>59357.916999999994</v>
      </c>
      <c r="F75" s="30">
        <f>Table134[[#This Row],[Financement total pour l''ETP
2025-26]]*0.8</f>
        <v>47486.333599999998</v>
      </c>
      <c r="G75" s="30">
        <f>Table134[[#This Row],[Financement total pour l''ETP
2025-26]]*0.2</f>
        <v>11871.5834</v>
      </c>
      <c r="H75" s="46"/>
      <c r="I75" s="29"/>
      <c r="J75" s="29"/>
      <c r="K75" s="29"/>
      <c r="L75" s="31">
        <f>SUM(Table134[[#This Row],[Financement total pour l''ETP
2025-26]],Table134[[#This Row],[Financement des projets de pôle d''enseignement en français 2025-26]])</f>
        <v>59357.916999999994</v>
      </c>
    </row>
    <row r="76" spans="1:12" x14ac:dyDescent="0.25">
      <c r="A76" s="47" t="s">
        <v>103</v>
      </c>
      <c r="B76" s="26"/>
      <c r="C76" s="29"/>
      <c r="D76" s="29">
        <v>3031.9652999999994</v>
      </c>
      <c r="E76" s="31">
        <f>SUM(Table134[[#This Row],[Financement pour l''ETP du français alternatif (Immersion française) 2025-26]:[Financement pour l''ETP du français langue seconde 2025-26]])</f>
        <v>3031.9652999999994</v>
      </c>
      <c r="F76" s="30">
        <f>Table134[[#This Row],[Financement total pour l''ETP
2025-26]]*0.8</f>
        <v>2425.5722399999995</v>
      </c>
      <c r="G76" s="30">
        <f>Table134[[#This Row],[Financement total pour l''ETP
2025-26]]*0.2</f>
        <v>606.39305999999988</v>
      </c>
      <c r="H76" s="66"/>
      <c r="I76" s="29"/>
      <c r="J76" s="29"/>
      <c r="K76" s="29"/>
      <c r="L76" s="31">
        <f>SUM(E76,H76)</f>
        <v>3031.9652999999994</v>
      </c>
    </row>
    <row r="77" spans="1:12" x14ac:dyDescent="0.25">
      <c r="A77" s="45" t="s">
        <v>99</v>
      </c>
      <c r="B77" s="26"/>
      <c r="C77" s="29"/>
      <c r="D77" s="29">
        <v>1099.2486959999999</v>
      </c>
      <c r="E77" s="31">
        <f>SUM(Table134[[#This Row],[Financement pour l''ETP du français alternatif (Immersion française) 2025-26]:[Financement pour l''ETP du français langue seconde 2025-26]])</f>
        <v>1099.2486959999999</v>
      </c>
      <c r="F77" s="30">
        <f>Table134[[#This Row],[Financement total pour l''ETP
2025-26]]*0.8</f>
        <v>879.39895679999995</v>
      </c>
      <c r="G77" s="30">
        <f>Table134[[#This Row],[Financement total pour l''ETP
2025-26]]*0.2</f>
        <v>219.84973919999999</v>
      </c>
      <c r="H77" s="69"/>
      <c r="I77" s="29"/>
      <c r="J77" s="29"/>
      <c r="K77" s="29"/>
      <c r="L77" s="31">
        <f>SUM(E77,H77)</f>
        <v>1099.2486959999999</v>
      </c>
    </row>
    <row r="78" spans="1:12" x14ac:dyDescent="0.25">
      <c r="A78" s="13" t="s">
        <v>10</v>
      </c>
      <c r="B78" s="26"/>
      <c r="C78" s="29"/>
      <c r="D78" s="29">
        <v>5065.9244999999992</v>
      </c>
      <c r="E78" s="31">
        <f>SUM(Table134[[#This Row],[Financement pour l''ETP du français alternatif (Immersion française) 2025-26]:[Financement pour l''ETP du français langue seconde 2025-26]])</f>
        <v>5065.9244999999992</v>
      </c>
      <c r="F78" s="30">
        <f>Table134[[#This Row],[Financement total pour l''ETP
2025-26]]*0.8</f>
        <v>4052.7395999999994</v>
      </c>
      <c r="G78" s="30">
        <f>Table134[[#This Row],[Financement total pour l''ETP
2025-26]]*0.2</f>
        <v>1013.1848999999999</v>
      </c>
      <c r="H78" s="46"/>
      <c r="I78" s="29"/>
      <c r="J78" s="29"/>
      <c r="K78" s="29"/>
      <c r="L78" s="31">
        <f>SUM(Table134[[#This Row],[Financement total pour l''ETP
2025-26]],Table134[[#This Row],[Financement des projets de pôle d''enseignement en français 2025-26]])</f>
        <v>5065.9244999999992</v>
      </c>
    </row>
    <row r="79" spans="1:12" x14ac:dyDescent="0.25">
      <c r="A79" s="13" t="s">
        <v>11</v>
      </c>
      <c r="B79" s="26"/>
      <c r="C79" s="29"/>
      <c r="D79" s="29">
        <v>6101.877599999998</v>
      </c>
      <c r="E79" s="31">
        <f>SUM(Table134[[#This Row],[Financement pour l''ETP du français alternatif (Immersion française) 2025-26]:[Financement pour l''ETP du français langue seconde 2025-26]])</f>
        <v>6101.877599999998</v>
      </c>
      <c r="F79" s="30">
        <f>Table134[[#This Row],[Financement total pour l''ETP
2025-26]]*0.8</f>
        <v>4881.5020799999984</v>
      </c>
      <c r="G79" s="30">
        <f>Table134[[#This Row],[Financement total pour l''ETP
2025-26]]*0.2</f>
        <v>1220.3755199999996</v>
      </c>
      <c r="H79" s="46"/>
      <c r="I79" s="29"/>
      <c r="J79" s="29"/>
      <c r="K79" s="29"/>
      <c r="L79" s="31">
        <f>SUM(Table134[[#This Row],[Financement total pour l''ETP
2025-26]],Table134[[#This Row],[Financement des projets de pôle d''enseignement en français 2025-26]])</f>
        <v>6101.877599999998</v>
      </c>
    </row>
    <row r="80" spans="1:12" x14ac:dyDescent="0.25">
      <c r="A80" s="13" t="s">
        <v>4</v>
      </c>
      <c r="B80" s="26"/>
      <c r="C80" s="29"/>
      <c r="D80" s="29">
        <v>7240.6233479999983</v>
      </c>
      <c r="E80" s="31">
        <f>SUM(Table134[[#This Row],[Financement pour l''ETP du français alternatif (Immersion française) 2025-26]:[Financement pour l''ETP du français langue seconde 2025-26]])</f>
        <v>7240.6233479999983</v>
      </c>
      <c r="F80" s="30">
        <f>Table134[[#This Row],[Financement total pour l''ETP
2025-26]]*0.8</f>
        <v>5792.4986783999993</v>
      </c>
      <c r="G80" s="30">
        <f>Table134[[#This Row],[Financement total pour l''ETP
2025-26]]*0.2</f>
        <v>1448.1246695999998</v>
      </c>
      <c r="H80" s="46"/>
      <c r="I80" s="29"/>
      <c r="J80" s="29"/>
      <c r="K80" s="29"/>
      <c r="L80" s="31">
        <f>SUM(Table134[[#This Row],[Financement total pour l''ETP
2025-26]],Table134[[#This Row],[Financement des projets de pôle d''enseignement en français 2025-26]])</f>
        <v>7240.6233479999983</v>
      </c>
    </row>
    <row r="81" spans="1:12" x14ac:dyDescent="0.25">
      <c r="A81" s="13" t="s">
        <v>12</v>
      </c>
      <c r="B81" s="26"/>
      <c r="C81" s="29"/>
      <c r="D81" s="29">
        <v>2454.9179199999994</v>
      </c>
      <c r="E81" s="31">
        <f>SUM(Table134[[#This Row],[Financement pour l''ETP du français alternatif (Immersion française) 2025-26]:[Financement pour l''ETP du français langue seconde 2025-26]])</f>
        <v>2454.9179199999994</v>
      </c>
      <c r="F81" s="30">
        <f>Table134[[#This Row],[Financement total pour l''ETP
2025-26]]*0.8</f>
        <v>1963.9343359999996</v>
      </c>
      <c r="G81" s="30">
        <f>Table134[[#This Row],[Financement total pour l''ETP
2025-26]]*0.2</f>
        <v>490.98358399999989</v>
      </c>
      <c r="H81" s="46"/>
      <c r="I81" s="29"/>
      <c r="J81" s="29"/>
      <c r="K81" s="29"/>
      <c r="L81" s="31">
        <f>SUM(Table134[[#This Row],[Financement total pour l''ETP
2025-26]],Table134[[#This Row],[Financement des projets de pôle d''enseignement en français 2025-26]])</f>
        <v>2454.9179199999994</v>
      </c>
    </row>
    <row r="82" spans="1:12" x14ac:dyDescent="0.25">
      <c r="A82" s="13" t="s">
        <v>13</v>
      </c>
      <c r="B82" s="26"/>
      <c r="C82" s="29">
        <v>5972.1159225000001</v>
      </c>
      <c r="D82" s="29">
        <v>2827.6713009999999</v>
      </c>
      <c r="E82" s="31">
        <f>SUM(Table134[[#This Row],[Financement pour l''ETP du français alternatif (Immersion française) 2025-26]:[Financement pour l''ETP du français langue seconde 2025-26]])</f>
        <v>8799.7872234999995</v>
      </c>
      <c r="F82" s="30">
        <f>Table134[[#This Row],[Financement total pour l''ETP
2025-26]]*0.8</f>
        <v>7039.8297788</v>
      </c>
      <c r="G82" s="30">
        <f>Table134[[#This Row],[Financement total pour l''ETP
2025-26]]*0.2</f>
        <v>1759.9574447</v>
      </c>
      <c r="H82" s="46"/>
      <c r="I82" s="29"/>
      <c r="J82" s="29"/>
      <c r="K82" s="29"/>
      <c r="L82" s="31">
        <f>SUM(Table134[[#This Row],[Financement total pour l''ETP
2025-26]],Table134[[#This Row],[Financement des projets de pôle d''enseignement en français 2025-26]])</f>
        <v>8799.7872234999995</v>
      </c>
    </row>
    <row r="83" spans="1:12" ht="18" x14ac:dyDescent="0.25">
      <c r="A83" s="19" t="s">
        <v>50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</row>
    <row r="84" spans="1:12" ht="15.75" thickBot="1" x14ac:dyDescent="0.3">
      <c r="A84" s="17" t="s">
        <v>113</v>
      </c>
      <c r="B84" s="37"/>
      <c r="C84" s="38"/>
      <c r="D84" s="38"/>
      <c r="E84" s="38"/>
      <c r="F84" s="38"/>
      <c r="G84" s="38"/>
      <c r="H84" s="39">
        <v>215000</v>
      </c>
      <c r="I84" s="40">
        <f>Table134[[#This Row],[Financement des projets de pôle d''enseignement en français 2025-26]]*0.8</f>
        <v>172000</v>
      </c>
      <c r="J84" s="74">
        <v>27250</v>
      </c>
      <c r="K84" s="38">
        <f>Table134[[#This Row],[Financement des projets de pôle d''enseignement en français 2025-26]]*0.2</f>
        <v>43000</v>
      </c>
      <c r="L84" s="39">
        <f>SUM(Table134[[#This Row],[Financement total pour l''ETP
2025-26]],Table134[[#This Row],[Financement des projets de pôle d''enseignement en français 2025-26]],Table134[[#This Row],[Versement additionel du financement des projets de pôle]])</f>
        <v>242250</v>
      </c>
    </row>
    <row r="85" spans="1:12" ht="15.75" thickTop="1" x14ac:dyDescent="0.25">
      <c r="A85" s="22" t="s">
        <v>69</v>
      </c>
      <c r="B85" s="41"/>
      <c r="C85" s="42">
        <f>SUBTOTAL(109,C6:C84)</f>
        <v>7520137.2267854987</v>
      </c>
      <c r="D85" s="42">
        <f>SUBTOTAL(109,D6:D84)</f>
        <v>2145416.189970999</v>
      </c>
      <c r="E85" s="41">
        <f>SUM(E13:E84)</f>
        <v>9665553.4167564977</v>
      </c>
      <c r="F85" s="43">
        <f>SUM(F13:F84)</f>
        <v>7732442.7334051961</v>
      </c>
      <c r="G85" s="43">
        <f>SUM(G13:G84)</f>
        <v>1933110.683351299</v>
      </c>
      <c r="H85" s="44">
        <f>SUM(H12:H84)</f>
        <v>1295500</v>
      </c>
      <c r="I85" s="42">
        <f>SUM(I13:I84)</f>
        <v>1036400</v>
      </c>
      <c r="J85" s="44">
        <f>SUM(J13:J84)</f>
        <v>109000</v>
      </c>
      <c r="K85" s="42">
        <f>Table134[[#This Row],[Financement des projets de pôle d''enseignement en français 2025-26]]*0.2</f>
        <v>259100</v>
      </c>
      <c r="L85" s="44">
        <f>SUM(L13:L84)</f>
        <v>11070053.416756501</v>
      </c>
    </row>
    <row r="86" spans="1:12" x14ac:dyDescent="0.25">
      <c r="A86" s="1"/>
      <c r="B86" s="1"/>
      <c r="C86" s="1"/>
      <c r="D86" s="1"/>
      <c r="E86" s="16"/>
      <c r="F86" s="5"/>
      <c r="G86" s="5"/>
      <c r="H86" s="6"/>
      <c r="I86" s="1"/>
      <c r="J86" s="1"/>
      <c r="K86" s="1"/>
      <c r="L86" s="5"/>
    </row>
    <row r="87" spans="1:12" x14ac:dyDescent="0.25">
      <c r="A87" s="7" t="s">
        <v>111</v>
      </c>
      <c r="B87" s="7"/>
      <c r="C87" s="7"/>
      <c r="D87" s="7"/>
      <c r="E87" s="16"/>
      <c r="F87" s="16"/>
      <c r="G87" s="8"/>
      <c r="H87" s="16"/>
    </row>
    <row r="88" spans="1:12" x14ac:dyDescent="0.25">
      <c r="A88" s="7" t="s">
        <v>112</v>
      </c>
      <c r="B88" s="7"/>
      <c r="C88" s="7"/>
      <c r="D88" s="7"/>
      <c r="E88" s="8"/>
      <c r="F88" s="8"/>
      <c r="G88" s="8"/>
      <c r="H88" s="16"/>
    </row>
    <row r="89" spans="1:12" x14ac:dyDescent="0.25">
      <c r="A89" s="13" t="s">
        <v>82</v>
      </c>
      <c r="B89" s="13"/>
      <c r="C89" s="13"/>
      <c r="D89" s="13"/>
      <c r="E89" s="8"/>
      <c r="F89" s="8"/>
      <c r="G89" s="8"/>
      <c r="H89" s="8"/>
    </row>
    <row r="90" spans="1:12" x14ac:dyDescent="0.25">
      <c r="A90" s="13" t="s">
        <v>101</v>
      </c>
      <c r="B90" s="13"/>
      <c r="C90" s="13"/>
      <c r="D90" s="13"/>
      <c r="E90" s="8"/>
      <c r="F90" s="8"/>
      <c r="G90" s="8"/>
      <c r="H90" s="8"/>
    </row>
    <row r="91" spans="1:12" x14ac:dyDescent="0.25">
      <c r="A91" s="1"/>
      <c r="B91" s="1"/>
      <c r="C91" s="1"/>
      <c r="D91" s="1"/>
    </row>
    <row r="92" spans="1:12" ht="15.75" customHeight="1" x14ac:dyDescent="0.25">
      <c r="A92" s="24" t="s">
        <v>85</v>
      </c>
      <c r="B92" s="76" t="s">
        <v>86</v>
      </c>
      <c r="C92" s="76"/>
      <c r="D92" s="77" t="s">
        <v>81</v>
      </c>
      <c r="E92" s="77"/>
      <c r="F92" s="77"/>
    </row>
    <row r="93" spans="1:12" ht="28.5" x14ac:dyDescent="0.25">
      <c r="A93" s="25" t="s">
        <v>87</v>
      </c>
      <c r="B93" s="75" t="s">
        <v>114</v>
      </c>
      <c r="C93" s="75"/>
      <c r="D93" s="75" t="s">
        <v>48</v>
      </c>
      <c r="E93" s="75"/>
      <c r="F93" s="75"/>
    </row>
    <row r="94" spans="1:12" ht="30" customHeight="1" x14ac:dyDescent="0.25">
      <c r="A94" s="25" t="s">
        <v>88</v>
      </c>
      <c r="B94" s="75" t="s">
        <v>89</v>
      </c>
      <c r="C94" s="75"/>
      <c r="D94" s="75" t="s">
        <v>89</v>
      </c>
      <c r="E94" s="75"/>
      <c r="F94" s="75"/>
    </row>
    <row r="95" spans="1:12" x14ac:dyDescent="0.25">
      <c r="A95" s="25" t="s">
        <v>90</v>
      </c>
      <c r="B95" s="75" t="s">
        <v>91</v>
      </c>
      <c r="C95" s="75"/>
      <c r="D95" s="75" t="s">
        <v>91</v>
      </c>
      <c r="E95" s="75"/>
      <c r="F95" s="75"/>
    </row>
    <row r="96" spans="1:12" x14ac:dyDescent="0.25">
      <c r="A96" s="25" t="s">
        <v>92</v>
      </c>
      <c r="B96" s="75" t="s">
        <v>93</v>
      </c>
      <c r="C96" s="75"/>
      <c r="D96" s="75" t="s">
        <v>93</v>
      </c>
      <c r="E96" s="75"/>
      <c r="F96" s="75"/>
    </row>
    <row r="97" spans="1:6" ht="28.5" x14ac:dyDescent="0.25">
      <c r="A97" s="25" t="s">
        <v>94</v>
      </c>
      <c r="B97" s="75" t="s">
        <v>44</v>
      </c>
      <c r="C97" s="75"/>
      <c r="D97" s="75" t="s">
        <v>44</v>
      </c>
      <c r="E97" s="75"/>
      <c r="F97" s="75"/>
    </row>
    <row r="98" spans="1:6" ht="28.5" x14ac:dyDescent="0.25">
      <c r="A98" s="25" t="s">
        <v>95</v>
      </c>
      <c r="B98" s="75" t="s">
        <v>62</v>
      </c>
      <c r="C98" s="75"/>
      <c r="D98" s="75" t="s">
        <v>62</v>
      </c>
      <c r="E98" s="75"/>
      <c r="F98" s="75"/>
    </row>
    <row r="99" spans="1:6" x14ac:dyDescent="0.25">
      <c r="A99" s="25" t="s">
        <v>47</v>
      </c>
      <c r="B99" s="75" t="s">
        <v>61</v>
      </c>
      <c r="C99" s="75"/>
      <c r="D99" s="75" t="s">
        <v>61</v>
      </c>
      <c r="E99" s="75"/>
      <c r="F99" s="75"/>
    </row>
    <row r="100" spans="1:6" x14ac:dyDescent="0.25">
      <c r="A100" s="25" t="s">
        <v>46</v>
      </c>
      <c r="B100" s="75" t="s">
        <v>46</v>
      </c>
      <c r="C100" s="75"/>
      <c r="D100" s="75" t="s">
        <v>45</v>
      </c>
      <c r="E100" s="75"/>
      <c r="F100" s="75"/>
    </row>
  </sheetData>
  <sheetProtection algorithmName="SHA-512" hashValue="Ee2tCZMJdM1aL2NQVBoNDmCaZ7p4TnVvAUAlEBnrXPsbqkCVg68E+KGJ4zNFmJ2NvUqikC32a5iZUnj7NDDd6g==" saltValue="nhwWInz0ItUmk5PhZvPNzw==" spinCount="100000" sheet="1" objects="1" scenarios="1"/>
  <mergeCells count="18">
    <mergeCell ref="B92:C92"/>
    <mergeCell ref="D92:F92"/>
    <mergeCell ref="B93:C93"/>
    <mergeCell ref="D93:F93"/>
    <mergeCell ref="B94:C94"/>
    <mergeCell ref="D94:F94"/>
    <mergeCell ref="B95:C95"/>
    <mergeCell ref="D95:F95"/>
    <mergeCell ref="B96:C96"/>
    <mergeCell ref="D96:F96"/>
    <mergeCell ref="B100:C100"/>
    <mergeCell ref="D100:F100"/>
    <mergeCell ref="B97:C97"/>
    <mergeCell ref="D97:F97"/>
    <mergeCell ref="B98:C98"/>
    <mergeCell ref="D98:F98"/>
    <mergeCell ref="B99:C99"/>
    <mergeCell ref="D99:F99"/>
  </mergeCells>
  <phoneticPr fontId="19" type="noConversion"/>
  <pageMargins left="0.70866141732283472" right="0.70866141732283472" top="0.74803149606299213" bottom="0.74803149606299213" header="0.31496062992125984" footer="0.31496062992125984"/>
  <pageSetup scale="70" fitToHeight="0" orientation="landscape" r:id="rId1"/>
  <headerFooter>
    <oddFooter>&amp;L_x000D_&amp;1#&amp;"Calibri"&amp;11&amp;K000000 Classification: Public</oddFooter>
  </headerFooter>
  <ignoredErrors>
    <ignoredError sqref="L84:L85 I85 F85:G85 L67 L64:L65 L78:L82 L53:L60 L13:L20 L39:L43 L62 L71:L75 L21:L22 G13:G82 F11 G11 F7:F10 G7:G10 L7:L11 L50 L44:L48 L23:L37" calculatedColumn="1"/>
    <ignoredError sqref="H85" formula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Affectations 2025-2026</vt:lpstr>
      <vt:lpstr>'Affectations 2025-2026'!Print_Titles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2024-25 OLEP Funding Allocations by School Authority</dc:title>
  <dc:subject>Official Languages in Education Programs</dc:subject>
  <dc:creator/>
  <cp:keywords>Security Classification: PUBLIC</cp:keywords>
  <cp:lastModifiedBy/>
  <dcterms:created xsi:type="dcterms:W3CDTF">2015-06-05T18:17:20Z</dcterms:created>
  <dcterms:modified xsi:type="dcterms:W3CDTF">2025-12-08T16:43:10Z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2025-04-29T16:22:02Z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7f5af49d-9d13-496d-90df-017dc6939534</vt:lpwstr>
  </property>
  <property fmtid="{D5CDD505-2E9C-101B-9397-08002B2CF9AE}" pid="8" name="MSIP_Label_60c3ebf9-3c2f-4745-a75f-55836bdb736f_ContentBits">
    <vt:lpwstr>2</vt:lpwstr>
  </property>
</Properties>
</file>