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bgov-my.sharepoint.com/personal/glenda_kuziemsky_gov_ab_ca/Documents/Web Attachments/2024 files/"/>
    </mc:Choice>
  </mc:AlternateContent>
  <xr:revisionPtr revIDLastSave="0" documentId="8_{D1C6E8C3-1143-4658-8D52-9FA4D4B774D2}" xr6:coauthVersionLast="47" xr6:coauthVersionMax="47" xr10:uidLastSave="{00000000-0000-0000-0000-000000000000}"/>
  <workbookProtection lockStructure="1"/>
  <bookViews>
    <workbookView xWindow="-120" yWindow="-120" windowWidth="29040" windowHeight="15840" activeTab="4" xr2:uid="{00000000-000D-0000-FFFF-FFFF00000000}"/>
  </bookViews>
  <sheets>
    <sheet name="FINAL DETAILS-p1" sheetId="12" r:id="rId1"/>
    <sheet name="FINAL DETAILS-p2" sheetId="13" r:id="rId2"/>
    <sheet name="FINAL DETAILS-p3" sheetId="14" r:id="rId3"/>
    <sheet name="FINAL DETAILS-p1 (Example)" sheetId="3" r:id="rId4"/>
    <sheet name="FINAL DETAILS-p2 (Example)" sheetId="10" r:id="rId5"/>
    <sheet name="FINAL DETAILS-p3 (Example)" sheetId="11" r:id="rId6"/>
  </sheets>
  <externalReferences>
    <externalReference r:id="rId7"/>
  </externalReferences>
  <definedNames>
    <definedName name="CompactionLot1">'[1]LOT REPORT'!$AA$21</definedName>
    <definedName name="DateLaidLot1">'[1]LOT REPORT'!$A$13</definedName>
    <definedName name="DesignLiftThicknessLot1">'[1]LOT REPORT'!$AB$8</definedName>
    <definedName name="_xlnm.Print_Area" localSheetId="0">'FINAL DETAILS-p1'!$B$2:$Z$45</definedName>
    <definedName name="_xlnm.Print_Area" localSheetId="3">'FINAL DETAILS-p1 (Example)'!$B$2:$Z$45</definedName>
    <definedName name="_xlnm.Print_Area" localSheetId="1">'FINAL DETAILS-p2'!$B$2:$R$42</definedName>
    <definedName name="_xlnm.Print_Area" localSheetId="4">'FINAL DETAILS-p2 (Example)'!$B$2:$R$42</definedName>
    <definedName name="_xlnm.Print_Area" localSheetId="2">'FINAL DETAILS-p3'!$B$2:$R$42</definedName>
    <definedName name="_xlnm.Print_Area" localSheetId="5">'FINAL DETAILS-p3 (Example)'!$B$2:$R$42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3" l="1"/>
  <c r="B33" i="3" s="1"/>
  <c r="B34" i="3" s="1"/>
  <c r="B35" i="3" s="1"/>
  <c r="B36" i="3" s="1"/>
  <c r="C32" i="3"/>
  <c r="C33" i="3"/>
  <c r="C34" i="3"/>
  <c r="R38" i="13"/>
  <c r="Q38" i="13"/>
  <c r="O38" i="13"/>
  <c r="M38" i="13"/>
  <c r="K38" i="13"/>
  <c r="I38" i="13"/>
  <c r="Q38" i="12"/>
  <c r="I38" i="12"/>
  <c r="Q37" i="12"/>
  <c r="Q37" i="13" s="1"/>
  <c r="O37" i="12"/>
  <c r="P16" i="14"/>
  <c r="P17" i="14"/>
  <c r="P18" i="14"/>
  <c r="P19" i="14"/>
  <c r="P20" i="14"/>
  <c r="P21" i="14"/>
  <c r="P22" i="14"/>
  <c r="P23" i="14"/>
  <c r="P24" i="14"/>
  <c r="P25" i="14"/>
  <c r="P26" i="14"/>
  <c r="P27" i="14"/>
  <c r="P28" i="14"/>
  <c r="P29" i="14"/>
  <c r="P30" i="14"/>
  <c r="P31" i="14"/>
  <c r="P32" i="14"/>
  <c r="P33" i="14"/>
  <c r="P34" i="14"/>
  <c r="P35" i="14"/>
  <c r="P36" i="14"/>
  <c r="P15" i="14"/>
  <c r="P16" i="13"/>
  <c r="P17" i="13"/>
  <c r="P18" i="13"/>
  <c r="P19" i="13"/>
  <c r="P20" i="13"/>
  <c r="P21" i="13"/>
  <c r="P22" i="13"/>
  <c r="P23" i="13"/>
  <c r="P24" i="13"/>
  <c r="P25" i="13"/>
  <c r="P26" i="13"/>
  <c r="P27" i="13"/>
  <c r="P28" i="13"/>
  <c r="P29" i="13"/>
  <c r="P30" i="13"/>
  <c r="P31" i="13"/>
  <c r="P32" i="13"/>
  <c r="P33" i="13"/>
  <c r="P34" i="13"/>
  <c r="P35" i="13"/>
  <c r="P36" i="13"/>
  <c r="P15" i="13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15" i="12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15" i="11"/>
  <c r="P16" i="10"/>
  <c r="P17" i="10"/>
  <c r="P18" i="10"/>
  <c r="P19" i="10"/>
  <c r="P20" i="10"/>
  <c r="P21" i="10"/>
  <c r="P22" i="10"/>
  <c r="P23" i="10"/>
  <c r="P24" i="10"/>
  <c r="P25" i="10"/>
  <c r="P26" i="10"/>
  <c r="P27" i="10"/>
  <c r="P28" i="10"/>
  <c r="P29" i="10"/>
  <c r="P30" i="10"/>
  <c r="P31" i="10"/>
  <c r="P32" i="10"/>
  <c r="P33" i="10"/>
  <c r="P34" i="10"/>
  <c r="P35" i="10"/>
  <c r="P36" i="10"/>
  <c r="P15" i="10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R35" i="3" s="1"/>
  <c r="P36" i="3"/>
  <c r="P15" i="3"/>
  <c r="R15" i="3"/>
  <c r="O36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15" i="3"/>
  <c r="I38" i="3"/>
  <c r="Q38" i="10"/>
  <c r="I32" i="12"/>
  <c r="K32" i="12"/>
  <c r="M32" i="12"/>
  <c r="O32" i="12"/>
  <c r="R32" i="12"/>
  <c r="I33" i="12"/>
  <c r="K33" i="12"/>
  <c r="M33" i="12"/>
  <c r="O33" i="12"/>
  <c r="R33" i="12"/>
  <c r="I17" i="14"/>
  <c r="R3" i="14"/>
  <c r="R4" i="14"/>
  <c r="R5" i="14"/>
  <c r="R6" i="14"/>
  <c r="R2" i="14"/>
  <c r="R3" i="13"/>
  <c r="R4" i="13"/>
  <c r="R5" i="13"/>
  <c r="R6" i="13"/>
  <c r="R2" i="13"/>
  <c r="Z38" i="12"/>
  <c r="Y31" i="12"/>
  <c r="Y22" i="12"/>
  <c r="Y32" i="12" s="1"/>
  <c r="R5" i="11"/>
  <c r="R5" i="10"/>
  <c r="Q39" i="14"/>
  <c r="Q39" i="12" s="1"/>
  <c r="R36" i="14"/>
  <c r="O36" i="14"/>
  <c r="M36" i="14"/>
  <c r="K36" i="14"/>
  <c r="I36" i="14"/>
  <c r="R35" i="14"/>
  <c r="O35" i="14"/>
  <c r="M35" i="14"/>
  <c r="K35" i="14"/>
  <c r="I35" i="14"/>
  <c r="R34" i="14"/>
  <c r="O34" i="14"/>
  <c r="M34" i="14"/>
  <c r="K34" i="14"/>
  <c r="I34" i="14"/>
  <c r="R33" i="14"/>
  <c r="O33" i="14"/>
  <c r="M33" i="14"/>
  <c r="K33" i="14"/>
  <c r="I33" i="14"/>
  <c r="R32" i="14"/>
  <c r="O32" i="14"/>
  <c r="M32" i="14"/>
  <c r="K32" i="14"/>
  <c r="I32" i="14"/>
  <c r="R31" i="14"/>
  <c r="O31" i="14"/>
  <c r="M31" i="14"/>
  <c r="K31" i="14"/>
  <c r="I31" i="14"/>
  <c r="R30" i="14"/>
  <c r="O30" i="14"/>
  <c r="M30" i="14"/>
  <c r="K30" i="14"/>
  <c r="I30" i="14"/>
  <c r="R29" i="14"/>
  <c r="O29" i="14"/>
  <c r="M29" i="14"/>
  <c r="K29" i="14"/>
  <c r="I29" i="14"/>
  <c r="R28" i="14"/>
  <c r="O28" i="14"/>
  <c r="M28" i="14"/>
  <c r="K28" i="14"/>
  <c r="I28" i="14"/>
  <c r="R27" i="14"/>
  <c r="O27" i="14"/>
  <c r="M27" i="14"/>
  <c r="K27" i="14"/>
  <c r="I27" i="14"/>
  <c r="R26" i="14"/>
  <c r="O26" i="14"/>
  <c r="M26" i="14"/>
  <c r="K26" i="14"/>
  <c r="I26" i="14"/>
  <c r="R25" i="14"/>
  <c r="O25" i="14"/>
  <c r="M25" i="14"/>
  <c r="K25" i="14"/>
  <c r="I25" i="14"/>
  <c r="R24" i="14"/>
  <c r="O24" i="14"/>
  <c r="M24" i="14"/>
  <c r="K24" i="14"/>
  <c r="I24" i="14"/>
  <c r="R23" i="14"/>
  <c r="O23" i="14"/>
  <c r="M23" i="14"/>
  <c r="K23" i="14"/>
  <c r="I23" i="14"/>
  <c r="R22" i="14"/>
  <c r="O22" i="14"/>
  <c r="M22" i="14"/>
  <c r="K22" i="14"/>
  <c r="I22" i="14"/>
  <c r="R21" i="14"/>
  <c r="O21" i="14"/>
  <c r="M21" i="14"/>
  <c r="K21" i="14"/>
  <c r="I21" i="14"/>
  <c r="R20" i="14"/>
  <c r="O20" i="14"/>
  <c r="M20" i="14"/>
  <c r="K20" i="14"/>
  <c r="I20" i="14"/>
  <c r="R19" i="14"/>
  <c r="O19" i="14"/>
  <c r="M19" i="14"/>
  <c r="K19" i="14"/>
  <c r="I19" i="14"/>
  <c r="R18" i="14"/>
  <c r="O18" i="14"/>
  <c r="M18" i="14"/>
  <c r="K18" i="14"/>
  <c r="I18" i="14"/>
  <c r="R17" i="14"/>
  <c r="O17" i="14"/>
  <c r="M17" i="14"/>
  <c r="K17" i="14"/>
  <c r="R16" i="14"/>
  <c r="O16" i="14"/>
  <c r="M16" i="14"/>
  <c r="K16" i="14"/>
  <c r="I16" i="14"/>
  <c r="R15" i="14"/>
  <c r="R39" i="14" s="1"/>
  <c r="R39" i="12" s="1"/>
  <c r="O15" i="14"/>
  <c r="O39" i="14" s="1"/>
  <c r="O39" i="12" s="1"/>
  <c r="M15" i="14"/>
  <c r="M39" i="14" s="1"/>
  <c r="M39" i="13" s="1"/>
  <c r="K15" i="14"/>
  <c r="K39" i="14" s="1"/>
  <c r="K39" i="13" s="1"/>
  <c r="I15" i="14"/>
  <c r="I39" i="14" s="1"/>
  <c r="I39" i="12" s="1"/>
  <c r="R36" i="13"/>
  <c r="O36" i="13"/>
  <c r="M36" i="13"/>
  <c r="K36" i="13"/>
  <c r="I36" i="13"/>
  <c r="R35" i="13"/>
  <c r="O35" i="13"/>
  <c r="M35" i="13"/>
  <c r="K35" i="13"/>
  <c r="I35" i="13"/>
  <c r="R34" i="13"/>
  <c r="O34" i="13"/>
  <c r="M34" i="13"/>
  <c r="K34" i="13"/>
  <c r="I34" i="13"/>
  <c r="R33" i="13"/>
  <c r="O33" i="13"/>
  <c r="M33" i="13"/>
  <c r="K33" i="13"/>
  <c r="I33" i="13"/>
  <c r="R32" i="13"/>
  <c r="O32" i="13"/>
  <c r="M32" i="13"/>
  <c r="K32" i="13"/>
  <c r="I32" i="13"/>
  <c r="R31" i="13"/>
  <c r="O31" i="13"/>
  <c r="M31" i="13"/>
  <c r="K31" i="13"/>
  <c r="I31" i="13"/>
  <c r="R19" i="13"/>
  <c r="O19" i="13"/>
  <c r="M19" i="13"/>
  <c r="K19" i="13"/>
  <c r="I19" i="13"/>
  <c r="R18" i="13"/>
  <c r="O18" i="13"/>
  <c r="M18" i="13"/>
  <c r="K18" i="13"/>
  <c r="I18" i="13"/>
  <c r="R17" i="13"/>
  <c r="O17" i="13"/>
  <c r="M17" i="13"/>
  <c r="K17" i="13"/>
  <c r="I17" i="13"/>
  <c r="C17" i="13"/>
  <c r="C18" i="13" s="1"/>
  <c r="C19" i="13" s="1"/>
  <c r="C20" i="13" s="1"/>
  <c r="C21" i="13" s="1"/>
  <c r="C22" i="13" s="1"/>
  <c r="C23" i="13" s="1"/>
  <c r="C24" i="13" s="1"/>
  <c r="C25" i="13" s="1"/>
  <c r="C26" i="13" s="1"/>
  <c r="C27" i="13" s="1"/>
  <c r="C28" i="13" s="1"/>
  <c r="C29" i="13" s="1"/>
  <c r="C30" i="13" s="1"/>
  <c r="C31" i="13" s="1"/>
  <c r="C32" i="13" s="1"/>
  <c r="C33" i="13" s="1"/>
  <c r="C34" i="13" s="1"/>
  <c r="C35" i="13" s="1"/>
  <c r="C36" i="13" s="1"/>
  <c r="R16" i="13"/>
  <c r="O16" i="13"/>
  <c r="M16" i="13"/>
  <c r="K16" i="13"/>
  <c r="I16" i="13"/>
  <c r="R15" i="13"/>
  <c r="O15" i="13"/>
  <c r="M15" i="13"/>
  <c r="K15" i="13"/>
  <c r="I15" i="13"/>
  <c r="R36" i="12"/>
  <c r="O36" i="12"/>
  <c r="M36" i="12"/>
  <c r="K36" i="12"/>
  <c r="I36" i="12"/>
  <c r="R35" i="12"/>
  <c r="O35" i="12"/>
  <c r="M35" i="12"/>
  <c r="K35" i="12"/>
  <c r="I35" i="12"/>
  <c r="R34" i="12"/>
  <c r="O34" i="12"/>
  <c r="M34" i="12"/>
  <c r="K34" i="12"/>
  <c r="I34" i="12"/>
  <c r="R31" i="12"/>
  <c r="O31" i="12"/>
  <c r="M31" i="12"/>
  <c r="K31" i="12"/>
  <c r="I31" i="12"/>
  <c r="R30" i="12"/>
  <c r="O30" i="12"/>
  <c r="M30" i="12"/>
  <c r="K30" i="12"/>
  <c r="I30" i="12"/>
  <c r="R29" i="12"/>
  <c r="O29" i="12"/>
  <c r="M29" i="12"/>
  <c r="K29" i="12"/>
  <c r="I29" i="12"/>
  <c r="R28" i="12"/>
  <c r="O28" i="12"/>
  <c r="M28" i="12"/>
  <c r="K28" i="12"/>
  <c r="I28" i="12"/>
  <c r="R27" i="12"/>
  <c r="O27" i="12"/>
  <c r="M27" i="12"/>
  <c r="K27" i="12"/>
  <c r="I27" i="12"/>
  <c r="R26" i="12"/>
  <c r="O26" i="12"/>
  <c r="M26" i="12"/>
  <c r="K26" i="12"/>
  <c r="I26" i="12"/>
  <c r="R25" i="12"/>
  <c r="O25" i="12"/>
  <c r="M25" i="12"/>
  <c r="K25" i="12"/>
  <c r="I25" i="12"/>
  <c r="R24" i="12"/>
  <c r="O24" i="12"/>
  <c r="M24" i="12"/>
  <c r="K24" i="12"/>
  <c r="I24" i="12"/>
  <c r="R23" i="12"/>
  <c r="O23" i="12"/>
  <c r="M23" i="12"/>
  <c r="K23" i="12"/>
  <c r="I23" i="12"/>
  <c r="R22" i="12"/>
  <c r="O22" i="12"/>
  <c r="M22" i="12"/>
  <c r="K22" i="12"/>
  <c r="I22" i="12"/>
  <c r="R21" i="12"/>
  <c r="O21" i="12"/>
  <c r="M21" i="12"/>
  <c r="K21" i="12"/>
  <c r="I21" i="12"/>
  <c r="R20" i="12"/>
  <c r="O20" i="12"/>
  <c r="M20" i="12"/>
  <c r="K20" i="12"/>
  <c r="I20" i="12"/>
  <c r="R19" i="12"/>
  <c r="O19" i="12"/>
  <c r="M19" i="12"/>
  <c r="K19" i="12"/>
  <c r="I19" i="12"/>
  <c r="R18" i="12"/>
  <c r="O18" i="12"/>
  <c r="M18" i="12"/>
  <c r="K18" i="12"/>
  <c r="I18" i="12"/>
  <c r="R17" i="12"/>
  <c r="O17" i="12"/>
  <c r="M17" i="12"/>
  <c r="K17" i="12"/>
  <c r="I17" i="12"/>
  <c r="C17" i="12"/>
  <c r="C18" i="12" s="1"/>
  <c r="C19" i="12" s="1"/>
  <c r="C20" i="12" s="1"/>
  <c r="C21" i="12" s="1"/>
  <c r="C22" i="12" s="1"/>
  <c r="C23" i="12" s="1"/>
  <c r="C24" i="12" s="1"/>
  <c r="C25" i="12" s="1"/>
  <c r="C26" i="12" s="1"/>
  <c r="C27" i="12" s="1"/>
  <c r="C28" i="12" s="1"/>
  <c r="C29" i="12" s="1"/>
  <c r="C30" i="12" s="1"/>
  <c r="C31" i="12" s="1"/>
  <c r="C32" i="12" s="1"/>
  <c r="C33" i="12" s="1"/>
  <c r="R16" i="12"/>
  <c r="O16" i="12"/>
  <c r="M16" i="12"/>
  <c r="K16" i="12"/>
  <c r="I16" i="12"/>
  <c r="C16" i="12"/>
  <c r="R15" i="12"/>
  <c r="K37" i="12" s="1"/>
  <c r="O15" i="12"/>
  <c r="M15" i="12"/>
  <c r="K15" i="12"/>
  <c r="I15" i="12"/>
  <c r="X9" i="12"/>
  <c r="B30" i="3"/>
  <c r="B31" i="3"/>
  <c r="C31" i="3"/>
  <c r="R37" i="12" l="1"/>
  <c r="O39" i="13"/>
  <c r="Q39" i="13"/>
  <c r="Q40" i="13" s="1"/>
  <c r="M37" i="12"/>
  <c r="M39" i="12"/>
  <c r="I37" i="12"/>
  <c r="I37" i="3"/>
  <c r="M37" i="3"/>
  <c r="O37" i="3"/>
  <c r="K37" i="3"/>
  <c r="O37" i="13"/>
  <c r="C34" i="12"/>
  <c r="R39" i="13"/>
  <c r="K39" i="12"/>
  <c r="I39" i="13"/>
  <c r="Q38" i="14"/>
  <c r="Q40" i="12"/>
  <c r="K38" i="14"/>
  <c r="O38" i="14"/>
  <c r="Q37" i="14"/>
  <c r="Q40" i="14" l="1"/>
  <c r="O37" i="14"/>
  <c r="O40" i="14" s="1"/>
  <c r="O40" i="13"/>
  <c r="K38" i="12"/>
  <c r="K40" i="12" s="1"/>
  <c r="O38" i="12"/>
  <c r="O40" i="12" s="1"/>
  <c r="R38" i="14"/>
  <c r="R38" i="12"/>
  <c r="R40" i="12" s="1"/>
  <c r="X40" i="12" s="1"/>
  <c r="I38" i="14"/>
  <c r="I40" i="12"/>
  <c r="M38" i="14"/>
  <c r="M38" i="12"/>
  <c r="M40" i="12" s="1"/>
  <c r="R37" i="13"/>
  <c r="R40" i="13" s="1"/>
  <c r="R37" i="14"/>
  <c r="M37" i="14"/>
  <c r="M37" i="13"/>
  <c r="M40" i="13" s="1"/>
  <c r="I37" i="14"/>
  <c r="I37" i="13"/>
  <c r="I40" i="13" s="1"/>
  <c r="K37" i="14"/>
  <c r="K40" i="14" s="1"/>
  <c r="K37" i="13"/>
  <c r="K40" i="13" s="1"/>
  <c r="M40" i="14" l="1"/>
  <c r="R41" i="13"/>
  <c r="R41" i="14"/>
  <c r="I40" i="14"/>
  <c r="R40" i="14"/>
  <c r="X9" i="3" l="1"/>
  <c r="M15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15" i="11"/>
  <c r="C20" i="10"/>
  <c r="C21" i="10"/>
  <c r="C22" i="10"/>
  <c r="C23" i="10" s="1"/>
  <c r="C24" i="10" s="1"/>
  <c r="C25" i="10" s="1"/>
  <c r="C26" i="10" s="1"/>
  <c r="C27" i="10" s="1"/>
  <c r="C28" i="10" s="1"/>
  <c r="C29" i="10" s="1"/>
  <c r="C30" i="10" s="1"/>
  <c r="C31" i="10" s="1"/>
  <c r="C32" i="10" s="1"/>
  <c r="C33" i="10" s="1"/>
  <c r="C34" i="10" s="1"/>
  <c r="C35" i="10" s="1"/>
  <c r="C36" i="10" s="1"/>
  <c r="Q39" i="11"/>
  <c r="Q39" i="3" s="1"/>
  <c r="R31" i="3"/>
  <c r="R32" i="3"/>
  <c r="R33" i="3"/>
  <c r="R34" i="3"/>
  <c r="R36" i="3"/>
  <c r="O36" i="11"/>
  <c r="M36" i="11"/>
  <c r="K36" i="11"/>
  <c r="I36" i="11"/>
  <c r="O35" i="11"/>
  <c r="M35" i="11"/>
  <c r="K35" i="11"/>
  <c r="I35" i="11"/>
  <c r="O34" i="11"/>
  <c r="M34" i="11"/>
  <c r="K34" i="11"/>
  <c r="I34" i="11"/>
  <c r="O33" i="11"/>
  <c r="M33" i="11"/>
  <c r="K33" i="11"/>
  <c r="I33" i="11"/>
  <c r="O32" i="11"/>
  <c r="M32" i="11"/>
  <c r="K32" i="11"/>
  <c r="I32" i="11"/>
  <c r="O31" i="11"/>
  <c r="M31" i="11"/>
  <c r="K31" i="11"/>
  <c r="I31" i="11"/>
  <c r="R6" i="11"/>
  <c r="R4" i="11"/>
  <c r="R3" i="11"/>
  <c r="R2" i="11"/>
  <c r="Q38" i="3"/>
  <c r="Q38" i="11" s="1"/>
  <c r="Q37" i="3"/>
  <c r="Q37" i="11" s="1"/>
  <c r="R6" i="10"/>
  <c r="R4" i="10"/>
  <c r="R3" i="10"/>
  <c r="R2" i="10"/>
  <c r="R36" i="10"/>
  <c r="O36" i="10"/>
  <c r="M36" i="10"/>
  <c r="K36" i="10"/>
  <c r="I36" i="10"/>
  <c r="R35" i="10"/>
  <c r="O35" i="10"/>
  <c r="M35" i="10"/>
  <c r="K35" i="10"/>
  <c r="I35" i="10"/>
  <c r="R34" i="10"/>
  <c r="O34" i="10"/>
  <c r="M34" i="10"/>
  <c r="K34" i="10"/>
  <c r="I34" i="10"/>
  <c r="R33" i="10"/>
  <c r="O33" i="10"/>
  <c r="M33" i="10"/>
  <c r="K33" i="10"/>
  <c r="I33" i="10"/>
  <c r="R32" i="10"/>
  <c r="O32" i="10"/>
  <c r="M32" i="10"/>
  <c r="K32" i="10"/>
  <c r="I32" i="10"/>
  <c r="R31" i="10"/>
  <c r="O31" i="10"/>
  <c r="M31" i="10"/>
  <c r="K31" i="10"/>
  <c r="I31" i="10"/>
  <c r="R19" i="10"/>
  <c r="O19" i="10"/>
  <c r="M19" i="10"/>
  <c r="K19" i="10"/>
  <c r="I19" i="10"/>
  <c r="R18" i="10"/>
  <c r="O18" i="10"/>
  <c r="M18" i="10"/>
  <c r="K18" i="10"/>
  <c r="I18" i="10"/>
  <c r="R17" i="10"/>
  <c r="O17" i="10"/>
  <c r="M17" i="10"/>
  <c r="K17" i="10"/>
  <c r="I17" i="10"/>
  <c r="R16" i="10"/>
  <c r="O16" i="10"/>
  <c r="M16" i="10"/>
  <c r="K16" i="10"/>
  <c r="I16" i="10"/>
  <c r="C17" i="10"/>
  <c r="C18" i="10" s="1"/>
  <c r="C19" i="10" s="1"/>
  <c r="R15" i="10"/>
  <c r="O15" i="10"/>
  <c r="M15" i="10"/>
  <c r="K15" i="10"/>
  <c r="I15" i="10"/>
  <c r="Z38" i="3"/>
  <c r="B18" i="3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Y31" i="3"/>
  <c r="Y22" i="3"/>
  <c r="R38" i="10" l="1"/>
  <c r="R38" i="11" s="1"/>
  <c r="I38" i="10"/>
  <c r="I40" i="3" s="1"/>
  <c r="K38" i="10"/>
  <c r="M38" i="10"/>
  <c r="O37" i="11"/>
  <c r="O38" i="10"/>
  <c r="Q40" i="3"/>
  <c r="I39" i="11"/>
  <c r="M39" i="11"/>
  <c r="M39" i="3" s="1"/>
  <c r="K39" i="11"/>
  <c r="K39" i="3" s="1"/>
  <c r="O39" i="11"/>
  <c r="O39" i="10" s="1"/>
  <c r="R39" i="11"/>
  <c r="R39" i="3" s="1"/>
  <c r="Q40" i="11"/>
  <c r="K38" i="3"/>
  <c r="K40" i="3" s="1"/>
  <c r="K38" i="11"/>
  <c r="Q39" i="10"/>
  <c r="Q37" i="10"/>
  <c r="O38" i="11" l="1"/>
  <c r="O38" i="3"/>
  <c r="O40" i="3" s="1"/>
  <c r="I38" i="11"/>
  <c r="M38" i="3"/>
  <c r="M40" i="3" s="1"/>
  <c r="M38" i="11"/>
  <c r="Q40" i="10"/>
  <c r="R38" i="3"/>
  <c r="O37" i="10"/>
  <c r="O40" i="10" s="1"/>
  <c r="I39" i="10"/>
  <c r="R39" i="10"/>
  <c r="K39" i="10"/>
  <c r="I39" i="3"/>
  <c r="O40" i="11"/>
  <c r="O39" i="3"/>
  <c r="M39" i="10"/>
  <c r="Y32" i="3" l="1"/>
  <c r="R30" i="3" l="1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C16" i="3"/>
  <c r="C17" i="3" s="1"/>
  <c r="C18" i="3" s="1"/>
  <c r="M15" i="3"/>
  <c r="R37" i="3" l="1"/>
  <c r="R40" i="3" s="1"/>
  <c r="X40" i="3" s="1"/>
  <c r="C19" i="3"/>
  <c r="C20" i="3" s="1"/>
  <c r="R37" i="10" l="1"/>
  <c r="R40" i="10" s="1"/>
  <c r="M37" i="11"/>
  <c r="M40" i="11" s="1"/>
  <c r="M37" i="10"/>
  <c r="M40" i="10" s="1"/>
  <c r="I37" i="11"/>
  <c r="I40" i="11" s="1"/>
  <c r="I37" i="10"/>
  <c r="I40" i="10" s="1"/>
  <c r="K37" i="10"/>
  <c r="K40" i="10" s="1"/>
  <c r="K37" i="11"/>
  <c r="K40" i="11" s="1"/>
  <c r="R37" i="11"/>
  <c r="R40" i="11" s="1"/>
  <c r="C21" i="3"/>
  <c r="C22" i="3" s="1"/>
  <c r="C23" i="3" s="1"/>
  <c r="C24" i="3" s="1"/>
  <c r="C25" i="3" s="1"/>
  <c r="C26" i="3" s="1"/>
  <c r="C27" i="3" s="1"/>
  <c r="C28" i="3" s="1"/>
  <c r="C29" i="3" s="1"/>
  <c r="C30" i="3" s="1"/>
  <c r="R41" i="10" l="1"/>
  <c r="R41" i="11"/>
</calcChain>
</file>

<file path=xl/sharedStrings.xml><?xml version="1.0" encoding="utf-8"?>
<sst xmlns="http://schemas.openxmlformats.org/spreadsheetml/2006/main" count="681" uniqueCount="145">
  <si>
    <t>FINAL DETAILS</t>
  </si>
  <si>
    <t>PROJECT</t>
  </si>
  <si>
    <t>CONTRACT NO.</t>
  </si>
  <si>
    <t>CONTRACTOR</t>
  </si>
  <si>
    <t>CONSULTANT</t>
  </si>
  <si>
    <t>ACP EPS PROJECTS</t>
  </si>
  <si>
    <t xml:space="preserve">REGION </t>
  </si>
  <si>
    <t>PROJECT LANE KMS</t>
  </si>
  <si>
    <t>UNIT PRICE ADJUSTMENT FOR LOT QUANTITY OF ASPHALT CONCRETE PAVEMENT - EPS</t>
  </si>
  <si>
    <t>Date(s) Laid</t>
  </si>
  <si>
    <t>*Lot Type</t>
  </si>
  <si>
    <t>Mix Type</t>
  </si>
  <si>
    <t xml:space="preserve">Lot Tonnes of Wet Mix    </t>
  </si>
  <si>
    <t>Total Lot Adjustment In Dollars</t>
  </si>
  <si>
    <t>(B)</t>
  </si>
  <si>
    <t>(C)</t>
  </si>
  <si>
    <t>(D)</t>
  </si>
  <si>
    <t>(E)</t>
  </si>
  <si>
    <t>(F)</t>
  </si>
  <si>
    <t>H</t>
  </si>
  <si>
    <t>(-$)</t>
  </si>
  <si>
    <t>I</t>
  </si>
  <si>
    <t>J</t>
  </si>
  <si>
    <t>(+ or -$)</t>
  </si>
  <si>
    <t>SEGREGATION</t>
  </si>
  <si>
    <t>K</t>
  </si>
  <si>
    <t>Lane kilometres subject to $500 bonus</t>
  </si>
  <si>
    <t>L</t>
  </si>
  <si>
    <t>Lane kilometres subject to $1000 bonus</t>
  </si>
  <si>
    <t>M</t>
  </si>
  <si>
    <t>Total Length for Center-of-Paver Streaks</t>
  </si>
  <si>
    <t>m</t>
  </si>
  <si>
    <t>N</t>
  </si>
  <si>
    <t>*  Enter QC for QC Acceptance Lots.</t>
  </si>
  <si>
    <t>CERTIFIED CORRECT</t>
  </si>
  <si>
    <t>POSITION</t>
  </si>
  <si>
    <t>SOUTHERN</t>
  </si>
  <si>
    <t>WAC1234567</t>
  </si>
  <si>
    <t>M1</t>
  </si>
  <si>
    <t>QA</t>
  </si>
  <si>
    <t>Note :</t>
  </si>
  <si>
    <t>LOT TYPE:</t>
  </si>
  <si>
    <t>S1</t>
  </si>
  <si>
    <t>H2</t>
  </si>
  <si>
    <t>QC</t>
  </si>
  <si>
    <t>PROJECT ASSESSMENTS AND PAY ADJUSTMENTS                                                                          FOR SMOOTHNESS AND SEGREGATION</t>
  </si>
  <si>
    <t>WAC / JOB NO.</t>
  </si>
  <si>
    <t>lane.kms</t>
  </si>
  <si>
    <t>DENSITY</t>
  </si>
  <si>
    <t>GRADATION</t>
  </si>
  <si>
    <t>ASPHALT CONTENT</t>
  </si>
  <si>
    <t>MIX TYPE 1 :</t>
  </si>
  <si>
    <t>MIX TYPE 2 :</t>
  </si>
  <si>
    <t>MIX TYPE 3 :</t>
  </si>
  <si>
    <t>Lot         No.</t>
  </si>
  <si>
    <t>Total Penalty for Segregation and C-of-Paver</t>
  </si>
  <si>
    <t>Sum of The Unit Price Adjustment</t>
  </si>
  <si>
    <t>QA            or                     QC</t>
  </si>
  <si>
    <t>Quality Assurance</t>
  </si>
  <si>
    <t>Quality Control</t>
  </si>
  <si>
    <t>LOOKUP TABLES</t>
  </si>
  <si>
    <t>MQA Lot Type</t>
  </si>
  <si>
    <t>SMOOTHNESS ASSESSMENT         (H + I)</t>
  </si>
  <si>
    <t>Hwy 555</t>
  </si>
  <si>
    <t>Hwy 556</t>
  </si>
  <si>
    <t>Hwy 557</t>
  </si>
  <si>
    <t xml:space="preserve">  RIDE QUALITY</t>
  </si>
  <si>
    <t>TOTAL RIDE QUALITY Sublot Payment Assessments</t>
  </si>
  <si>
    <t>R1</t>
  </si>
  <si>
    <t>L1</t>
  </si>
  <si>
    <t>Hwy 558</t>
  </si>
  <si>
    <t>Hwy 559</t>
  </si>
  <si>
    <t>Hwy 560</t>
  </si>
  <si>
    <t>Hwy 561</t>
  </si>
  <si>
    <t xml:space="preserve"> AREAS OF LOCALIZED ROUGHNESS</t>
  </si>
  <si>
    <t>IRI SMOOTHNESS (Penalty/Bonus)</t>
  </si>
  <si>
    <r>
      <t>SUM (</t>
    </r>
    <r>
      <rPr>
        <b/>
        <sz val="12"/>
        <rFont val="Arial"/>
        <family val="2"/>
      </rPr>
      <t>P</t>
    </r>
    <r>
      <rPr>
        <sz val="12"/>
        <rFont val="Arial"/>
        <family val="2"/>
      </rPr>
      <t>)</t>
    </r>
  </si>
  <si>
    <r>
      <t>SUM (</t>
    </r>
    <r>
      <rPr>
        <b/>
        <sz val="12"/>
        <rFont val="Arial"/>
        <family val="2"/>
      </rPr>
      <t>Q</t>
    </r>
    <r>
      <rPr>
        <sz val="12"/>
        <rFont val="Arial"/>
        <family val="2"/>
      </rPr>
      <t>)</t>
    </r>
  </si>
  <si>
    <t>*  Enter QA for QA Acceptance Lots.</t>
  </si>
  <si>
    <t>(Also include a copy as part of Final Details)</t>
  </si>
  <si>
    <t>Appendix D.18</t>
  </si>
  <si>
    <t>contractorX</t>
  </si>
  <si>
    <t>S3</t>
  </si>
  <si>
    <t>LIFT</t>
  </si>
  <si>
    <t>T,B,O</t>
  </si>
  <si>
    <t>B</t>
  </si>
  <si>
    <t>T</t>
  </si>
  <si>
    <t>O</t>
  </si>
  <si>
    <t>TOP</t>
  </si>
  <si>
    <t>BOTTOM</t>
  </si>
  <si>
    <t>OTHER</t>
  </si>
  <si>
    <t>(mm)</t>
  </si>
  <si>
    <t>Design Lift Thickness</t>
  </si>
  <si>
    <t>Unit Price Adj for Density  (PAd)</t>
  </si>
  <si>
    <t xml:space="preserve">Lot Unit Price Adj for Density  </t>
  </si>
  <si>
    <t>Unit Price Adj for               Gradation  (PAg)</t>
  </si>
  <si>
    <t xml:space="preserve">Lot Unit Price Adj for Gradation  </t>
  </si>
  <si>
    <t xml:space="preserve">Unit Price Adj for Asphalt Content  (PAa)              </t>
  </si>
  <si>
    <t xml:space="preserve">Lot Unit Price Adjmnt for Asphalt Content           </t>
  </si>
  <si>
    <t>STD SPECS FOR HIGHWAY CONSTRUCTION - EDITION 16, 2019</t>
  </si>
  <si>
    <r>
      <t xml:space="preserve">$/T   </t>
    </r>
    <r>
      <rPr>
        <b/>
        <sz val="11"/>
        <rFont val="Arial"/>
        <family val="2"/>
      </rPr>
      <t>(A)</t>
    </r>
  </si>
  <si>
    <t>MIX TYPE 4 :</t>
  </si>
  <si>
    <t>H1</t>
  </si>
  <si>
    <t>PG 52-34</t>
  </si>
  <si>
    <t>PG 64-28</t>
  </si>
  <si>
    <t>MIX TYPE 5 :</t>
  </si>
  <si>
    <t>TOTAL EST. TONNAGE FROM CONTRACT</t>
  </si>
  <si>
    <r>
      <t>(% of G</t>
    </r>
    <r>
      <rPr>
        <vertAlign val="subscript"/>
        <sz val="12"/>
        <rFont val="Arial"/>
        <family val="2"/>
      </rPr>
      <t>mm</t>
    </r>
    <r>
      <rPr>
        <sz val="12"/>
        <rFont val="Arial"/>
        <family val="2"/>
      </rPr>
      <t>)</t>
    </r>
  </si>
  <si>
    <t>(% of Marshall)</t>
  </si>
  <si>
    <t>(% of Gmm)</t>
  </si>
  <si>
    <t>AIR VOIDS</t>
  </si>
  <si>
    <t xml:space="preserve">Unit Price Adj. for Asphalt Content 
(PAa)              </t>
  </si>
  <si>
    <t xml:space="preserve">Lot Unit Price Adjustment for Air Voids       </t>
  </si>
  <si>
    <t>B + C + D + E</t>
  </si>
  <si>
    <t>F x G</t>
  </si>
  <si>
    <t>(G)</t>
  </si>
  <si>
    <t>(PAd+PAg+PAa+PAv)</t>
  </si>
  <si>
    <t>B x G</t>
  </si>
  <si>
    <t>C x G</t>
  </si>
  <si>
    <t>D x G</t>
  </si>
  <si>
    <t>E x G</t>
  </si>
  <si>
    <t>Revised 2024</t>
  </si>
  <si>
    <t>Total</t>
  </si>
  <si>
    <r>
      <t>SUM (</t>
    </r>
    <r>
      <rPr>
        <b/>
        <sz val="12"/>
        <rFont val="Arial"/>
        <family val="2"/>
      </rPr>
      <t>R</t>
    </r>
    <r>
      <rPr>
        <sz val="12"/>
        <rFont val="Arial"/>
        <family val="2"/>
      </rPr>
      <t>)</t>
    </r>
  </si>
  <si>
    <t>page 2</t>
  </si>
  <si>
    <t>page 1</t>
  </si>
  <si>
    <t>page 3</t>
  </si>
  <si>
    <t>Lots 01 - 22 (p1)</t>
  </si>
  <si>
    <t>Lots 23 - 44 (p2)</t>
  </si>
  <si>
    <t>Lots 45 - 66 (p3)</t>
  </si>
  <si>
    <t>TOTAL PROJECT ASSESSMENTS                                                    AND PAY ADJUSTMENTS                                                            (SUM of J+N+O+P+Q+R)</t>
  </si>
  <si>
    <t>Total Project Payment Assessment</t>
  </si>
  <si>
    <t>ConsultantA</t>
  </si>
  <si>
    <r>
      <rPr>
        <b/>
        <sz val="12"/>
        <rFont val="Arial"/>
        <family val="2"/>
      </rPr>
      <t xml:space="preserve">Density, Grad., Asphalt Content, Airvoids SUBTOTAL  </t>
    </r>
    <r>
      <rPr>
        <sz val="12"/>
        <rFont val="Arial"/>
        <family val="2"/>
      </rPr>
      <t xml:space="preserve">   SUM(</t>
    </r>
    <r>
      <rPr>
        <b/>
        <sz val="12"/>
        <rFont val="Arial"/>
        <family val="2"/>
      </rPr>
      <t>O</t>
    </r>
    <r>
      <rPr>
        <sz val="12"/>
        <rFont val="Arial"/>
        <family val="2"/>
      </rPr>
      <t>)</t>
    </r>
  </si>
  <si>
    <r>
      <t>Density, Grad., Asphalt Content, Airvoids SUBTOTAL</t>
    </r>
    <r>
      <rPr>
        <sz val="12"/>
        <rFont val="Arial"/>
        <family val="2"/>
      </rPr>
      <t xml:space="preserve">     SUM</t>
    </r>
    <r>
      <rPr>
        <b/>
        <sz val="12"/>
        <rFont val="Arial"/>
        <family val="2"/>
      </rPr>
      <t>(O)</t>
    </r>
  </si>
  <si>
    <r>
      <t xml:space="preserve">Density, Grad., Asphalt Content, Airvoids SUBTOTAL     </t>
    </r>
    <r>
      <rPr>
        <sz val="12"/>
        <rFont val="Arial"/>
        <family val="2"/>
      </rPr>
      <t>SUM</t>
    </r>
    <r>
      <rPr>
        <b/>
        <sz val="12"/>
        <rFont val="Arial"/>
        <family val="2"/>
      </rPr>
      <t>(O)</t>
    </r>
  </si>
  <si>
    <t>TOTAL ALR Penalty Assessments</t>
  </si>
  <si>
    <r>
      <rPr>
        <sz val="12"/>
        <rFont val="Arial"/>
        <family val="2"/>
      </rPr>
      <t>TOTAL SEGREGATION ADJUSTMENT</t>
    </r>
    <r>
      <rPr>
        <vertAlign val="superscript"/>
        <sz val="12"/>
        <rFont val="Arial"/>
        <family val="2"/>
      </rPr>
      <t>1</t>
    </r>
  </si>
  <si>
    <r>
      <t>1</t>
    </r>
    <r>
      <rPr>
        <sz val="10"/>
        <rFont val="Arial"/>
        <family val="2"/>
      </rPr>
      <t>Total Segregation Adj. =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(K * $500) + (L * $1000) + M </t>
    </r>
  </si>
  <si>
    <t xml:space="preserve">Email early submission of form within one month of project completion or winter shutdown to :  tec.constructqa@gov.ab.ca </t>
  </si>
  <si>
    <t>HWY 12:34</t>
  </si>
  <si>
    <t>MIX</t>
  </si>
  <si>
    <t>PG GRADE</t>
  </si>
  <si>
    <t>TONNAGE</t>
  </si>
  <si>
    <t xml:space="preserve">Unit Price Adj. for Air Voids (PAv)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</si>
</sst>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164" formatCode="0.000"/>
    <numFmt numFmtId="165" formatCode="&quot;$&quot;#,##0.00"/>
    <numFmt numFmtId="166" formatCode="d\-mmm\-yyyy"/>
    <numFmt numFmtId="167" formatCode="&quot;$&quot;#,##0.000_);[Red]\(&quot;$&quot;#,##0.000\)"/>
    <numFmt numFmtId="168" formatCode="0,000.00&quot; T&quot;"/>
    <numFmt numFmtId="169" formatCode="0,000&quot; T&quot;"/>
    <numFmt numFmtId="170" formatCode="&quot;$&quot;#,##0.00;[Red]&quot;$&quot;#,##0.00"/>
  </numFmts>
  <fonts count="20" x14ac:knownFonts="1">
    <font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vertAlign val="superscript"/>
      <sz val="10"/>
      <name val="Arial"/>
      <family val="2"/>
    </font>
    <font>
      <sz val="11"/>
      <name val="Arial"/>
      <family val="2"/>
    </font>
    <font>
      <vertAlign val="superscript"/>
      <sz val="12"/>
      <name val="Arial"/>
      <family val="2"/>
    </font>
    <font>
      <b/>
      <sz val="11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vertAlign val="superscript"/>
      <sz val="11"/>
      <name val="Arial"/>
      <family val="2"/>
    </font>
    <font>
      <b/>
      <i/>
      <sz val="12"/>
      <name val="Arial"/>
      <family val="2"/>
    </font>
    <font>
      <b/>
      <i/>
      <sz val="14"/>
      <name val="Arial"/>
      <family val="2"/>
    </font>
    <font>
      <b/>
      <sz val="14"/>
      <color rgb="FFFF0000"/>
      <name val="Arial"/>
      <family val="2"/>
    </font>
    <font>
      <vertAlign val="subscript"/>
      <sz val="12"/>
      <name val="Arial"/>
      <family val="2"/>
    </font>
    <font>
      <vertAlign val="superscript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</fills>
  <borders count="11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indexed="64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double">
        <color indexed="64"/>
      </right>
      <top style="hair">
        <color auto="1"/>
      </top>
      <bottom/>
      <diagonal/>
    </border>
  </borders>
  <cellStyleXfs count="1">
    <xf numFmtId="0" fontId="0" fillId="0" borderId="0"/>
  </cellStyleXfs>
  <cellXfs count="496">
    <xf numFmtId="0" fontId="0" fillId="0" borderId="0" xfId="0"/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0" fillId="0" borderId="0" xfId="0" applyBorder="1" applyAlignment="1"/>
    <xf numFmtId="0" fontId="6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8" xfId="0" applyFont="1" applyBorder="1" applyAlignment="1">
      <alignment horizontal="center"/>
    </xf>
    <xf numFmtId="0" fontId="9" fillId="0" borderId="21" xfId="0" applyFont="1" applyBorder="1" applyAlignment="1" applyProtection="1">
      <alignment horizontal="center"/>
    </xf>
    <xf numFmtId="0" fontId="9" fillId="0" borderId="28" xfId="0" quotePrefix="1" applyFont="1" applyBorder="1" applyAlignment="1">
      <alignment horizontal="center"/>
    </xf>
    <xf numFmtId="0" fontId="0" fillId="0" borderId="0" xfId="0" applyBorder="1" applyAlignment="1">
      <alignment vertical="center"/>
    </xf>
    <xf numFmtId="0" fontId="5" fillId="4" borderId="76" xfId="0" applyFont="1" applyFill="1" applyBorder="1" applyAlignment="1" applyProtection="1">
      <alignment horizontal="center" vertical="center"/>
      <protection locked="0"/>
    </xf>
    <xf numFmtId="0" fontId="5" fillId="4" borderId="77" xfId="0" applyFont="1" applyFill="1" applyBorder="1" applyAlignment="1" applyProtection="1">
      <alignment horizontal="center" vertical="center"/>
      <protection locked="0"/>
    </xf>
    <xf numFmtId="0" fontId="5" fillId="4" borderId="78" xfId="0" applyFont="1" applyFill="1" applyBorder="1" applyAlignment="1">
      <alignment horizontal="center" vertical="center"/>
    </xf>
    <xf numFmtId="0" fontId="12" fillId="0" borderId="21" xfId="0" applyFont="1" applyFill="1" applyBorder="1" applyAlignment="1" applyProtection="1">
      <alignment horizontal="center" vertical="center"/>
      <protection locked="0"/>
    </xf>
    <xf numFmtId="8" fontId="12" fillId="0" borderId="22" xfId="0" applyNumberFormat="1" applyFont="1" applyFill="1" applyBorder="1" applyAlignment="1" applyProtection="1">
      <alignment vertical="center"/>
    </xf>
    <xf numFmtId="0" fontId="12" fillId="0" borderId="53" xfId="0" applyFont="1" applyFill="1" applyBorder="1" applyAlignment="1" applyProtection="1">
      <alignment horizontal="center" vertical="center"/>
      <protection locked="0"/>
    </xf>
    <xf numFmtId="8" fontId="12" fillId="0" borderId="66" xfId="0" applyNumberFormat="1" applyFont="1" applyFill="1" applyBorder="1" applyAlignment="1" applyProtection="1">
      <alignment vertical="center"/>
    </xf>
    <xf numFmtId="0" fontId="12" fillId="0" borderId="40" xfId="0" applyFont="1" applyFill="1" applyBorder="1" applyAlignment="1" applyProtection="1">
      <alignment horizontal="center" vertical="center"/>
      <protection locked="0"/>
    </xf>
    <xf numFmtId="8" fontId="12" fillId="0" borderId="64" xfId="0" applyNumberFormat="1" applyFont="1" applyFill="1" applyBorder="1" applyAlignment="1" applyProtection="1">
      <alignment vertical="center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/>
    <xf numFmtId="0" fontId="5" fillId="3" borderId="2" xfId="0" applyFont="1" applyFill="1" applyBorder="1" applyAlignment="1">
      <alignment horizontal="right"/>
    </xf>
    <xf numFmtId="8" fontId="12" fillId="0" borderId="56" xfId="0" applyNumberFormat="1" applyFont="1" applyFill="1" applyBorder="1" applyAlignment="1" applyProtection="1">
      <alignment vertical="center"/>
    </xf>
    <xf numFmtId="8" fontId="4" fillId="2" borderId="81" xfId="0" applyNumberFormat="1" applyFont="1" applyFill="1" applyBorder="1"/>
    <xf numFmtId="168" fontId="5" fillId="2" borderId="82" xfId="0" applyNumberFormat="1" applyFont="1" applyFill="1" applyBorder="1"/>
    <xf numFmtId="0" fontId="12" fillId="0" borderId="35" xfId="0" applyFont="1" applyFill="1" applyBorder="1" applyAlignment="1" applyProtection="1">
      <alignment horizontal="center" vertical="center"/>
      <protection locked="0"/>
    </xf>
    <xf numFmtId="0" fontId="5" fillId="4" borderId="88" xfId="0" applyFont="1" applyFill="1" applyBorder="1" applyAlignment="1" applyProtection="1">
      <alignment horizontal="center" vertical="center"/>
      <protection locked="0"/>
    </xf>
    <xf numFmtId="0" fontId="15" fillId="4" borderId="87" xfId="0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0" fontId="5" fillId="2" borderId="78" xfId="0" quotePrefix="1" applyFont="1" applyFill="1" applyBorder="1" applyAlignment="1">
      <alignment horizontal="center" vertical="center"/>
    </xf>
    <xf numFmtId="0" fontId="5" fillId="2" borderId="88" xfId="0" quotePrefix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left"/>
    </xf>
    <xf numFmtId="167" fontId="12" fillId="0" borderId="56" xfId="0" applyNumberFormat="1" applyFont="1" applyFill="1" applyBorder="1" applyAlignment="1" applyProtection="1">
      <alignment vertical="center"/>
    </xf>
    <xf numFmtId="167" fontId="12" fillId="0" borderId="49" xfId="0" applyNumberFormat="1" applyFont="1" applyFill="1" applyBorder="1" applyAlignment="1" applyProtection="1">
      <alignment vertical="center"/>
    </xf>
    <xf numFmtId="8" fontId="12" fillId="0" borderId="93" xfId="0" applyNumberFormat="1" applyFont="1" applyFill="1" applyBorder="1" applyAlignment="1">
      <alignment vertical="center"/>
    </xf>
    <xf numFmtId="8" fontId="12" fillId="0" borderId="22" xfId="0" applyNumberFormat="1" applyFont="1" applyFill="1" applyBorder="1" applyAlignment="1">
      <alignment vertical="center"/>
    </xf>
    <xf numFmtId="8" fontId="12" fillId="0" borderId="56" xfId="0" applyNumberFormat="1" applyFont="1" applyFill="1" applyBorder="1" applyAlignment="1">
      <alignment vertical="center"/>
    </xf>
    <xf numFmtId="8" fontId="12" fillId="0" borderId="64" xfId="0" applyNumberFormat="1" applyFont="1" applyFill="1" applyBorder="1" applyAlignment="1">
      <alignment vertical="center"/>
    </xf>
    <xf numFmtId="167" fontId="12" fillId="0" borderId="63" xfId="0" applyNumberFormat="1" applyFont="1" applyFill="1" applyBorder="1" applyAlignment="1" applyProtection="1">
      <alignment vertical="center"/>
    </xf>
    <xf numFmtId="8" fontId="3" fillId="2" borderId="82" xfId="0" applyNumberFormat="1" applyFont="1" applyFill="1" applyBorder="1" applyAlignment="1"/>
    <xf numFmtId="8" fontId="12" fillId="0" borderId="95" xfId="0" applyNumberFormat="1" applyFont="1" applyFill="1" applyBorder="1" applyAlignment="1" applyProtection="1">
      <alignment vertical="center"/>
    </xf>
    <xf numFmtId="8" fontId="12" fillId="0" borderId="96" xfId="0" applyNumberFormat="1" applyFont="1" applyFill="1" applyBorder="1" applyAlignment="1" applyProtection="1">
      <alignment vertical="center"/>
    </xf>
    <xf numFmtId="8" fontId="12" fillId="0" borderId="90" xfId="0" applyNumberFormat="1" applyFont="1" applyFill="1" applyBorder="1" applyAlignment="1" applyProtection="1">
      <alignment vertical="center"/>
    </xf>
    <xf numFmtId="8" fontId="12" fillId="0" borderId="97" xfId="0" applyNumberFormat="1" applyFont="1" applyFill="1" applyBorder="1" applyAlignment="1" applyProtection="1">
      <alignment vertical="center"/>
    </xf>
    <xf numFmtId="0" fontId="13" fillId="0" borderId="0" xfId="0" applyFont="1" applyFill="1" applyBorder="1" applyAlignment="1">
      <alignment vertical="center"/>
    </xf>
    <xf numFmtId="0" fontId="0" fillId="0" borderId="0" xfId="0" applyFill="1" applyBorder="1"/>
    <xf numFmtId="0" fontId="5" fillId="0" borderId="0" xfId="0" applyFont="1" applyFill="1" applyBorder="1" applyAlignment="1" applyProtection="1">
      <protection locked="0"/>
    </xf>
    <xf numFmtId="0" fontId="9" fillId="0" borderId="0" xfId="0" applyFont="1" applyFill="1" applyBorder="1" applyAlignment="1">
      <alignment horizontal="center"/>
    </xf>
    <xf numFmtId="0" fontId="5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>
      <alignment horizontal="center"/>
    </xf>
    <xf numFmtId="0" fontId="9" fillId="0" borderId="0" xfId="0" applyFont="1" applyFill="1" applyBorder="1" applyAlignment="1" applyProtection="1">
      <alignment horizontal="center"/>
    </xf>
    <xf numFmtId="0" fontId="11" fillId="0" borderId="0" xfId="0" applyFont="1" applyFill="1" applyBorder="1" applyAlignment="1">
      <alignment vertical="center"/>
    </xf>
    <xf numFmtId="0" fontId="5" fillId="0" borderId="0" xfId="0" applyFont="1" applyFill="1" applyBorder="1" applyAlignment="1"/>
    <xf numFmtId="8" fontId="12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169" fontId="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/>
    <xf numFmtId="8" fontId="5" fillId="0" borderId="0" xfId="0" applyNumberFormat="1" applyFont="1" applyFill="1" applyBorder="1" applyAlignment="1" applyProtection="1">
      <alignment horizontal="center"/>
      <protection locked="0"/>
    </xf>
    <xf numFmtId="8" fontId="5" fillId="0" borderId="0" xfId="0" applyNumberFormat="1" applyFont="1" applyFill="1" applyBorder="1" applyAlignment="1">
      <alignment horizontal="center"/>
    </xf>
    <xf numFmtId="0" fontId="9" fillId="0" borderId="0" xfId="0" quotePrefix="1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8" fillId="0" borderId="0" xfId="0" applyFont="1" applyFill="1" applyBorder="1" applyAlignment="1"/>
    <xf numFmtId="0" fontId="15" fillId="0" borderId="0" xfId="0" applyFont="1" applyBorder="1" applyAlignment="1"/>
    <xf numFmtId="0" fontId="10" fillId="0" borderId="0" xfId="0" applyFont="1" applyFill="1" applyBorder="1" applyAlignment="1"/>
    <xf numFmtId="8" fontId="13" fillId="0" borderId="0" xfId="0" applyNumberFormat="1" applyFont="1" applyFill="1" applyBorder="1" applyAlignment="1" applyProtection="1"/>
    <xf numFmtId="0" fontId="14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vertical="center" wrapText="1"/>
    </xf>
    <xf numFmtId="8" fontId="2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/>
    <xf numFmtId="8" fontId="5" fillId="0" borderId="0" xfId="0" applyNumberFormat="1" applyFont="1" applyFill="1" applyBorder="1" applyAlignment="1" applyProtection="1">
      <protection locked="0"/>
    </xf>
    <xf numFmtId="1" fontId="5" fillId="0" borderId="0" xfId="0" applyNumberFormat="1" applyFont="1" applyFill="1" applyBorder="1" applyAlignment="1" applyProtection="1">
      <protection locked="0"/>
    </xf>
    <xf numFmtId="164" fontId="5" fillId="0" borderId="0" xfId="0" applyNumberFormat="1" applyFont="1" applyFill="1" applyBorder="1" applyAlignment="1" applyProtection="1">
      <protection locked="0"/>
    </xf>
    <xf numFmtId="8" fontId="3" fillId="0" borderId="0" xfId="0" applyNumberFormat="1" applyFont="1" applyFill="1" applyBorder="1" applyAlignment="1"/>
    <xf numFmtId="0" fontId="4" fillId="0" borderId="0" xfId="0" applyFont="1" applyFill="1" applyBorder="1" applyAlignment="1">
      <alignment vertical="top"/>
    </xf>
    <xf numFmtId="0" fontId="17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169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8" fontId="3" fillId="2" borderId="81" xfId="0" applyNumberFormat="1" applyFont="1" applyFill="1" applyBorder="1" applyAlignment="1"/>
    <xf numFmtId="0" fontId="2" fillId="3" borderId="0" xfId="0" applyFont="1" applyFill="1" applyBorder="1" applyAlignment="1">
      <alignment horizontal="center" vertical="top"/>
    </xf>
    <xf numFmtId="8" fontId="12" fillId="0" borderId="94" xfId="0" applyNumberFormat="1" applyFont="1" applyFill="1" applyBorder="1" applyAlignment="1" applyProtection="1">
      <alignment vertical="center"/>
    </xf>
    <xf numFmtId="0" fontId="12" fillId="0" borderId="28" xfId="0" applyFont="1" applyFill="1" applyBorder="1" applyAlignment="1" applyProtection="1">
      <alignment horizontal="center" vertical="center"/>
      <protection locked="0"/>
    </xf>
    <xf numFmtId="8" fontId="12" fillId="0" borderId="58" xfId="0" applyNumberFormat="1" applyFont="1" applyFill="1" applyBorder="1" applyAlignment="1" applyProtection="1">
      <alignment vertical="center"/>
    </xf>
    <xf numFmtId="8" fontId="12" fillId="0" borderId="58" xfId="0" applyNumberFormat="1" applyFont="1" applyFill="1" applyBorder="1" applyAlignment="1">
      <alignment vertical="center"/>
    </xf>
    <xf numFmtId="167" fontId="12" fillId="0" borderId="57" xfId="0" applyNumberFormat="1" applyFont="1" applyFill="1" applyBorder="1" applyAlignment="1" applyProtection="1">
      <alignment vertical="center"/>
    </xf>
    <xf numFmtId="8" fontId="5" fillId="0" borderId="0" xfId="0" applyNumberFormat="1" applyFont="1" applyFill="1" applyBorder="1" applyAlignment="1"/>
    <xf numFmtId="0" fontId="2" fillId="3" borderId="10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8" fontId="5" fillId="2" borderId="81" xfId="0" applyNumberFormat="1" applyFont="1" applyFill="1" applyBorder="1"/>
    <xf numFmtId="0" fontId="6" fillId="0" borderId="99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2" fillId="3" borderId="0" xfId="0" applyFont="1" applyFill="1" applyBorder="1" applyAlignment="1">
      <alignment horizontal="center" vertical="top"/>
    </xf>
    <xf numFmtId="0" fontId="9" fillId="3" borderId="12" xfId="0" applyFont="1" applyFill="1" applyBorder="1" applyAlignment="1">
      <alignment horizontal="center" vertical="center"/>
    </xf>
    <xf numFmtId="0" fontId="3" fillId="5" borderId="12" xfId="0" applyFont="1" applyFill="1" applyBorder="1" applyAlignment="1" applyProtection="1">
      <alignment horizontal="center" vertical="center"/>
      <protection locked="0"/>
    </xf>
    <xf numFmtId="169" fontId="3" fillId="5" borderId="12" xfId="0" applyNumberFormat="1" applyFont="1" applyFill="1" applyBorder="1" applyAlignment="1">
      <alignment horizontal="center" vertical="center"/>
    </xf>
    <xf numFmtId="0" fontId="3" fillId="5" borderId="16" xfId="0" applyFont="1" applyFill="1" applyBorder="1" applyAlignment="1" applyProtection="1">
      <alignment horizontal="center" vertical="center"/>
      <protection locked="0"/>
    </xf>
    <xf numFmtId="0" fontId="3" fillId="5" borderId="6" xfId="0" applyFont="1" applyFill="1" applyBorder="1" applyAlignment="1" applyProtection="1">
      <alignment horizontal="center" vertical="center"/>
      <protection locked="0"/>
    </xf>
    <xf numFmtId="0" fontId="3" fillId="5" borderId="25" xfId="0" applyFont="1" applyFill="1" applyBorder="1" applyAlignment="1" applyProtection="1">
      <alignment horizontal="center" vertical="center"/>
      <protection locked="0"/>
    </xf>
    <xf numFmtId="164" fontId="3" fillId="5" borderId="16" xfId="0" applyNumberFormat="1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>
      <alignment horizontal="right"/>
    </xf>
    <xf numFmtId="165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Border="1" applyAlignment="1" applyProtection="1">
      <protection locked="0"/>
    </xf>
    <xf numFmtId="0" fontId="5" fillId="5" borderId="0" xfId="0" applyFont="1" applyFill="1" applyBorder="1" applyAlignment="1" applyProtection="1">
      <alignment horizontal="center"/>
      <protection locked="0"/>
    </xf>
    <xf numFmtId="8" fontId="5" fillId="5" borderId="23" xfId="0" applyNumberFormat="1" applyFont="1" applyFill="1" applyBorder="1" applyAlignment="1" applyProtection="1">
      <alignment horizontal="center"/>
      <protection locked="0"/>
    </xf>
    <xf numFmtId="166" fontId="12" fillId="5" borderId="34" xfId="0" applyNumberFormat="1" applyFont="1" applyFill="1" applyBorder="1" applyAlignment="1" applyProtection="1">
      <alignment horizontal="center" vertical="center"/>
      <protection locked="0"/>
    </xf>
    <xf numFmtId="166" fontId="12" fillId="5" borderId="39" xfId="0" applyNumberFormat="1" applyFont="1" applyFill="1" applyBorder="1" applyAlignment="1" applyProtection="1">
      <alignment horizontal="center" vertical="center"/>
      <protection locked="0"/>
    </xf>
    <xf numFmtId="0" fontId="12" fillId="5" borderId="35" xfId="0" applyFont="1" applyFill="1" applyBorder="1" applyAlignment="1" applyProtection="1">
      <alignment horizontal="center" vertical="center"/>
      <protection locked="0"/>
    </xf>
    <xf numFmtId="1" fontId="12" fillId="5" borderId="35" xfId="0" applyNumberFormat="1" applyFont="1" applyFill="1" applyBorder="1" applyAlignment="1" applyProtection="1">
      <alignment horizontal="center" vertical="center"/>
      <protection locked="0"/>
    </xf>
    <xf numFmtId="0" fontId="12" fillId="5" borderId="36" xfId="0" applyFont="1" applyFill="1" applyBorder="1" applyAlignment="1" applyProtection="1">
      <alignment horizontal="center" vertical="center"/>
      <protection locked="0"/>
    </xf>
    <xf numFmtId="8" fontId="12" fillId="5" borderId="55" xfId="0" applyNumberFormat="1" applyFont="1" applyFill="1" applyBorder="1" applyAlignment="1" applyProtection="1">
      <alignment vertical="center"/>
      <protection locked="0"/>
    </xf>
    <xf numFmtId="167" fontId="12" fillId="5" borderId="55" xfId="0" applyNumberFormat="1" applyFont="1" applyFill="1" applyBorder="1" applyAlignment="1" applyProtection="1">
      <alignment vertical="center"/>
      <protection locked="0"/>
    </xf>
    <xf numFmtId="8" fontId="12" fillId="5" borderId="25" xfId="0" applyNumberFormat="1" applyFont="1" applyFill="1" applyBorder="1" applyAlignment="1" applyProtection="1">
      <alignment vertical="center"/>
    </xf>
    <xf numFmtId="39" fontId="12" fillId="5" borderId="35" xfId="0" applyNumberFormat="1" applyFont="1" applyFill="1" applyBorder="1" applyAlignment="1" applyProtection="1">
      <alignment vertical="center"/>
      <protection locked="0"/>
    </xf>
    <xf numFmtId="0" fontId="12" fillId="5" borderId="21" xfId="0" applyFont="1" applyFill="1" applyBorder="1" applyAlignment="1" applyProtection="1">
      <alignment horizontal="center" vertical="center"/>
      <protection locked="0"/>
    </xf>
    <xf numFmtId="0" fontId="12" fillId="5" borderId="11" xfId="0" applyFont="1" applyFill="1" applyBorder="1" applyAlignment="1" applyProtection="1">
      <alignment horizontal="center" vertical="center"/>
      <protection locked="0"/>
    </xf>
    <xf numFmtId="8" fontId="12" fillId="5" borderId="20" xfId="0" applyNumberFormat="1" applyFont="1" applyFill="1" applyBorder="1" applyAlignment="1" applyProtection="1">
      <alignment vertical="center"/>
      <protection locked="0"/>
    </xf>
    <xf numFmtId="167" fontId="12" fillId="5" borderId="20" xfId="0" applyNumberFormat="1" applyFont="1" applyFill="1" applyBorder="1" applyAlignment="1" applyProtection="1">
      <alignment vertical="center"/>
      <protection locked="0"/>
    </xf>
    <xf numFmtId="8" fontId="12" fillId="5" borderId="12" xfId="0" applyNumberFormat="1" applyFont="1" applyFill="1" applyBorder="1" applyAlignment="1" applyProtection="1">
      <alignment vertical="center"/>
    </xf>
    <xf numFmtId="39" fontId="12" fillId="5" borderId="21" xfId="0" applyNumberFormat="1" applyFont="1" applyFill="1" applyBorder="1" applyAlignment="1" applyProtection="1">
      <alignment vertical="center"/>
      <protection locked="0"/>
    </xf>
    <xf numFmtId="0" fontId="12" fillId="5" borderId="40" xfId="0" applyFont="1" applyFill="1" applyBorder="1" applyAlignment="1" applyProtection="1">
      <alignment horizontal="center" vertical="center"/>
      <protection locked="0"/>
    </xf>
    <xf numFmtId="1" fontId="12" fillId="5" borderId="40" xfId="0" applyNumberFormat="1" applyFont="1" applyFill="1" applyBorder="1" applyAlignment="1" applyProtection="1">
      <alignment horizontal="center" vertical="center"/>
      <protection locked="0"/>
    </xf>
    <xf numFmtId="0" fontId="12" fillId="5" borderId="52" xfId="0" applyFont="1" applyFill="1" applyBorder="1" applyAlignment="1" applyProtection="1">
      <alignment horizontal="center" vertical="center"/>
      <protection locked="0"/>
    </xf>
    <xf numFmtId="8" fontId="12" fillId="5" borderId="63" xfId="0" applyNumberFormat="1" applyFont="1" applyFill="1" applyBorder="1" applyAlignment="1" applyProtection="1">
      <alignment vertical="center"/>
      <protection locked="0"/>
    </xf>
    <xf numFmtId="167" fontId="12" fillId="5" borderId="63" xfId="0" applyNumberFormat="1" applyFont="1" applyFill="1" applyBorder="1" applyAlignment="1" applyProtection="1">
      <alignment vertical="center"/>
      <protection locked="0"/>
    </xf>
    <xf numFmtId="8" fontId="12" fillId="5" borderId="16" xfId="0" applyNumberFormat="1" applyFont="1" applyFill="1" applyBorder="1" applyAlignment="1" applyProtection="1">
      <alignment vertical="center"/>
    </xf>
    <xf numFmtId="39" fontId="12" fillId="5" borderId="40" xfId="0" applyNumberFormat="1" applyFont="1" applyFill="1" applyBorder="1" applyAlignment="1" applyProtection="1">
      <alignment vertical="center"/>
      <protection locked="0"/>
    </xf>
    <xf numFmtId="0" fontId="12" fillId="5" borderId="53" xfId="0" applyFont="1" applyFill="1" applyBorder="1" applyAlignment="1" applyProtection="1">
      <alignment horizontal="center" vertical="center"/>
      <protection locked="0"/>
    </xf>
    <xf numFmtId="1" fontId="12" fillId="5" borderId="53" xfId="0" applyNumberFormat="1" applyFont="1" applyFill="1" applyBorder="1" applyAlignment="1" applyProtection="1">
      <alignment horizontal="center" vertical="center"/>
      <protection locked="0"/>
    </xf>
    <xf numFmtId="0" fontId="12" fillId="5" borderId="5" xfId="0" applyFont="1" applyFill="1" applyBorder="1" applyAlignment="1" applyProtection="1">
      <alignment horizontal="center" vertical="center"/>
      <protection locked="0"/>
    </xf>
    <xf numFmtId="8" fontId="12" fillId="5" borderId="65" xfId="0" applyNumberFormat="1" applyFont="1" applyFill="1" applyBorder="1" applyAlignment="1" applyProtection="1">
      <alignment vertical="center"/>
      <protection locked="0"/>
    </xf>
    <xf numFmtId="167" fontId="12" fillId="5" borderId="65" xfId="0" applyNumberFormat="1" applyFont="1" applyFill="1" applyBorder="1" applyAlignment="1" applyProtection="1">
      <alignment vertical="center"/>
      <protection locked="0"/>
    </xf>
    <xf numFmtId="8" fontId="12" fillId="5" borderId="6" xfId="0" applyNumberFormat="1" applyFont="1" applyFill="1" applyBorder="1" applyAlignment="1" applyProtection="1">
      <alignment vertical="center"/>
    </xf>
    <xf numFmtId="39" fontId="12" fillId="5" borderId="53" xfId="0" applyNumberFormat="1" applyFont="1" applyFill="1" applyBorder="1" applyAlignment="1" applyProtection="1">
      <alignment vertical="center"/>
      <protection locked="0"/>
    </xf>
    <xf numFmtId="8" fontId="12" fillId="5" borderId="47" xfId="0" applyNumberFormat="1" applyFont="1" applyFill="1" applyBorder="1" applyAlignment="1" applyProtection="1">
      <alignment vertical="center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59" xfId="0" quotePrefix="1" applyFont="1" applyFill="1" applyBorder="1" applyAlignment="1">
      <alignment horizontal="center" vertical="center"/>
    </xf>
    <xf numFmtId="0" fontId="5" fillId="3" borderId="60" xfId="0" applyFont="1" applyFill="1" applyBorder="1" applyAlignment="1">
      <alignment horizontal="center" vertical="center"/>
    </xf>
    <xf numFmtId="0" fontId="0" fillId="3" borderId="59" xfId="0" applyFill="1" applyBorder="1" applyAlignment="1">
      <alignment horizontal="center" vertical="center"/>
    </xf>
    <xf numFmtId="0" fontId="5" fillId="3" borderId="59" xfId="0" applyFont="1" applyFill="1" applyBorder="1" applyAlignment="1">
      <alignment horizontal="center" vertical="center"/>
    </xf>
    <xf numFmtId="0" fontId="5" fillId="3" borderId="6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3" borderId="31" xfId="0" applyFill="1" applyBorder="1" applyAlignment="1">
      <alignment vertical="center"/>
    </xf>
    <xf numFmtId="0" fontId="4" fillId="3" borderId="61" xfId="0" applyFont="1" applyFill="1" applyBorder="1" applyAlignment="1">
      <alignment horizontal="center"/>
    </xf>
    <xf numFmtId="0" fontId="5" fillId="3" borderId="62" xfId="0" applyFont="1" applyFill="1" applyBorder="1"/>
    <xf numFmtId="0" fontId="4" fillId="3" borderId="61" xfId="0" quotePrefix="1" applyFont="1" applyFill="1" applyBorder="1" applyAlignment="1">
      <alignment horizontal="center"/>
    </xf>
    <xf numFmtId="0" fontId="4" fillId="3" borderId="62" xfId="0" applyFont="1" applyFill="1" applyBorder="1" applyAlignment="1">
      <alignment horizontal="center"/>
    </xf>
    <xf numFmtId="0" fontId="4" fillId="3" borderId="62" xfId="0" applyFont="1" applyFill="1" applyBorder="1"/>
    <xf numFmtId="0" fontId="4" fillId="3" borderId="18" xfId="0" applyFont="1" applyFill="1" applyBorder="1" applyAlignment="1">
      <alignment horizontal="center"/>
    </xf>
    <xf numFmtId="0" fontId="4" fillId="3" borderId="33" xfId="0" applyFont="1" applyFill="1" applyBorder="1" applyAlignment="1">
      <alignment horizontal="center"/>
    </xf>
    <xf numFmtId="0" fontId="0" fillId="3" borderId="85" xfId="0" applyFill="1" applyBorder="1" applyAlignment="1"/>
    <xf numFmtId="0" fontId="0" fillId="3" borderId="103" xfId="0" applyFill="1" applyBorder="1" applyAlignment="1"/>
    <xf numFmtId="0" fontId="5" fillId="3" borderId="20" xfId="0" quotePrefix="1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0" fillId="3" borderId="21" xfId="0" applyFill="1" applyBorder="1" applyAlignment="1">
      <alignment vertical="center"/>
    </xf>
    <xf numFmtId="0" fontId="5" fillId="3" borderId="96" xfId="0" applyFont="1" applyFill="1" applyBorder="1" applyAlignment="1">
      <alignment horizontal="center" vertical="center"/>
    </xf>
    <xf numFmtId="0" fontId="0" fillId="3" borderId="8" xfId="0" applyFill="1" applyBorder="1"/>
    <xf numFmtId="0" fontId="0" fillId="3" borderId="0" xfId="0" applyFill="1" applyAlignment="1">
      <alignment horizontal="center"/>
    </xf>
    <xf numFmtId="0" fontId="0" fillId="3" borderId="0" xfId="0" applyFill="1" applyBorder="1"/>
    <xf numFmtId="0" fontId="0" fillId="3" borderId="0" xfId="0" applyFill="1"/>
    <xf numFmtId="0" fontId="7" fillId="3" borderId="0" xfId="0" applyFont="1" applyFill="1" applyBorder="1"/>
    <xf numFmtId="0" fontId="5" fillId="3" borderId="8" xfId="0" applyFont="1" applyFill="1" applyBorder="1" applyAlignment="1">
      <alignment horizontal="right" vertical="center"/>
    </xf>
    <xf numFmtId="0" fontId="5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/>
    </xf>
    <xf numFmtId="170" fontId="0" fillId="3" borderId="0" xfId="0" applyNumberFormat="1" applyFill="1"/>
    <xf numFmtId="0" fontId="5" fillId="3" borderId="0" xfId="0" applyFont="1" applyFill="1" applyBorder="1" applyAlignment="1">
      <alignment horizontal="left" vertical="top"/>
    </xf>
    <xf numFmtId="0" fontId="0" fillId="3" borderId="0" xfId="0" applyFill="1" applyAlignment="1">
      <alignment horizontal="center" vertical="center"/>
    </xf>
    <xf numFmtId="0" fontId="5" fillId="3" borderId="46" xfId="0" applyFont="1" applyFill="1" applyBorder="1" applyAlignment="1">
      <alignment vertical="center"/>
    </xf>
    <xf numFmtId="0" fontId="5" fillId="3" borderId="44" xfId="0" applyFont="1" applyFill="1" applyBorder="1" applyAlignment="1">
      <alignment horizontal="left" vertical="center"/>
    </xf>
    <xf numFmtId="0" fontId="0" fillId="3" borderId="44" xfId="0" applyFill="1" applyBorder="1" applyAlignment="1">
      <alignment horizontal="center"/>
    </xf>
    <xf numFmtId="0" fontId="0" fillId="3" borderId="44" xfId="0" applyFill="1" applyBorder="1"/>
    <xf numFmtId="0" fontId="5" fillId="3" borderId="44" xfId="0" applyFont="1" applyFill="1" applyBorder="1" applyAlignment="1">
      <alignment vertical="center"/>
    </xf>
    <xf numFmtId="0" fontId="5" fillId="3" borderId="44" xfId="0" applyFont="1" applyFill="1" applyBorder="1"/>
    <xf numFmtId="0" fontId="15" fillId="3" borderId="0" xfId="0" applyFont="1" applyFill="1"/>
    <xf numFmtId="8" fontId="12" fillId="3" borderId="95" xfId="0" applyNumberFormat="1" applyFont="1" applyFill="1" applyBorder="1" applyAlignment="1" applyProtection="1">
      <alignment vertical="center"/>
    </xf>
    <xf numFmtId="8" fontId="12" fillId="3" borderId="96" xfId="0" applyNumberFormat="1" applyFont="1" applyFill="1" applyBorder="1" applyAlignment="1" applyProtection="1">
      <alignment vertical="center"/>
    </xf>
    <xf numFmtId="8" fontId="12" fillId="3" borderId="90" xfId="0" applyNumberFormat="1" applyFont="1" applyFill="1" applyBorder="1" applyAlignment="1" applyProtection="1">
      <alignment vertical="center"/>
    </xf>
    <xf numFmtId="8" fontId="12" fillId="3" borderId="97" xfId="0" applyNumberFormat="1" applyFont="1" applyFill="1" applyBorder="1" applyAlignment="1" applyProtection="1">
      <alignment vertical="center"/>
    </xf>
    <xf numFmtId="8" fontId="12" fillId="3" borderId="93" xfId="0" applyNumberFormat="1" applyFont="1" applyFill="1" applyBorder="1" applyAlignment="1">
      <alignment vertical="center"/>
    </xf>
    <xf numFmtId="167" fontId="12" fillId="3" borderId="49" xfId="0" applyNumberFormat="1" applyFont="1" applyFill="1" applyBorder="1" applyAlignment="1" applyProtection="1">
      <alignment vertical="center"/>
    </xf>
    <xf numFmtId="8" fontId="12" fillId="3" borderId="22" xfId="0" applyNumberFormat="1" applyFont="1" applyFill="1" applyBorder="1" applyAlignment="1">
      <alignment vertical="center"/>
    </xf>
    <xf numFmtId="8" fontId="12" fillId="3" borderId="64" xfId="0" applyNumberFormat="1" applyFont="1" applyFill="1" applyBorder="1" applyAlignment="1">
      <alignment vertical="center"/>
    </xf>
    <xf numFmtId="167" fontId="12" fillId="3" borderId="63" xfId="0" applyNumberFormat="1" applyFont="1" applyFill="1" applyBorder="1" applyAlignment="1" applyProtection="1">
      <alignment vertical="center"/>
    </xf>
    <xf numFmtId="8" fontId="12" fillId="3" borderId="56" xfId="0" applyNumberFormat="1" applyFont="1" applyFill="1" applyBorder="1" applyAlignment="1">
      <alignment vertical="center"/>
    </xf>
    <xf numFmtId="8" fontId="12" fillId="3" borderId="22" xfId="0" applyNumberFormat="1" applyFont="1" applyFill="1" applyBorder="1" applyAlignment="1" applyProtection="1">
      <alignment vertical="center"/>
    </xf>
    <xf numFmtId="8" fontId="12" fillId="3" borderId="64" xfId="0" applyNumberFormat="1" applyFont="1" applyFill="1" applyBorder="1" applyAlignment="1" applyProtection="1">
      <alignment vertical="center"/>
    </xf>
    <xf numFmtId="8" fontId="12" fillId="3" borderId="66" xfId="0" applyNumberFormat="1" applyFont="1" applyFill="1" applyBorder="1" applyAlignment="1" applyProtection="1">
      <alignment vertical="center"/>
    </xf>
    <xf numFmtId="8" fontId="12" fillId="3" borderId="56" xfId="0" applyNumberFormat="1" applyFont="1" applyFill="1" applyBorder="1" applyAlignment="1" applyProtection="1">
      <alignment vertical="center"/>
    </xf>
    <xf numFmtId="0" fontId="4" fillId="0" borderId="80" xfId="0" applyFont="1" applyBorder="1" applyAlignment="1">
      <alignment horizontal="center"/>
    </xf>
    <xf numFmtId="164" fontId="5" fillId="5" borderId="96" xfId="0" applyNumberFormat="1" applyFont="1" applyFill="1" applyBorder="1" applyAlignment="1" applyProtection="1">
      <protection locked="0"/>
    </xf>
    <xf numFmtId="8" fontId="5" fillId="5" borderId="96" xfId="0" applyNumberFormat="1" applyFont="1" applyFill="1" applyBorder="1" applyAlignment="1" applyProtection="1">
      <protection locked="0"/>
    </xf>
    <xf numFmtId="1" fontId="5" fillId="5" borderId="96" xfId="0" applyNumberFormat="1" applyFont="1" applyFill="1" applyBorder="1" applyAlignment="1" applyProtection="1">
      <protection locked="0"/>
    </xf>
    <xf numFmtId="0" fontId="5" fillId="0" borderId="0" xfId="0" quotePrefix="1" applyFont="1" applyFill="1" applyBorder="1" applyAlignment="1">
      <alignment horizontal="center" vertical="center"/>
    </xf>
    <xf numFmtId="0" fontId="15" fillId="3" borderId="0" xfId="0" applyFont="1" applyFill="1" applyBorder="1" applyAlignment="1"/>
    <xf numFmtId="0" fontId="5" fillId="3" borderId="1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50" xfId="0" applyFill="1" applyBorder="1" applyAlignment="1">
      <alignment horizontal="center"/>
    </xf>
    <xf numFmtId="0" fontId="9" fillId="3" borderId="2" xfId="0" applyFont="1" applyFill="1" applyBorder="1" applyAlignment="1">
      <alignment horizontal="left"/>
    </xf>
    <xf numFmtId="0" fontId="0" fillId="3" borderId="2" xfId="0" applyFill="1" applyBorder="1"/>
    <xf numFmtId="8" fontId="4" fillId="3" borderId="53" xfId="0" applyNumberFormat="1" applyFont="1" applyFill="1" applyBorder="1"/>
    <xf numFmtId="0" fontId="5" fillId="3" borderId="2" xfId="0" applyFont="1" applyFill="1" applyBorder="1"/>
    <xf numFmtId="168" fontId="5" fillId="3" borderId="53" xfId="0" applyNumberFormat="1" applyFont="1" applyFill="1" applyBorder="1"/>
    <xf numFmtId="8" fontId="4" fillId="3" borderId="97" xfId="0" applyNumberFormat="1" applyFont="1" applyFill="1" applyBorder="1" applyAlignment="1"/>
    <xf numFmtId="0" fontId="5" fillId="3" borderId="8" xfId="0" applyFont="1" applyFill="1" applyBorder="1" applyAlignment="1">
      <alignment vertical="center"/>
    </xf>
    <xf numFmtId="0" fontId="0" fillId="3" borderId="23" xfId="0" applyFill="1" applyBorder="1" applyAlignment="1">
      <alignment horizontal="center"/>
    </xf>
    <xf numFmtId="0" fontId="9" fillId="3" borderId="0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right"/>
    </xf>
    <xf numFmtId="8" fontId="4" fillId="3" borderId="35" xfId="0" applyNumberFormat="1" applyFont="1" applyFill="1" applyBorder="1"/>
    <xf numFmtId="168" fontId="5" fillId="3" borderId="35" xfId="0" applyNumberFormat="1" applyFont="1" applyFill="1" applyBorder="1"/>
    <xf numFmtId="8" fontId="4" fillId="3" borderId="98" xfId="0" applyNumberFormat="1" applyFont="1" applyFill="1" applyBorder="1"/>
    <xf numFmtId="8" fontId="4" fillId="3" borderId="40" xfId="0" applyNumberFormat="1" applyFont="1" applyFill="1" applyBorder="1"/>
    <xf numFmtId="8" fontId="4" fillId="3" borderId="0" xfId="0" applyNumberFormat="1" applyFont="1" applyFill="1" applyBorder="1"/>
    <xf numFmtId="8" fontId="4" fillId="3" borderId="90" xfId="0" applyNumberFormat="1" applyFont="1" applyFill="1" applyBorder="1"/>
    <xf numFmtId="0" fontId="6" fillId="3" borderId="9" xfId="0" applyFont="1" applyFill="1" applyBorder="1" applyAlignment="1" applyProtection="1">
      <alignment wrapText="1"/>
      <protection locked="0"/>
    </xf>
    <xf numFmtId="0" fontId="5" fillId="3" borderId="85" xfId="0" applyFont="1" applyFill="1" applyBorder="1" applyAlignment="1">
      <alignment horizontal="center" vertical="center"/>
    </xf>
    <xf numFmtId="0" fontId="12" fillId="3" borderId="35" xfId="0" applyFont="1" applyFill="1" applyBorder="1" applyAlignment="1" applyProtection="1">
      <alignment horizontal="center" vertical="center"/>
      <protection locked="0"/>
    </xf>
    <xf numFmtId="0" fontId="12" fillId="3" borderId="21" xfId="0" applyFont="1" applyFill="1" applyBorder="1" applyAlignment="1" applyProtection="1">
      <alignment horizontal="center" vertical="center"/>
      <protection locked="0"/>
    </xf>
    <xf numFmtId="0" fontId="12" fillId="3" borderId="40" xfId="0" applyFont="1" applyFill="1" applyBorder="1" applyAlignment="1" applyProtection="1">
      <alignment horizontal="center" vertical="center"/>
      <protection locked="0"/>
    </xf>
    <xf numFmtId="0" fontId="12" fillId="3" borderId="53" xfId="0" applyFont="1" applyFill="1" applyBorder="1" applyAlignment="1" applyProtection="1">
      <alignment horizontal="center" vertical="center"/>
      <protection locked="0"/>
    </xf>
    <xf numFmtId="0" fontId="5" fillId="3" borderId="85" xfId="0" applyFont="1" applyFill="1" applyBorder="1" applyAlignment="1">
      <alignment vertical="center"/>
    </xf>
    <xf numFmtId="166" fontId="12" fillId="5" borderId="30" xfId="0" applyNumberFormat="1" applyFont="1" applyFill="1" applyBorder="1" applyAlignment="1" applyProtection="1">
      <alignment horizontal="center" vertical="center"/>
      <protection locked="0"/>
    </xf>
    <xf numFmtId="0" fontId="12" fillId="5" borderId="28" xfId="0" applyFont="1" applyFill="1" applyBorder="1" applyAlignment="1" applyProtection="1">
      <alignment horizontal="center" vertical="center"/>
      <protection locked="0"/>
    </xf>
    <xf numFmtId="1" fontId="12" fillId="5" borderId="28" xfId="0" applyNumberFormat="1" applyFont="1" applyFill="1" applyBorder="1" applyAlignment="1" applyProtection="1">
      <alignment horizontal="center" vertical="center"/>
      <protection locked="0"/>
    </xf>
    <xf numFmtId="0" fontId="12" fillId="5" borderId="15" xfId="0" applyFont="1" applyFill="1" applyBorder="1" applyAlignment="1" applyProtection="1">
      <alignment horizontal="center" vertical="center"/>
      <protection locked="0"/>
    </xf>
    <xf numFmtId="8" fontId="12" fillId="5" borderId="57" xfId="0" applyNumberFormat="1" applyFont="1" applyFill="1" applyBorder="1" applyAlignment="1" applyProtection="1">
      <alignment vertical="center"/>
      <protection locked="0"/>
    </xf>
    <xf numFmtId="167" fontId="12" fillId="5" borderId="57" xfId="0" applyNumberFormat="1" applyFont="1" applyFill="1" applyBorder="1" applyAlignment="1" applyProtection="1">
      <alignment vertical="center"/>
      <protection locked="0"/>
    </xf>
    <xf numFmtId="39" fontId="12" fillId="5" borderId="28" xfId="0" applyNumberFormat="1" applyFont="1" applyFill="1" applyBorder="1" applyAlignment="1" applyProtection="1">
      <alignment vertical="center"/>
      <protection locked="0"/>
    </xf>
    <xf numFmtId="8" fontId="4" fillId="3" borderId="35" xfId="0" applyNumberFormat="1" applyFont="1" applyFill="1" applyBorder="1" applyProtection="1"/>
    <xf numFmtId="0" fontId="5" fillId="3" borderId="0" xfId="0" applyFont="1" applyFill="1" applyBorder="1" applyAlignment="1" applyProtection="1">
      <alignment horizontal="right"/>
    </xf>
    <xf numFmtId="0" fontId="5" fillId="3" borderId="0" xfId="0" applyFont="1" applyFill="1" applyBorder="1" applyProtection="1"/>
    <xf numFmtId="168" fontId="5" fillId="3" borderId="35" xfId="0" applyNumberFormat="1" applyFont="1" applyFill="1" applyBorder="1" applyProtection="1"/>
    <xf numFmtId="8" fontId="4" fillId="3" borderId="5" xfId="0" applyNumberFormat="1" applyFont="1" applyFill="1" applyBorder="1" applyAlignment="1" applyProtection="1"/>
    <xf numFmtId="0" fontId="4" fillId="3" borderId="51" xfId="0" applyFont="1" applyFill="1" applyBorder="1" applyAlignment="1">
      <alignment horizontal="center"/>
    </xf>
    <xf numFmtId="0" fontId="9" fillId="3" borderId="28" xfId="0" applyFont="1" applyFill="1" applyBorder="1" applyAlignment="1">
      <alignment horizontal="center"/>
    </xf>
    <xf numFmtId="1" fontId="5" fillId="3" borderId="96" xfId="0" applyNumberFormat="1" applyFont="1" applyFill="1" applyBorder="1" applyAlignment="1" applyProtection="1">
      <protection locked="0"/>
    </xf>
    <xf numFmtId="8" fontId="4" fillId="3" borderId="21" xfId="0" applyNumberFormat="1" applyFont="1" applyFill="1" applyBorder="1" applyProtection="1"/>
    <xf numFmtId="0" fontId="0" fillId="3" borderId="0" xfId="0" applyFill="1" applyBorder="1" applyAlignment="1" applyProtection="1"/>
    <xf numFmtId="168" fontId="5" fillId="3" borderId="21" xfId="0" applyNumberFormat="1" applyFont="1" applyFill="1" applyBorder="1" applyProtection="1"/>
    <xf numFmtId="8" fontId="4" fillId="3" borderId="11" xfId="0" applyNumberFormat="1" applyFont="1" applyFill="1" applyBorder="1" applyAlignment="1" applyProtection="1"/>
    <xf numFmtId="0" fontId="4" fillId="3" borderId="8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/>
    </xf>
    <xf numFmtId="8" fontId="4" fillId="3" borderId="40" xfId="0" applyNumberFormat="1" applyFont="1" applyFill="1" applyBorder="1" applyProtection="1"/>
    <xf numFmtId="168" fontId="5" fillId="3" borderId="40" xfId="0" applyNumberFormat="1" applyFont="1" applyFill="1" applyBorder="1" applyProtection="1"/>
    <xf numFmtId="8" fontId="4" fillId="3" borderId="52" xfId="0" applyNumberFormat="1" applyFont="1" applyFill="1" applyBorder="1" applyAlignment="1" applyProtection="1"/>
    <xf numFmtId="0" fontId="1" fillId="3" borderId="80" xfId="0" applyFont="1" applyFill="1" applyBorder="1" applyAlignment="1">
      <alignment vertical="center"/>
    </xf>
    <xf numFmtId="0" fontId="4" fillId="3" borderId="24" xfId="0" applyFont="1" applyFill="1" applyBorder="1" applyAlignment="1">
      <alignment horizontal="center"/>
    </xf>
    <xf numFmtId="0" fontId="11" fillId="3" borderId="8" xfId="0" applyFont="1" applyFill="1" applyBorder="1" applyAlignment="1">
      <alignment vertical="center"/>
    </xf>
    <xf numFmtId="0" fontId="13" fillId="3" borderId="8" xfId="0" applyFont="1" applyFill="1" applyBorder="1" applyAlignment="1">
      <alignment vertical="center"/>
    </xf>
    <xf numFmtId="0" fontId="5" fillId="3" borderId="25" xfId="0" applyFont="1" applyFill="1" applyBorder="1" applyAlignment="1"/>
    <xf numFmtId="0" fontId="5" fillId="3" borderId="0" xfId="0" applyFont="1" applyFill="1" applyBorder="1" applyAlignment="1"/>
    <xf numFmtId="8" fontId="12" fillId="3" borderId="0" xfId="0" applyNumberFormat="1" applyFont="1" applyFill="1" applyBorder="1" applyAlignment="1" applyProtection="1">
      <alignment horizontal="center"/>
      <protection locked="0"/>
    </xf>
    <xf numFmtId="8" fontId="5" fillId="3" borderId="23" xfId="0" applyNumberFormat="1" applyFont="1" applyFill="1" applyBorder="1" applyAlignment="1">
      <alignment horizontal="center"/>
    </xf>
    <xf numFmtId="0" fontId="13" fillId="3" borderId="0" xfId="0" applyFont="1" applyFill="1" applyBorder="1" applyAlignment="1">
      <alignment vertical="center"/>
    </xf>
    <xf numFmtId="0" fontId="13" fillId="3" borderId="23" xfId="0" applyFont="1" applyFill="1" applyBorder="1" applyAlignment="1">
      <alignment vertical="center"/>
    </xf>
    <xf numFmtId="0" fontId="4" fillId="3" borderId="0" xfId="0" applyFont="1" applyFill="1"/>
    <xf numFmtId="0" fontId="0" fillId="3" borderId="0" xfId="0" applyFont="1" applyFill="1" applyAlignment="1">
      <alignment horizontal="center"/>
    </xf>
    <xf numFmtId="0" fontId="0" fillId="3" borderId="0" xfId="0" applyFont="1" applyFill="1"/>
    <xf numFmtId="8" fontId="5" fillId="3" borderId="53" xfId="0" applyNumberFormat="1" applyFont="1" applyFill="1" applyBorder="1"/>
    <xf numFmtId="8" fontId="5" fillId="3" borderId="35" xfId="0" applyNumberFormat="1" applyFont="1" applyFill="1" applyBorder="1"/>
    <xf numFmtId="8" fontId="4" fillId="3" borderId="96" xfId="0" applyNumberFormat="1" applyFont="1" applyFill="1" applyBorder="1" applyAlignment="1"/>
    <xf numFmtId="8" fontId="5" fillId="3" borderId="40" xfId="0" applyNumberFormat="1" applyFont="1" applyFill="1" applyBorder="1"/>
    <xf numFmtId="168" fontId="5" fillId="3" borderId="40" xfId="0" applyNumberFormat="1" applyFont="1" applyFill="1" applyBorder="1"/>
    <xf numFmtId="8" fontId="4" fillId="3" borderId="94" xfId="0" applyNumberFormat="1" applyFont="1" applyFill="1" applyBorder="1" applyAlignment="1"/>
    <xf numFmtId="0" fontId="5" fillId="0" borderId="0" xfId="0" applyFont="1" applyFill="1" applyBorder="1"/>
    <xf numFmtId="0" fontId="3" fillId="5" borderId="7" xfId="0" applyFont="1" applyFill="1" applyBorder="1" applyAlignment="1" applyProtection="1">
      <alignment horizontal="left" vertical="center"/>
    </xf>
    <xf numFmtId="0" fontId="3" fillId="5" borderId="14" xfId="0" applyFont="1" applyFill="1" applyBorder="1" applyAlignment="1" applyProtection="1">
      <alignment horizontal="left" vertical="center"/>
    </xf>
    <xf numFmtId="0" fontId="3" fillId="5" borderId="41" xfId="0" applyFont="1" applyFill="1" applyBorder="1" applyAlignment="1" applyProtection="1">
      <alignment horizontal="left" vertical="center"/>
    </xf>
    <xf numFmtId="164" fontId="3" fillId="5" borderId="17" xfId="0" applyNumberFormat="1" applyFont="1" applyFill="1" applyBorder="1" applyAlignment="1" applyProtection="1">
      <alignment horizontal="left" vertical="center"/>
    </xf>
    <xf numFmtId="0" fontId="3" fillId="5" borderId="6" xfId="0" applyFont="1" applyFill="1" applyBorder="1" applyAlignment="1" applyProtection="1">
      <alignment horizontal="left" vertical="center"/>
      <protection locked="0"/>
    </xf>
    <xf numFmtId="0" fontId="3" fillId="5" borderId="12" xfId="0" applyFont="1" applyFill="1" applyBorder="1" applyAlignment="1" applyProtection="1">
      <alignment horizontal="left" vertical="center"/>
      <protection locked="0"/>
    </xf>
    <xf numFmtId="0" fontId="3" fillId="5" borderId="25" xfId="0" applyFont="1" applyFill="1" applyBorder="1" applyAlignment="1" applyProtection="1">
      <alignment horizontal="left" vertical="center"/>
      <protection locked="0"/>
    </xf>
    <xf numFmtId="164" fontId="3" fillId="5" borderId="16" xfId="0" applyNumberFormat="1" applyFont="1" applyFill="1" applyBorder="1" applyAlignment="1" applyProtection="1">
      <alignment horizontal="left" vertical="center"/>
      <protection locked="0"/>
    </xf>
    <xf numFmtId="0" fontId="5" fillId="5" borderId="105" xfId="0" applyFont="1" applyFill="1" applyBorder="1" applyAlignment="1" applyProtection="1">
      <protection locked="0"/>
    </xf>
    <xf numFmtId="0" fontId="5" fillId="5" borderId="106" xfId="0" applyFont="1" applyFill="1" applyBorder="1" applyAlignment="1" applyProtection="1">
      <alignment horizontal="center"/>
      <protection locked="0"/>
    </xf>
    <xf numFmtId="8" fontId="5" fillId="5" borderId="107" xfId="0" applyNumberFormat="1" applyFont="1" applyFill="1" applyBorder="1" applyAlignment="1" applyProtection="1">
      <alignment horizontal="center"/>
      <protection locked="0"/>
    </xf>
    <xf numFmtId="0" fontId="5" fillId="5" borderId="108" xfId="0" applyFont="1" applyFill="1" applyBorder="1" applyAlignment="1" applyProtection="1">
      <protection locked="0"/>
    </xf>
    <xf numFmtId="0" fontId="5" fillId="5" borderId="109" xfId="0" applyFont="1" applyFill="1" applyBorder="1" applyAlignment="1" applyProtection="1">
      <alignment horizontal="center"/>
      <protection locked="0"/>
    </xf>
    <xf numFmtId="8" fontId="5" fillId="5" borderId="110" xfId="0" applyNumberFormat="1" applyFont="1" applyFill="1" applyBorder="1" applyAlignment="1" applyProtection="1">
      <alignment horizontal="center"/>
      <protection locked="0"/>
    </xf>
    <xf numFmtId="0" fontId="5" fillId="5" borderId="111" xfId="0" applyFont="1" applyFill="1" applyBorder="1" applyAlignment="1" applyProtection="1">
      <protection locked="0"/>
    </xf>
    <xf numFmtId="0" fontId="5" fillId="5" borderId="112" xfId="0" applyFont="1" applyFill="1" applyBorder="1" applyAlignment="1" applyProtection="1">
      <alignment horizontal="center"/>
      <protection locked="0"/>
    </xf>
    <xf numFmtId="8" fontId="5" fillId="5" borderId="113" xfId="0" applyNumberFormat="1" applyFont="1" applyFill="1" applyBorder="1" applyAlignment="1" applyProtection="1">
      <alignment horizontal="center"/>
      <protection locked="0"/>
    </xf>
    <xf numFmtId="170" fontId="0" fillId="3" borderId="0" xfId="0" applyNumberFormat="1" applyFill="1" applyBorder="1"/>
    <xf numFmtId="8" fontId="13" fillId="2" borderId="94" xfId="0" applyNumberFormat="1" applyFont="1" applyFill="1" applyBorder="1" applyAlignment="1" applyProtection="1">
      <alignment horizontal="right"/>
    </xf>
    <xf numFmtId="0" fontId="5" fillId="4" borderId="77" xfId="0" quotePrefix="1" applyFont="1" applyFill="1" applyBorder="1" applyAlignment="1" applyProtection="1">
      <alignment horizontal="center" vertical="center"/>
      <protection locked="0"/>
    </xf>
    <xf numFmtId="0" fontId="5" fillId="4" borderId="78" xfId="0" applyFont="1" applyFill="1" applyBorder="1" applyAlignment="1" applyProtection="1">
      <alignment horizontal="center" vertical="center"/>
      <protection locked="0"/>
    </xf>
    <xf numFmtId="0" fontId="16" fillId="4" borderId="71" xfId="0" applyFont="1" applyFill="1" applyBorder="1" applyAlignment="1" applyProtection="1">
      <alignment horizontal="center" vertical="center"/>
      <protection locked="0"/>
    </xf>
    <xf numFmtId="0" fontId="16" fillId="4" borderId="73" xfId="0" applyFont="1" applyFill="1" applyBorder="1" applyAlignment="1" applyProtection="1">
      <alignment horizontal="center" vertical="center"/>
      <protection locked="0"/>
    </xf>
    <xf numFmtId="0" fontId="16" fillId="4" borderId="72" xfId="0" applyFont="1" applyFill="1" applyBorder="1" applyAlignment="1" applyProtection="1">
      <alignment horizontal="center" vertical="center"/>
      <protection locked="0"/>
    </xf>
    <xf numFmtId="16" fontId="5" fillId="4" borderId="76" xfId="0" quotePrefix="1" applyNumberFormat="1" applyFont="1" applyFill="1" applyBorder="1" applyAlignment="1" applyProtection="1">
      <alignment horizontal="center" vertical="center"/>
      <protection locked="0"/>
    </xf>
    <xf numFmtId="0" fontId="15" fillId="4" borderId="87" xfId="0" quotePrefix="1" applyFont="1" applyFill="1" applyBorder="1" applyAlignment="1" applyProtection="1">
      <alignment horizontal="center" vertical="center"/>
      <protection locked="0"/>
    </xf>
    <xf numFmtId="0" fontId="5" fillId="4" borderId="88" xfId="0" quotePrefix="1" applyFon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5" fillId="3" borderId="47" xfId="0" applyFont="1" applyFill="1" applyBorder="1" applyAlignment="1">
      <alignment horizontal="center" vertical="center"/>
    </xf>
    <xf numFmtId="0" fontId="5" fillId="3" borderId="67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5" fillId="4" borderId="74" xfId="0" applyFont="1" applyFill="1" applyBorder="1" applyAlignment="1" applyProtection="1">
      <alignment horizontal="center" vertical="center"/>
      <protection locked="0"/>
    </xf>
    <xf numFmtId="0" fontId="5" fillId="4" borderId="29" xfId="0" applyFont="1" applyFill="1" applyBorder="1" applyAlignment="1" applyProtection="1">
      <alignment horizontal="center" vertical="center"/>
      <protection locked="0"/>
    </xf>
    <xf numFmtId="0" fontId="5" fillId="4" borderId="75" xfId="0" applyFont="1" applyFill="1" applyBorder="1" applyAlignment="1" applyProtection="1">
      <alignment horizontal="center" vertical="center"/>
      <protection locked="0"/>
    </xf>
    <xf numFmtId="0" fontId="5" fillId="4" borderId="69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Border="1" applyAlignment="1" applyProtection="1">
      <alignment horizontal="center" vertical="center"/>
      <protection locked="0"/>
    </xf>
    <xf numFmtId="0" fontId="5" fillId="4" borderId="68" xfId="0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2" xfId="0" applyFont="1" applyBorder="1" applyAlignment="1" applyProtection="1">
      <alignment horizontal="left"/>
    </xf>
    <xf numFmtId="0" fontId="5" fillId="0" borderId="13" xfId="0" applyFont="1" applyBorder="1" applyAlignment="1" applyProtection="1">
      <alignment horizontal="left"/>
    </xf>
    <xf numFmtId="0" fontId="5" fillId="3" borderId="12" xfId="0" applyFont="1" applyFill="1" applyBorder="1" applyAlignment="1">
      <alignment horizontal="left"/>
    </xf>
    <xf numFmtId="0" fontId="5" fillId="3" borderId="13" xfId="0" applyFont="1" applyFill="1" applyBorder="1" applyAlignment="1">
      <alignment horizontal="left"/>
    </xf>
    <xf numFmtId="0" fontId="10" fillId="3" borderId="16" xfId="0" applyFont="1" applyFill="1" applyBorder="1" applyAlignment="1">
      <alignment horizontal="left"/>
    </xf>
    <xf numFmtId="0" fontId="5" fillId="3" borderId="16" xfId="0" applyFont="1" applyFill="1" applyBorder="1" applyAlignment="1">
      <alignment horizontal="left"/>
    </xf>
    <xf numFmtId="0" fontId="5" fillId="3" borderId="48" xfId="0" applyFont="1" applyFill="1" applyBorder="1" applyAlignment="1">
      <alignment horizontal="left"/>
    </xf>
    <xf numFmtId="0" fontId="19" fillId="3" borderId="47" xfId="0" applyFont="1" applyFill="1" applyBorder="1" applyAlignment="1" applyProtection="1">
      <alignment horizontal="left"/>
    </xf>
    <xf numFmtId="0" fontId="19" fillId="3" borderId="67" xfId="0" applyFont="1" applyFill="1" applyBorder="1" applyAlignment="1" applyProtection="1">
      <alignment horizontal="left"/>
    </xf>
    <xf numFmtId="0" fontId="4" fillId="2" borderId="82" xfId="0" quotePrefix="1" applyFont="1" applyFill="1" applyBorder="1" applyAlignment="1">
      <alignment horizontal="right"/>
    </xf>
    <xf numFmtId="0" fontId="4" fillId="2" borderId="73" xfId="0" applyFont="1" applyFill="1" applyBorder="1" applyAlignment="1">
      <alignment horizontal="right"/>
    </xf>
    <xf numFmtId="0" fontId="4" fillId="2" borderId="70" xfId="0" applyFont="1" applyFill="1" applyBorder="1" applyAlignment="1">
      <alignment horizontal="right"/>
    </xf>
    <xf numFmtId="0" fontId="3" fillId="2" borderId="83" xfId="0" applyFont="1" applyFill="1" applyBorder="1" applyAlignment="1" applyProtection="1">
      <alignment horizontal="center" vertical="center" wrapText="1"/>
    </xf>
    <xf numFmtId="0" fontId="3" fillId="2" borderId="84" xfId="0" applyFont="1" applyFill="1" applyBorder="1" applyAlignment="1" applyProtection="1">
      <alignment horizontal="center" vertical="center" wrapText="1"/>
    </xf>
    <xf numFmtId="0" fontId="3" fillId="2" borderId="30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86" xfId="0" applyFont="1" applyFill="1" applyBorder="1" applyAlignment="1" applyProtection="1">
      <alignment horizontal="center" vertical="center" wrapText="1"/>
    </xf>
    <xf numFmtId="0" fontId="3" fillId="2" borderId="43" xfId="0" applyFont="1" applyFill="1" applyBorder="1" applyAlignment="1" applyProtection="1">
      <alignment horizontal="center" vertical="center" wrapText="1"/>
    </xf>
    <xf numFmtId="8" fontId="2" fillId="2" borderId="4" xfId="0" applyNumberFormat="1" applyFont="1" applyFill="1" applyBorder="1" applyAlignment="1" applyProtection="1">
      <alignment horizontal="center" vertical="center"/>
    </xf>
    <xf numFmtId="8" fontId="2" fillId="2" borderId="2" xfId="0" applyNumberFormat="1" applyFont="1" applyFill="1" applyBorder="1" applyAlignment="1" applyProtection="1">
      <alignment horizontal="center" vertical="center"/>
    </xf>
    <xf numFmtId="8" fontId="2" fillId="2" borderId="50" xfId="0" applyNumberFormat="1" applyFont="1" applyFill="1" applyBorder="1" applyAlignment="1" applyProtection="1">
      <alignment horizontal="center" vertical="center"/>
    </xf>
    <xf numFmtId="8" fontId="2" fillId="2" borderId="10" xfId="0" applyNumberFormat="1" applyFont="1" applyFill="1" applyBorder="1" applyAlignment="1" applyProtection="1">
      <alignment horizontal="center" vertical="center"/>
    </xf>
    <xf numFmtId="8" fontId="2" fillId="2" borderId="0" xfId="0" applyNumberFormat="1" applyFont="1" applyFill="1" applyBorder="1" applyAlignment="1" applyProtection="1">
      <alignment horizontal="center" vertical="center"/>
    </xf>
    <xf numFmtId="8" fontId="2" fillId="2" borderId="23" xfId="0" applyNumberFormat="1" applyFont="1" applyFill="1" applyBorder="1" applyAlignment="1" applyProtection="1">
      <alignment horizontal="center" vertical="center"/>
    </xf>
    <xf numFmtId="8" fontId="2" fillId="2" borderId="102" xfId="0" applyNumberFormat="1" applyFont="1" applyFill="1" applyBorder="1" applyAlignment="1" applyProtection="1">
      <alignment horizontal="center" vertical="center"/>
    </xf>
    <xf numFmtId="8" fontId="2" fillId="2" borderId="44" xfId="0" applyNumberFormat="1" applyFont="1" applyFill="1" applyBorder="1" applyAlignment="1" applyProtection="1">
      <alignment horizontal="center" vertical="center"/>
    </xf>
    <xf numFmtId="8" fontId="2" fillId="2" borderId="45" xfId="0" applyNumberFormat="1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>
      <alignment horizontal="left"/>
    </xf>
    <xf numFmtId="8" fontId="3" fillId="3" borderId="25" xfId="0" applyNumberFormat="1" applyFont="1" applyFill="1" applyBorder="1" applyAlignment="1">
      <alignment horizontal="center"/>
    </xf>
    <xf numFmtId="8" fontId="3" fillId="3" borderId="41" xfId="0" applyNumberFormat="1" applyFont="1" applyFill="1" applyBorder="1" applyAlignment="1">
      <alignment horizontal="center"/>
    </xf>
    <xf numFmtId="0" fontId="5" fillId="0" borderId="19" xfId="0" applyFont="1" applyBorder="1" applyAlignment="1">
      <alignment horizontal="left"/>
    </xf>
    <xf numFmtId="0" fontId="5" fillId="0" borderId="26" xfId="0" applyFont="1" applyBorder="1" applyAlignment="1">
      <alignment horizontal="left"/>
    </xf>
    <xf numFmtId="170" fontId="13" fillId="2" borderId="52" xfId="0" applyNumberFormat="1" applyFont="1" applyFill="1" applyBorder="1" applyAlignment="1" applyProtection="1">
      <alignment horizontal="center"/>
    </xf>
    <xf numFmtId="8" fontId="13" fillId="2" borderId="67" xfId="0" applyNumberFormat="1" applyFont="1" applyFill="1" applyBorder="1" applyAlignment="1" applyProtection="1">
      <alignment horizontal="center"/>
    </xf>
    <xf numFmtId="0" fontId="13" fillId="0" borderId="79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5" fillId="5" borderId="109" xfId="0" applyFont="1" applyFill="1" applyBorder="1" applyAlignment="1" applyProtection="1">
      <alignment horizontal="center"/>
      <protection locked="0"/>
    </xf>
    <xf numFmtId="8" fontId="5" fillId="5" borderId="109" xfId="0" applyNumberFormat="1" applyFont="1" applyFill="1" applyBorder="1" applyAlignment="1" applyProtection="1">
      <alignment horizontal="center"/>
      <protection locked="0"/>
    </xf>
    <xf numFmtId="0" fontId="5" fillId="5" borderId="112" xfId="0" applyFont="1" applyFill="1" applyBorder="1" applyAlignment="1" applyProtection="1">
      <alignment horizontal="center"/>
      <protection locked="0"/>
    </xf>
    <xf numFmtId="8" fontId="5" fillId="5" borderId="112" xfId="0" applyNumberFormat="1" applyFont="1" applyFill="1" applyBorder="1" applyAlignment="1" applyProtection="1">
      <alignment horizontal="center"/>
      <protection locked="0"/>
    </xf>
    <xf numFmtId="0" fontId="5" fillId="5" borderId="106" xfId="0" applyFont="1" applyFill="1" applyBorder="1" applyAlignment="1" applyProtection="1">
      <alignment horizontal="center"/>
      <protection locked="0"/>
    </xf>
    <xf numFmtId="8" fontId="5" fillId="5" borderId="106" xfId="0" applyNumberFormat="1" applyFont="1" applyFill="1" applyBorder="1" applyAlignment="1" applyProtection="1">
      <alignment horizontal="center"/>
      <protection locked="0"/>
    </xf>
    <xf numFmtId="0" fontId="13" fillId="3" borderId="54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center" vertical="center"/>
    </xf>
    <xf numFmtId="0" fontId="13" fillId="3" borderId="4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/>
    </xf>
    <xf numFmtId="0" fontId="0" fillId="3" borderId="27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9" fillId="3" borderId="28" xfId="0" applyFont="1" applyFill="1" applyBorder="1" applyAlignment="1" applyProtection="1">
      <alignment horizontal="center" vertical="center" wrapText="1"/>
      <protection locked="0"/>
    </xf>
    <xf numFmtId="0" fontId="9" fillId="3" borderId="33" xfId="0" applyFont="1" applyFill="1" applyBorder="1" applyAlignment="1" applyProtection="1">
      <alignment horizontal="center" vertical="center" wrapText="1"/>
      <protection locked="0"/>
    </xf>
    <xf numFmtId="0" fontId="0" fillId="3" borderId="28" xfId="0" applyFont="1" applyFill="1" applyBorder="1" applyAlignment="1" applyProtection="1">
      <alignment horizontal="center" vertical="center" wrapText="1"/>
      <protection locked="0"/>
    </xf>
    <xf numFmtId="0" fontId="0" fillId="3" borderId="33" xfId="0" applyFont="1" applyFill="1" applyBorder="1" applyAlignment="1" applyProtection="1">
      <alignment horizontal="center" vertical="center" wrapText="1"/>
      <protection locked="0"/>
    </xf>
    <xf numFmtId="0" fontId="9" fillId="3" borderId="58" xfId="0" applyFont="1" applyFill="1" applyBorder="1" applyAlignment="1">
      <alignment horizontal="center" vertical="center"/>
    </xf>
    <xf numFmtId="0" fontId="9" fillId="3" borderId="62" xfId="0" applyFont="1" applyFill="1" applyBorder="1" applyAlignment="1">
      <alignment horizontal="center" vertical="center"/>
    </xf>
    <xf numFmtId="169" fontId="3" fillId="0" borderId="52" xfId="0" applyNumberFormat="1" applyFont="1" applyBorder="1" applyAlignment="1">
      <alignment horizontal="center" vertical="center"/>
    </xf>
    <xf numFmtId="169" fontId="3" fillId="0" borderId="47" xfId="0" applyNumberFormat="1" applyFont="1" applyBorder="1" applyAlignment="1">
      <alignment horizontal="center" vertical="center"/>
    </xf>
    <xf numFmtId="169" fontId="3" fillId="0" borderId="67" xfId="0" applyNumberFormat="1" applyFont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28" xfId="0" applyFont="1" applyFill="1" applyBorder="1" applyAlignment="1" applyProtection="1">
      <alignment horizontal="center" vertical="center" wrapText="1"/>
      <protection locked="0"/>
    </xf>
    <xf numFmtId="0" fontId="5" fillId="3" borderId="31" xfId="0" applyFont="1" applyFill="1" applyBorder="1" applyAlignment="1" applyProtection="1">
      <alignment horizontal="center" vertical="center" wrapText="1"/>
      <protection locked="0"/>
    </xf>
    <xf numFmtId="0" fontId="9" fillId="3" borderId="28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5" fillId="3" borderId="58" xfId="0" applyFont="1" applyFill="1" applyBorder="1" applyAlignment="1" applyProtection="1">
      <alignment horizontal="center" vertical="center" wrapText="1"/>
      <protection locked="0"/>
    </xf>
    <xf numFmtId="0" fontId="5" fillId="3" borderId="60" xfId="0" applyFont="1" applyFill="1" applyBorder="1" applyAlignment="1" applyProtection="1">
      <alignment horizontal="center" vertical="center" wrapText="1"/>
      <protection locked="0"/>
    </xf>
    <xf numFmtId="0" fontId="5" fillId="3" borderId="57" xfId="0" applyFont="1" applyFill="1" applyBorder="1" applyAlignment="1" applyProtection="1">
      <alignment horizontal="center" vertical="center" wrapText="1"/>
      <protection locked="0"/>
    </xf>
    <xf numFmtId="0" fontId="5" fillId="3" borderId="59" xfId="0" applyFont="1" applyFill="1" applyBorder="1" applyAlignment="1" applyProtection="1">
      <alignment horizontal="center" vertical="center" wrapText="1"/>
      <protection locked="0"/>
    </xf>
    <xf numFmtId="0" fontId="5" fillId="3" borderId="57" xfId="0" applyFont="1" applyFill="1" applyBorder="1" applyAlignment="1" applyProtection="1">
      <alignment horizontal="center" wrapText="1"/>
      <protection locked="0"/>
    </xf>
    <xf numFmtId="0" fontId="5" fillId="3" borderId="59" xfId="0" applyFont="1" applyFill="1" applyBorder="1" applyAlignment="1" applyProtection="1">
      <alignment horizontal="center" wrapText="1"/>
      <protection locked="0"/>
    </xf>
    <xf numFmtId="0" fontId="5" fillId="3" borderId="94" xfId="0" applyFont="1" applyFill="1" applyBorder="1" applyAlignment="1" applyProtection="1">
      <alignment horizontal="center" vertical="center" wrapText="1"/>
      <protection locked="0"/>
    </xf>
    <xf numFmtId="0" fontId="5" fillId="3" borderId="85" xfId="0" applyFont="1" applyFill="1" applyBorder="1" applyAlignment="1" applyProtection="1">
      <alignment horizontal="center" vertical="center" wrapText="1"/>
      <protection locked="0"/>
    </xf>
    <xf numFmtId="0" fontId="17" fillId="3" borderId="1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50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3" fillId="3" borderId="100" xfId="0" applyFont="1" applyFill="1" applyBorder="1" applyAlignment="1">
      <alignment horizontal="center" vertical="center" wrapText="1"/>
    </xf>
    <xf numFmtId="0" fontId="13" fillId="3" borderId="101" xfId="0" applyFont="1" applyFill="1" applyBorder="1" applyAlignment="1">
      <alignment horizontal="center" vertical="center" wrapText="1"/>
    </xf>
    <xf numFmtId="0" fontId="13" fillId="3" borderId="104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50" xfId="0" applyFont="1" applyFill="1" applyBorder="1" applyAlignment="1">
      <alignment horizontal="center" vertical="center"/>
    </xf>
    <xf numFmtId="0" fontId="13" fillId="3" borderId="51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41" xfId="0" applyFont="1" applyFill="1" applyBorder="1" applyAlignment="1">
      <alignment horizontal="center" vertical="center"/>
    </xf>
    <xf numFmtId="0" fontId="9" fillId="3" borderId="89" xfId="0" applyFont="1" applyFill="1" applyBorder="1" applyAlignment="1" applyProtection="1">
      <alignment horizontal="center" vertical="center"/>
    </xf>
    <xf numFmtId="0" fontId="9" fillId="3" borderId="16" xfId="0" applyFont="1" applyFill="1" applyBorder="1" applyAlignment="1" applyProtection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9" fillId="3" borderId="24" xfId="0" applyFont="1" applyFill="1" applyBorder="1" applyAlignment="1" applyProtection="1">
      <alignment horizontal="center" vertical="center"/>
    </xf>
    <xf numFmtId="0" fontId="9" fillId="3" borderId="12" xfId="0" applyFont="1" applyFill="1" applyBorder="1" applyAlignment="1" applyProtection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9" xfId="0" applyFont="1" applyFill="1" applyBorder="1" applyAlignment="1" applyProtection="1">
      <alignment horizontal="center" vertical="center"/>
    </xf>
    <xf numFmtId="0" fontId="9" fillId="3" borderId="6" xfId="0" applyFont="1" applyFill="1" applyBorder="1" applyAlignment="1" applyProtection="1">
      <alignment horizontal="center" vertical="center"/>
    </xf>
    <xf numFmtId="0" fontId="3" fillId="5" borderId="6" xfId="0" applyFont="1" applyFill="1" applyBorder="1" applyAlignment="1" applyProtection="1">
      <alignment horizontal="center" vertical="center"/>
      <protection locked="0"/>
    </xf>
    <xf numFmtId="0" fontId="3" fillId="5" borderId="7" xfId="0" applyFont="1" applyFill="1" applyBorder="1" applyAlignment="1" applyProtection="1">
      <alignment horizontal="center" vertical="center"/>
      <protection locked="0"/>
    </xf>
    <xf numFmtId="0" fontId="9" fillId="3" borderId="24" xfId="0" applyFont="1" applyFill="1" applyBorder="1" applyAlignment="1">
      <alignment horizontal="center" vertical="center"/>
    </xf>
    <xf numFmtId="0" fontId="3" fillId="5" borderId="12" xfId="0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>
      <alignment horizontal="center" vertical="top"/>
    </xf>
    <xf numFmtId="0" fontId="2" fillId="3" borderId="0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168" fontId="13" fillId="2" borderId="1" xfId="0" applyNumberFormat="1" applyFont="1" applyFill="1" applyBorder="1" applyAlignment="1">
      <alignment horizontal="center" vertical="center" wrapText="1"/>
    </xf>
    <xf numFmtId="168" fontId="13" fillId="2" borderId="2" xfId="0" applyNumberFormat="1" applyFont="1" applyFill="1" applyBorder="1" applyAlignment="1">
      <alignment horizontal="center" vertical="center" wrapText="1"/>
    </xf>
    <xf numFmtId="168" fontId="13" fillId="2" borderId="46" xfId="0" applyNumberFormat="1" applyFont="1" applyFill="1" applyBorder="1" applyAlignment="1">
      <alignment horizontal="center" vertical="center" wrapText="1"/>
    </xf>
    <xf numFmtId="168" fontId="13" fillId="2" borderId="44" xfId="0" applyNumberFormat="1" applyFont="1" applyFill="1" applyBorder="1" applyAlignment="1">
      <alignment horizontal="center" vertical="center" wrapText="1"/>
    </xf>
    <xf numFmtId="8" fontId="13" fillId="2" borderId="50" xfId="0" applyNumberFormat="1" applyFont="1" applyFill="1" applyBorder="1" applyAlignment="1">
      <alignment horizontal="center" vertical="center"/>
    </xf>
    <xf numFmtId="8" fontId="13" fillId="2" borderId="45" xfId="0" applyNumberFormat="1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9" fillId="3" borderId="31" xfId="0" applyFont="1" applyFill="1" applyBorder="1" applyAlignment="1" applyProtection="1">
      <alignment horizontal="center" vertical="center" wrapText="1"/>
      <protection locked="0"/>
    </xf>
    <xf numFmtId="0" fontId="0" fillId="3" borderId="31" xfId="0" applyFont="1" applyFill="1" applyBorder="1" applyAlignment="1" applyProtection="1">
      <alignment horizontal="center" vertical="center" wrapText="1"/>
      <protection locked="0"/>
    </xf>
    <xf numFmtId="0" fontId="9" fillId="3" borderId="60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91" xfId="0" applyFont="1" applyFill="1" applyBorder="1" applyAlignment="1">
      <alignment horizontal="center" vertical="center"/>
    </xf>
    <xf numFmtId="0" fontId="3" fillId="2" borderId="92" xfId="0" applyFont="1" applyFill="1" applyBorder="1" applyAlignment="1">
      <alignment horizontal="center" vertical="center"/>
    </xf>
    <xf numFmtId="0" fontId="5" fillId="2" borderId="82" xfId="0" quotePrefix="1" applyFont="1" applyFill="1" applyBorder="1" applyAlignment="1">
      <alignment horizontal="right"/>
    </xf>
    <xf numFmtId="0" fontId="5" fillId="2" borderId="73" xfId="0" applyFont="1" applyFill="1" applyBorder="1" applyAlignment="1">
      <alignment horizontal="right"/>
    </xf>
    <xf numFmtId="0" fontId="5" fillId="2" borderId="70" xfId="0" applyFont="1" applyFill="1" applyBorder="1" applyAlignment="1">
      <alignment horizontal="right"/>
    </xf>
    <xf numFmtId="0" fontId="0" fillId="3" borderId="30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8" fontId="13" fillId="2" borderId="52" xfId="0" applyNumberFormat="1" applyFont="1" applyFill="1" applyBorder="1" applyAlignment="1" applyProtection="1">
      <alignment horizontal="center"/>
    </xf>
    <xf numFmtId="0" fontId="5" fillId="5" borderId="0" xfId="0" applyFont="1" applyFill="1" applyBorder="1" applyAlignment="1" applyProtection="1">
      <alignment horizontal="center"/>
      <protection locked="0"/>
    </xf>
    <xf numFmtId="8" fontId="5" fillId="5" borderId="0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3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715003</xdr:colOff>
      <xdr:row>1</xdr:row>
      <xdr:rowOff>231504</xdr:rowOff>
    </xdr:from>
    <xdr:to>
      <xdr:col>7</xdr:col>
      <xdr:colOff>528917</xdr:colOff>
      <xdr:row>5</xdr:row>
      <xdr:rowOff>228600</xdr:rowOff>
    </xdr:to>
    <xdr:pic>
      <xdr:nvPicPr>
        <xdr:cNvPr id="2" name="Picture 17" descr="Description: https://intranet.transportation.alberta.ca/commu/Shared%20Documents/Transportation%20Logos/AB-Transportation%20Black%20RGB%20V.jpg">
          <a:extLst>
            <a:ext uri="{FF2B5EF4-FFF2-40B4-BE49-F238E27FC236}">
              <a16:creationId xmlns:a16="http://schemas.microsoft.com/office/drawing/2014/main" id="{27BF50E6-C921-499E-BF1C-26F98958CC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4414"/>
        <a:stretch/>
      </xdr:blipFill>
      <xdr:spPr bwMode="auto">
        <a:xfrm>
          <a:off x="951223" y="406764"/>
          <a:ext cx="3517234" cy="1307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406400</xdr:colOff>
      <xdr:row>13</xdr:row>
      <xdr:rowOff>190500</xdr:rowOff>
    </xdr:from>
    <xdr:to>
      <xdr:col>21</xdr:col>
      <xdr:colOff>292100</xdr:colOff>
      <xdr:row>14</xdr:row>
      <xdr:rowOff>63500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482208B-0038-4F7B-BC4C-EF286C2F7217}"/>
            </a:ext>
          </a:extLst>
        </xdr:cNvPr>
        <xdr:cNvSpPr txBox="1"/>
      </xdr:nvSpPr>
      <xdr:spPr>
        <a:xfrm>
          <a:off x="17391380" y="4549140"/>
          <a:ext cx="594360" cy="185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CA" sz="1100"/>
            <a:t>LANE</a:t>
          </a:r>
        </a:p>
      </xdr:txBody>
    </xdr:sp>
    <xdr:clientData/>
  </xdr:twoCellAnchor>
  <xdr:twoCellAnchor>
    <xdr:from>
      <xdr:col>24</xdr:col>
      <xdr:colOff>177800</xdr:colOff>
      <xdr:row>13</xdr:row>
      <xdr:rowOff>190500</xdr:rowOff>
    </xdr:from>
    <xdr:to>
      <xdr:col>24</xdr:col>
      <xdr:colOff>749300</xdr:colOff>
      <xdr:row>14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F0C3FE7-3E32-4EAD-8C85-58F9722E044F}"/>
            </a:ext>
          </a:extLst>
        </xdr:cNvPr>
        <xdr:cNvSpPr txBox="1"/>
      </xdr:nvSpPr>
      <xdr:spPr>
        <a:xfrm>
          <a:off x="20096480" y="4549140"/>
          <a:ext cx="571500" cy="185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CA" sz="1100"/>
            <a:t>LANE</a:t>
          </a:r>
        </a:p>
      </xdr:txBody>
    </xdr:sp>
    <xdr:clientData/>
  </xdr:twoCellAnchor>
  <xdr:twoCellAnchor>
    <xdr:from>
      <xdr:col>24</xdr:col>
      <xdr:colOff>215900</xdr:colOff>
      <xdr:row>22</xdr:row>
      <xdr:rowOff>279400</xdr:rowOff>
    </xdr:from>
    <xdr:to>
      <xdr:col>24</xdr:col>
      <xdr:colOff>787400</xdr:colOff>
      <xdr:row>23</xdr:row>
      <xdr:rowOff>152400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3B4927C-359C-4CB1-9C60-27615F8FD0B7}"/>
            </a:ext>
          </a:extLst>
        </xdr:cNvPr>
        <xdr:cNvSpPr txBox="1"/>
      </xdr:nvSpPr>
      <xdr:spPr>
        <a:xfrm>
          <a:off x="20134580" y="7998460"/>
          <a:ext cx="571500" cy="25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CA" sz="1100"/>
            <a:t>LANE</a:t>
          </a:r>
        </a:p>
      </xdr:txBody>
    </xdr:sp>
    <xdr:clientData/>
  </xdr:twoCellAnchor>
  <xdr:twoCellAnchor>
    <xdr:from>
      <xdr:col>20</xdr:col>
      <xdr:colOff>406400</xdr:colOff>
      <xdr:row>22</xdr:row>
      <xdr:rowOff>279400</xdr:rowOff>
    </xdr:from>
    <xdr:to>
      <xdr:col>21</xdr:col>
      <xdr:colOff>292100</xdr:colOff>
      <xdr:row>23</xdr:row>
      <xdr:rowOff>152400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7DA24DB-1619-4FCF-A4A7-5E1A32E59C41}"/>
            </a:ext>
          </a:extLst>
        </xdr:cNvPr>
        <xdr:cNvSpPr txBox="1"/>
      </xdr:nvSpPr>
      <xdr:spPr>
        <a:xfrm>
          <a:off x="17391380" y="7998460"/>
          <a:ext cx="594360" cy="25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CA" sz="1100"/>
            <a:t>LANE</a:t>
          </a:r>
        </a:p>
      </xdr:txBody>
    </xdr:sp>
    <xdr:clientData/>
  </xdr:twoCellAnchor>
  <xdr:twoCellAnchor>
    <xdr:from>
      <xdr:col>25</xdr:col>
      <xdr:colOff>50800</xdr:colOff>
      <xdr:row>22</xdr:row>
      <xdr:rowOff>50800</xdr:rowOff>
    </xdr:from>
    <xdr:to>
      <xdr:col>25</xdr:col>
      <xdr:colOff>1003300</xdr:colOff>
      <xdr:row>23</xdr:row>
      <xdr:rowOff>152400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AB53E499-79C7-4530-9659-97D9B04915E0}"/>
            </a:ext>
          </a:extLst>
        </xdr:cNvPr>
        <xdr:cNvSpPr txBox="1"/>
      </xdr:nvSpPr>
      <xdr:spPr>
        <a:xfrm>
          <a:off x="20899120" y="7769860"/>
          <a:ext cx="952500" cy="482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CA" sz="1100"/>
            <a:t>PENALTY</a:t>
          </a:r>
        </a:p>
        <a:p>
          <a:pPr algn="ctr"/>
          <a:r>
            <a:rPr lang="en-CA" sz="1100"/>
            <a:t>ASSESSMENT</a:t>
          </a:r>
        </a:p>
      </xdr:txBody>
    </xdr:sp>
    <xdr:clientData/>
  </xdr:twoCellAnchor>
  <xdr:twoCellAnchor>
    <xdr:from>
      <xdr:col>22</xdr:col>
      <xdr:colOff>247650</xdr:colOff>
      <xdr:row>22</xdr:row>
      <xdr:rowOff>63500</xdr:rowOff>
    </xdr:from>
    <xdr:to>
      <xdr:col>23</xdr:col>
      <xdr:colOff>615950</xdr:colOff>
      <xdr:row>23</xdr:row>
      <xdr:rowOff>165100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FBDAAC-2E73-4019-B4E7-2EE37CD796D6}"/>
            </a:ext>
          </a:extLst>
        </xdr:cNvPr>
        <xdr:cNvSpPr txBox="1"/>
      </xdr:nvSpPr>
      <xdr:spPr>
        <a:xfrm>
          <a:off x="18649950" y="7782560"/>
          <a:ext cx="962660" cy="482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CA" sz="1100"/>
            <a:t>PENALTY</a:t>
          </a:r>
        </a:p>
        <a:p>
          <a:pPr algn="ctr"/>
          <a:r>
            <a:rPr lang="en-CA" sz="1100"/>
            <a:t>ASSESSMENT</a:t>
          </a:r>
        </a:p>
      </xdr:txBody>
    </xdr:sp>
    <xdr:clientData/>
  </xdr:twoCellAnchor>
  <xdr:twoCellAnchor>
    <xdr:from>
      <xdr:col>19</xdr:col>
      <xdr:colOff>63500</xdr:colOff>
      <xdr:row>13</xdr:row>
      <xdr:rowOff>190500</xdr:rowOff>
    </xdr:from>
    <xdr:to>
      <xdr:col>19</xdr:col>
      <xdr:colOff>635000</xdr:colOff>
      <xdr:row>14</xdr:row>
      <xdr:rowOff>63500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616F05DC-BFA2-474B-B64A-E50E9D632CBC}"/>
            </a:ext>
          </a:extLst>
        </xdr:cNvPr>
        <xdr:cNvSpPr txBox="1"/>
      </xdr:nvSpPr>
      <xdr:spPr>
        <a:xfrm>
          <a:off x="16339820" y="4549140"/>
          <a:ext cx="571500" cy="185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CA" sz="1100"/>
            <a:t>HWY</a:t>
          </a:r>
        </a:p>
      </xdr:txBody>
    </xdr:sp>
    <xdr:clientData/>
  </xdr:twoCellAnchor>
  <xdr:twoCellAnchor>
    <xdr:from>
      <xdr:col>19</xdr:col>
      <xdr:colOff>63500</xdr:colOff>
      <xdr:row>22</xdr:row>
      <xdr:rowOff>279400</xdr:rowOff>
    </xdr:from>
    <xdr:to>
      <xdr:col>19</xdr:col>
      <xdr:colOff>635000</xdr:colOff>
      <xdr:row>23</xdr:row>
      <xdr:rowOff>152400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12D7B465-1BE1-4E08-A5D9-1148BFCA8706}"/>
            </a:ext>
          </a:extLst>
        </xdr:cNvPr>
        <xdr:cNvSpPr txBox="1"/>
      </xdr:nvSpPr>
      <xdr:spPr>
        <a:xfrm>
          <a:off x="16339820" y="7998460"/>
          <a:ext cx="571500" cy="25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CA" sz="1100"/>
            <a:t>HWY</a:t>
          </a:r>
        </a:p>
      </xdr:txBody>
    </xdr:sp>
    <xdr:clientData/>
  </xdr:twoCellAnchor>
  <xdr:twoCellAnchor>
    <xdr:from>
      <xdr:col>22</xdr:col>
      <xdr:colOff>135890</xdr:colOff>
      <xdr:row>12</xdr:row>
      <xdr:rowOff>316865</xdr:rowOff>
    </xdr:from>
    <xdr:to>
      <xdr:col>23</xdr:col>
      <xdr:colOff>511810</xdr:colOff>
      <xdr:row>14</xdr:row>
      <xdr:rowOff>190500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3FB8F211-6690-4AD1-BAD0-B6ABE07B3B64}"/>
            </a:ext>
          </a:extLst>
        </xdr:cNvPr>
        <xdr:cNvSpPr txBox="1"/>
      </xdr:nvSpPr>
      <xdr:spPr>
        <a:xfrm>
          <a:off x="18538190" y="4355465"/>
          <a:ext cx="970280" cy="5060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CA" sz="1100"/>
            <a:t>PAYMENT</a:t>
          </a:r>
        </a:p>
        <a:p>
          <a:pPr algn="ctr"/>
          <a:r>
            <a:rPr lang="en-CA" sz="1100"/>
            <a:t>ASSESSMENT</a:t>
          </a:r>
        </a:p>
      </xdr:txBody>
    </xdr:sp>
    <xdr:clientData/>
  </xdr:twoCellAnchor>
  <xdr:twoCellAnchor>
    <xdr:from>
      <xdr:col>25</xdr:col>
      <xdr:colOff>54610</xdr:colOff>
      <xdr:row>13</xdr:row>
      <xdr:rowOff>0</xdr:rowOff>
    </xdr:from>
    <xdr:to>
      <xdr:col>25</xdr:col>
      <xdr:colOff>1007110</xdr:colOff>
      <xdr:row>14</xdr:row>
      <xdr:rowOff>203200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DFDF31C-6F2E-4857-A753-7EC8E2E360EB}"/>
            </a:ext>
          </a:extLst>
        </xdr:cNvPr>
        <xdr:cNvSpPr txBox="1"/>
      </xdr:nvSpPr>
      <xdr:spPr>
        <a:xfrm>
          <a:off x="20902930" y="4358640"/>
          <a:ext cx="952500" cy="5156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CA" sz="1100"/>
            <a:t>PAYMENT</a:t>
          </a:r>
        </a:p>
        <a:p>
          <a:pPr algn="ctr"/>
          <a:r>
            <a:rPr lang="en-CA" sz="1100"/>
            <a:t>ASSESSMENT</a:t>
          </a:r>
        </a:p>
      </xdr:txBody>
    </xdr:sp>
    <xdr:clientData/>
  </xdr:twoCellAnchor>
  <xdr:twoCellAnchor>
    <xdr:from>
      <xdr:col>8</xdr:col>
      <xdr:colOff>12700</xdr:colOff>
      <xdr:row>52</xdr:row>
      <xdr:rowOff>50800</xdr:rowOff>
    </xdr:from>
    <xdr:to>
      <xdr:col>12</xdr:col>
      <xdr:colOff>711200</xdr:colOff>
      <xdr:row>55</xdr:row>
      <xdr:rowOff>215900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D04A96A2-CCFF-45F0-B185-7144A8C6EE99}"/>
            </a:ext>
          </a:extLst>
        </xdr:cNvPr>
        <xdr:cNvSpPr txBox="1"/>
      </xdr:nvSpPr>
      <xdr:spPr>
        <a:xfrm>
          <a:off x="5148580" y="18110200"/>
          <a:ext cx="4241800" cy="873760"/>
        </a:xfrm>
        <a:prstGeom prst="rect">
          <a:avLst/>
        </a:prstGeom>
        <a:solidFill>
          <a:schemeClr val="lt1"/>
        </a:solidFill>
        <a:ln w="1587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CA" sz="1200"/>
            <a:t>IRI SMOOTHNESS</a:t>
          </a:r>
        </a:p>
        <a:p>
          <a:pPr algn="ctr"/>
          <a:r>
            <a:rPr lang="en-CA" sz="1200"/>
            <a:t>L1,</a:t>
          </a:r>
          <a:r>
            <a:rPr lang="en-CA" sz="1200" baseline="0"/>
            <a:t> L2, L3 - 1st, 2nd, &amp; 3rd lane left of median or centerline.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R1,</a:t>
          </a:r>
          <a:r>
            <a:rPr lang="en-CA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R2, R3 - 1st, 2nd, &amp; 3rd lane right of median or centerline.</a:t>
          </a:r>
          <a:endParaRPr lang="en-CA" sz="1200">
            <a:effectLst/>
          </a:endParaRPr>
        </a:p>
        <a:p>
          <a:pPr algn="ctr"/>
          <a:endParaRPr lang="en-CA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685801</xdr:colOff>
      <xdr:row>1</xdr:row>
      <xdr:rowOff>152400</xdr:rowOff>
    </xdr:from>
    <xdr:to>
      <xdr:col>7</xdr:col>
      <xdr:colOff>482121</xdr:colOff>
      <xdr:row>5</xdr:row>
      <xdr:rowOff>149496</xdr:rowOff>
    </xdr:to>
    <xdr:pic>
      <xdr:nvPicPr>
        <xdr:cNvPr id="2" name="Picture 17" descr="Description: https://intranet.transportation.alberta.ca/commu/Shared%20Documents/Transportation%20Logos/AB-Transportation%20Black%20RGB%20V.jpg">
          <a:extLst>
            <a:ext uri="{FF2B5EF4-FFF2-40B4-BE49-F238E27FC236}">
              <a16:creationId xmlns:a16="http://schemas.microsoft.com/office/drawing/2014/main" id="{EB8CDCFA-DA20-440A-A487-7653D20BCF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4414"/>
        <a:stretch/>
      </xdr:blipFill>
      <xdr:spPr bwMode="auto">
        <a:xfrm>
          <a:off x="922021" y="327660"/>
          <a:ext cx="3499640" cy="1307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788663</xdr:colOff>
      <xdr:row>1</xdr:row>
      <xdr:rowOff>287020</xdr:rowOff>
    </xdr:from>
    <xdr:to>
      <xdr:col>7</xdr:col>
      <xdr:colOff>406923</xdr:colOff>
      <xdr:row>5</xdr:row>
      <xdr:rowOff>190500</xdr:rowOff>
    </xdr:to>
    <xdr:pic>
      <xdr:nvPicPr>
        <xdr:cNvPr id="2" name="Picture 17" descr="Description: https://intranet.transportation.alberta.ca/commu/Shared%20Documents/Transportation%20Logos/AB-Transportation%20Black%20RGB%20V.jpg">
          <a:extLst>
            <a:ext uri="{FF2B5EF4-FFF2-40B4-BE49-F238E27FC236}">
              <a16:creationId xmlns:a16="http://schemas.microsoft.com/office/drawing/2014/main" id="{984D1D2F-1E51-4CB0-B85F-E22D29CEE9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4414"/>
        <a:stretch/>
      </xdr:blipFill>
      <xdr:spPr bwMode="auto">
        <a:xfrm>
          <a:off x="1024883" y="462280"/>
          <a:ext cx="3390160" cy="1214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715003</xdr:colOff>
      <xdr:row>1</xdr:row>
      <xdr:rowOff>231504</xdr:rowOff>
    </xdr:from>
    <xdr:to>
      <xdr:col>7</xdr:col>
      <xdr:colOff>528917</xdr:colOff>
      <xdr:row>5</xdr:row>
      <xdr:rowOff>228600</xdr:rowOff>
    </xdr:to>
    <xdr:pic>
      <xdr:nvPicPr>
        <xdr:cNvPr id="4" name="Picture 17" descr="Description: https://intranet.transportation.alberta.ca/commu/Shared%20Documents/Transportation%20Logos/AB-Transportation%20Black%20RGB%20V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4414"/>
        <a:stretch/>
      </xdr:blipFill>
      <xdr:spPr bwMode="auto">
        <a:xfrm>
          <a:off x="948085" y="410798"/>
          <a:ext cx="3507373" cy="1323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406400</xdr:colOff>
      <xdr:row>13</xdr:row>
      <xdr:rowOff>190500</xdr:rowOff>
    </xdr:from>
    <xdr:to>
      <xdr:col>21</xdr:col>
      <xdr:colOff>292100</xdr:colOff>
      <xdr:row>14</xdr:row>
      <xdr:rowOff>63500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071600" y="3873500"/>
          <a:ext cx="571500" cy="25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CA" sz="1100"/>
            <a:t>LANE</a:t>
          </a:r>
        </a:p>
      </xdr:txBody>
    </xdr:sp>
    <xdr:clientData/>
  </xdr:twoCellAnchor>
  <xdr:twoCellAnchor>
    <xdr:from>
      <xdr:col>24</xdr:col>
      <xdr:colOff>177800</xdr:colOff>
      <xdr:row>13</xdr:row>
      <xdr:rowOff>190500</xdr:rowOff>
    </xdr:from>
    <xdr:to>
      <xdr:col>24</xdr:col>
      <xdr:colOff>749300</xdr:colOff>
      <xdr:row>14</xdr:row>
      <xdr:rowOff>63500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6979900" y="3873500"/>
          <a:ext cx="571500" cy="25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CA" sz="1100"/>
            <a:t>LANE</a:t>
          </a:r>
        </a:p>
      </xdr:txBody>
    </xdr:sp>
    <xdr:clientData/>
  </xdr:twoCellAnchor>
  <xdr:twoCellAnchor>
    <xdr:from>
      <xdr:col>24</xdr:col>
      <xdr:colOff>215900</xdr:colOff>
      <xdr:row>22</xdr:row>
      <xdr:rowOff>279400</xdr:rowOff>
    </xdr:from>
    <xdr:to>
      <xdr:col>24</xdr:col>
      <xdr:colOff>787400</xdr:colOff>
      <xdr:row>23</xdr:row>
      <xdr:rowOff>152400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7018000" y="7391400"/>
          <a:ext cx="571500" cy="25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CA" sz="1100"/>
            <a:t>LANE</a:t>
          </a:r>
        </a:p>
      </xdr:txBody>
    </xdr:sp>
    <xdr:clientData/>
  </xdr:twoCellAnchor>
  <xdr:twoCellAnchor>
    <xdr:from>
      <xdr:col>20</xdr:col>
      <xdr:colOff>406400</xdr:colOff>
      <xdr:row>22</xdr:row>
      <xdr:rowOff>279400</xdr:rowOff>
    </xdr:from>
    <xdr:to>
      <xdr:col>21</xdr:col>
      <xdr:colOff>292100</xdr:colOff>
      <xdr:row>23</xdr:row>
      <xdr:rowOff>152400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4071600" y="7391400"/>
          <a:ext cx="571500" cy="25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CA" sz="1100"/>
            <a:t>LANE</a:t>
          </a:r>
        </a:p>
      </xdr:txBody>
    </xdr:sp>
    <xdr:clientData/>
  </xdr:twoCellAnchor>
  <xdr:twoCellAnchor>
    <xdr:from>
      <xdr:col>25</xdr:col>
      <xdr:colOff>50800</xdr:colOff>
      <xdr:row>22</xdr:row>
      <xdr:rowOff>50800</xdr:rowOff>
    </xdr:from>
    <xdr:to>
      <xdr:col>25</xdr:col>
      <xdr:colOff>1003300</xdr:colOff>
      <xdr:row>23</xdr:row>
      <xdr:rowOff>152400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7830800" y="7162800"/>
          <a:ext cx="952500" cy="482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CA" sz="1100"/>
            <a:t>PENALTY</a:t>
          </a:r>
        </a:p>
        <a:p>
          <a:pPr algn="ctr"/>
          <a:r>
            <a:rPr lang="en-CA" sz="1100"/>
            <a:t>ASSESSMENT</a:t>
          </a:r>
        </a:p>
      </xdr:txBody>
    </xdr:sp>
    <xdr:clientData/>
  </xdr:twoCellAnchor>
  <xdr:twoCellAnchor>
    <xdr:from>
      <xdr:col>22</xdr:col>
      <xdr:colOff>247650</xdr:colOff>
      <xdr:row>22</xdr:row>
      <xdr:rowOff>63500</xdr:rowOff>
    </xdr:from>
    <xdr:to>
      <xdr:col>23</xdr:col>
      <xdr:colOff>615950</xdr:colOff>
      <xdr:row>23</xdr:row>
      <xdr:rowOff>165100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8345150" y="7826375"/>
          <a:ext cx="955675" cy="482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CA" sz="1100"/>
            <a:t>PENALTY</a:t>
          </a:r>
        </a:p>
        <a:p>
          <a:pPr algn="ctr"/>
          <a:r>
            <a:rPr lang="en-CA" sz="1100"/>
            <a:t>ASSESSMENT</a:t>
          </a:r>
        </a:p>
      </xdr:txBody>
    </xdr:sp>
    <xdr:clientData/>
  </xdr:twoCellAnchor>
  <xdr:twoCellAnchor>
    <xdr:from>
      <xdr:col>19</xdr:col>
      <xdr:colOff>63500</xdr:colOff>
      <xdr:row>13</xdr:row>
      <xdr:rowOff>190500</xdr:rowOff>
    </xdr:from>
    <xdr:to>
      <xdr:col>19</xdr:col>
      <xdr:colOff>635000</xdr:colOff>
      <xdr:row>14</xdr:row>
      <xdr:rowOff>63500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3042900" y="3873500"/>
          <a:ext cx="571500" cy="25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CA" sz="1100"/>
            <a:t>HWY</a:t>
          </a:r>
        </a:p>
      </xdr:txBody>
    </xdr:sp>
    <xdr:clientData/>
  </xdr:twoCellAnchor>
  <xdr:twoCellAnchor>
    <xdr:from>
      <xdr:col>19</xdr:col>
      <xdr:colOff>63500</xdr:colOff>
      <xdr:row>22</xdr:row>
      <xdr:rowOff>279400</xdr:rowOff>
    </xdr:from>
    <xdr:to>
      <xdr:col>19</xdr:col>
      <xdr:colOff>635000</xdr:colOff>
      <xdr:row>23</xdr:row>
      <xdr:rowOff>152400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3042900" y="7391400"/>
          <a:ext cx="571500" cy="25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CA" sz="1100"/>
            <a:t>HWY</a:t>
          </a:r>
        </a:p>
      </xdr:txBody>
    </xdr:sp>
    <xdr:clientData/>
  </xdr:twoCellAnchor>
  <xdr:twoCellAnchor>
    <xdr:from>
      <xdr:col>22</xdr:col>
      <xdr:colOff>135890</xdr:colOff>
      <xdr:row>12</xdr:row>
      <xdr:rowOff>316865</xdr:rowOff>
    </xdr:from>
    <xdr:to>
      <xdr:col>23</xdr:col>
      <xdr:colOff>511810</xdr:colOff>
      <xdr:row>14</xdr:row>
      <xdr:rowOff>190500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8830290" y="4380865"/>
          <a:ext cx="972820" cy="5086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CA" sz="1100"/>
            <a:t>PAYMENT</a:t>
          </a:r>
        </a:p>
        <a:p>
          <a:pPr algn="ctr"/>
          <a:r>
            <a:rPr lang="en-CA" sz="1100"/>
            <a:t>ASSESSMENT</a:t>
          </a:r>
        </a:p>
      </xdr:txBody>
    </xdr:sp>
    <xdr:clientData/>
  </xdr:twoCellAnchor>
  <xdr:twoCellAnchor>
    <xdr:from>
      <xdr:col>25</xdr:col>
      <xdr:colOff>54610</xdr:colOff>
      <xdr:row>13</xdr:row>
      <xdr:rowOff>0</xdr:rowOff>
    </xdr:from>
    <xdr:to>
      <xdr:col>25</xdr:col>
      <xdr:colOff>1007110</xdr:colOff>
      <xdr:row>14</xdr:row>
      <xdr:rowOff>203200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1936710" y="4381500"/>
          <a:ext cx="952500" cy="520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CA" sz="1100"/>
            <a:t>PAYMENT</a:t>
          </a:r>
        </a:p>
        <a:p>
          <a:pPr algn="ctr"/>
          <a:r>
            <a:rPr lang="en-CA" sz="1100"/>
            <a:t>ASSESSMENT</a:t>
          </a:r>
        </a:p>
      </xdr:txBody>
    </xdr:sp>
    <xdr:clientData/>
  </xdr:twoCellAnchor>
  <xdr:twoCellAnchor>
    <xdr:from>
      <xdr:col>8</xdr:col>
      <xdr:colOff>12700</xdr:colOff>
      <xdr:row>52</xdr:row>
      <xdr:rowOff>50800</xdr:rowOff>
    </xdr:from>
    <xdr:to>
      <xdr:col>12</xdr:col>
      <xdr:colOff>711200</xdr:colOff>
      <xdr:row>55</xdr:row>
      <xdr:rowOff>215900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864100" y="17945100"/>
          <a:ext cx="4140200" cy="889000"/>
        </a:xfrm>
        <a:prstGeom prst="rect">
          <a:avLst/>
        </a:prstGeom>
        <a:solidFill>
          <a:schemeClr val="lt1"/>
        </a:solidFill>
        <a:ln w="1587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CA" sz="1200"/>
            <a:t>IRI SMOOTHNESS</a:t>
          </a:r>
        </a:p>
        <a:p>
          <a:pPr algn="ctr"/>
          <a:r>
            <a:rPr lang="en-CA" sz="1200"/>
            <a:t>L1,</a:t>
          </a:r>
          <a:r>
            <a:rPr lang="en-CA" sz="1200" baseline="0"/>
            <a:t> L2, L3 - 1st, 2nd, &amp; 3rd lane left of median or centerline.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R1,</a:t>
          </a:r>
          <a:r>
            <a:rPr lang="en-CA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R2, R3 - 1st, 2nd, &amp; 3rd lane right of median or centerline.</a:t>
          </a:r>
          <a:endParaRPr lang="en-CA" sz="1200">
            <a:effectLst/>
          </a:endParaRPr>
        </a:p>
        <a:p>
          <a:pPr algn="ctr"/>
          <a:endParaRPr lang="en-CA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685801</xdr:colOff>
      <xdr:row>1</xdr:row>
      <xdr:rowOff>152400</xdr:rowOff>
    </xdr:from>
    <xdr:to>
      <xdr:col>7</xdr:col>
      <xdr:colOff>482121</xdr:colOff>
      <xdr:row>5</xdr:row>
      <xdr:rowOff>149496</xdr:rowOff>
    </xdr:to>
    <xdr:pic>
      <xdr:nvPicPr>
        <xdr:cNvPr id="3" name="Picture 17" descr="Description: https://intranet.transportation.alberta.ca/commu/Shared%20Documents/Transportation%20Logos/AB-Transportation%20Black%20RGB%20V.jpg">
          <a:extLst>
            <a:ext uri="{FF2B5EF4-FFF2-40B4-BE49-F238E27FC236}">
              <a16:creationId xmlns:a16="http://schemas.microsoft.com/office/drawing/2014/main" id="{C03B0880-0D0F-4041-9408-7097544B3B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4414"/>
        <a:stretch/>
      </xdr:blipFill>
      <xdr:spPr bwMode="auto">
        <a:xfrm>
          <a:off x="925287" y="326571"/>
          <a:ext cx="3508348" cy="1303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788663</xdr:colOff>
      <xdr:row>1</xdr:row>
      <xdr:rowOff>287020</xdr:rowOff>
    </xdr:from>
    <xdr:to>
      <xdr:col>7</xdr:col>
      <xdr:colOff>406923</xdr:colOff>
      <xdr:row>5</xdr:row>
      <xdr:rowOff>190500</xdr:rowOff>
    </xdr:to>
    <xdr:pic>
      <xdr:nvPicPr>
        <xdr:cNvPr id="2" name="Picture 17" descr="Description: https://intranet.transportation.alberta.ca/commu/Shared%20Documents/Transportation%20Logos/AB-Transportation%20Black%20RGB%20V.jpg">
          <a:extLst>
            <a:ext uri="{FF2B5EF4-FFF2-40B4-BE49-F238E27FC236}">
              <a16:creationId xmlns:a16="http://schemas.microsoft.com/office/drawing/2014/main" id="{7B01D2BC-225C-44C5-A26C-0172EFAE5D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4414"/>
        <a:stretch/>
      </xdr:blipFill>
      <xdr:spPr bwMode="auto">
        <a:xfrm>
          <a:off x="1029963" y="464820"/>
          <a:ext cx="3377460" cy="1224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Highwayeng\Highways\Staff%20Folders\Larry%20Dombrosky\ACP%20Lot%20Reports\example%20Lots%201-2%20ed14%202010\LOT%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X DESIGN"/>
      <sheetName val="QA Acceptance Lot"/>
      <sheetName val="ACP MIX TYPES"/>
      <sheetName val="DATA ENTRY"/>
      <sheetName val="LOT REPORT"/>
      <sheetName val="FINAL DETAILS GRADATION"/>
      <sheetName val="QA DATA"/>
      <sheetName val="FINAL DETAILS PENBON"/>
      <sheetName val="FINAL DETAILS PENBON (2)"/>
      <sheetName val="PENBON CAL(1-22)"/>
      <sheetName val="PENBON CAL(23-42)"/>
      <sheetName val="Segregation Summary (page1)"/>
      <sheetName val="Segregation Summary (page2)"/>
      <sheetName val="Seg Payment Adjustments"/>
      <sheetName val="PENBONTABLES"/>
    </sheetNames>
    <sheetDataSet>
      <sheetData sheetId="0">
        <row r="32">
          <cell r="AU32" t="str">
            <v>SOUTHERN</v>
          </cell>
        </row>
      </sheetData>
      <sheetData sheetId="1" refreshError="1"/>
      <sheetData sheetId="2" refreshError="1"/>
      <sheetData sheetId="3" refreshError="1"/>
      <sheetData sheetId="4">
        <row r="8">
          <cell r="AB8">
            <v>75</v>
          </cell>
        </row>
        <row r="13">
          <cell r="A13">
            <v>41045</v>
          </cell>
        </row>
        <row r="21">
          <cell r="AA21">
            <v>97</v>
          </cell>
        </row>
      </sheetData>
      <sheetData sheetId="5" refreshError="1"/>
      <sheetData sheetId="6" refreshError="1"/>
      <sheetData sheetId="7" refreshError="1"/>
      <sheetData sheetId="8" refreshError="1"/>
      <sheetData sheetId="9">
        <row r="22">
          <cell r="B22" t="str">
            <v xml:space="preserve"> 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12A76-2DE5-43C1-AF11-B04923C30125}">
  <sheetPr>
    <pageSetUpPr fitToPage="1"/>
  </sheetPr>
  <dimension ref="A1:AE66"/>
  <sheetViews>
    <sheetView view="pageBreakPreview" zoomScale="55" zoomScaleNormal="75" zoomScaleSheetLayoutView="55" zoomScalePageLayoutView="85" workbookViewId="0">
      <selection activeCell="Q16" sqref="Q16"/>
    </sheetView>
  </sheetViews>
  <sheetFormatPr defaultRowHeight="12.75" x14ac:dyDescent="0.2"/>
  <cols>
    <col min="1" max="1" width="3.42578125" customWidth="1"/>
    <col min="2" max="2" width="16.7109375" customWidth="1"/>
    <col min="3" max="6" width="6.28515625" style="6" customWidth="1"/>
    <col min="7" max="7" width="12" style="6" customWidth="1"/>
    <col min="8" max="8" width="17.42578125" customWidth="1"/>
    <col min="9" max="9" width="14.7109375" customWidth="1"/>
    <col min="10" max="10" width="11.85546875" customWidth="1"/>
    <col min="11" max="11" width="14.7109375" customWidth="1"/>
    <col min="12" max="12" width="10.42578125" customWidth="1"/>
    <col min="13" max="15" width="15.85546875" customWidth="1"/>
    <col min="16" max="16" width="17.28515625" customWidth="1"/>
    <col min="17" max="17" width="18.7109375" customWidth="1"/>
    <col min="18" max="18" width="21.42578125" customWidth="1"/>
    <col min="19" max="19" width="5.7109375" customWidth="1"/>
    <col min="20" max="22" width="10.28515625" customWidth="1"/>
    <col min="23" max="23" width="8.7109375" customWidth="1"/>
    <col min="24" max="24" width="13.42578125" customWidth="1"/>
    <col min="25" max="25" width="13.5703125" customWidth="1"/>
    <col min="26" max="26" width="18.42578125" customWidth="1"/>
    <col min="29" max="29" width="20.7109375" customWidth="1"/>
    <col min="31" max="31" width="10.7109375" customWidth="1"/>
    <col min="32" max="32" width="13.42578125" customWidth="1"/>
    <col min="33" max="33" width="10.7109375" customWidth="1"/>
    <col min="34" max="34" width="15.7109375" customWidth="1"/>
    <col min="35" max="37" width="20.7109375" customWidth="1"/>
    <col min="38" max="39" width="15.7109375" customWidth="1"/>
  </cols>
  <sheetData>
    <row r="1" spans="2:31" ht="13.5" thickBot="1" x14ac:dyDescent="0.25"/>
    <row r="2" spans="2:31" ht="26.25" customHeight="1" thickTop="1" x14ac:dyDescent="0.2">
      <c r="B2" s="425"/>
      <c r="C2" s="426"/>
      <c r="D2" s="426"/>
      <c r="E2" s="426"/>
      <c r="F2" s="426"/>
      <c r="G2" s="426"/>
      <c r="H2" s="427"/>
      <c r="I2" s="431" t="s">
        <v>0</v>
      </c>
      <c r="J2" s="432"/>
      <c r="K2" s="432"/>
      <c r="L2" s="432"/>
      <c r="M2" s="432"/>
      <c r="N2" s="432"/>
      <c r="O2" s="433"/>
      <c r="P2" s="437" t="s">
        <v>1</v>
      </c>
      <c r="Q2" s="438"/>
      <c r="R2" s="105"/>
      <c r="S2" s="439" t="s">
        <v>46</v>
      </c>
      <c r="T2" s="440"/>
      <c r="U2" s="440"/>
      <c r="V2" s="440"/>
      <c r="W2" s="441"/>
      <c r="X2" s="441"/>
      <c r="Y2" s="441"/>
      <c r="Z2" s="442"/>
    </row>
    <row r="3" spans="2:31" ht="26.25" customHeight="1" x14ac:dyDescent="0.2">
      <c r="B3" s="428"/>
      <c r="C3" s="429"/>
      <c r="D3" s="429"/>
      <c r="E3" s="429"/>
      <c r="F3" s="429"/>
      <c r="G3" s="429"/>
      <c r="H3" s="430"/>
      <c r="I3" s="434"/>
      <c r="J3" s="435"/>
      <c r="K3" s="435"/>
      <c r="L3" s="435"/>
      <c r="M3" s="435"/>
      <c r="N3" s="435"/>
      <c r="O3" s="436"/>
      <c r="P3" s="423" t="s">
        <v>3</v>
      </c>
      <c r="Q3" s="424"/>
      <c r="R3" s="102"/>
      <c r="S3" s="443" t="s">
        <v>4</v>
      </c>
      <c r="T3" s="422"/>
      <c r="U3" s="422"/>
      <c r="V3" s="422"/>
      <c r="W3" s="444"/>
      <c r="X3" s="444"/>
      <c r="Y3" s="444"/>
      <c r="Z3" s="445"/>
    </row>
    <row r="4" spans="2:31" ht="26.25" customHeight="1" x14ac:dyDescent="0.2">
      <c r="B4" s="428"/>
      <c r="C4" s="429"/>
      <c r="D4" s="429"/>
      <c r="E4" s="429"/>
      <c r="F4" s="429"/>
      <c r="G4" s="429"/>
      <c r="H4" s="430"/>
      <c r="I4" s="446" t="s">
        <v>5</v>
      </c>
      <c r="J4" s="447"/>
      <c r="K4" s="447"/>
      <c r="L4" s="447"/>
      <c r="M4" s="447"/>
      <c r="N4" s="447"/>
      <c r="O4" s="448"/>
      <c r="P4" s="421" t="s">
        <v>2</v>
      </c>
      <c r="Q4" s="422"/>
      <c r="R4" s="106"/>
      <c r="S4" s="410" t="s">
        <v>51</v>
      </c>
      <c r="T4" s="411"/>
      <c r="U4" s="102" t="s">
        <v>141</v>
      </c>
      <c r="V4" s="409" t="s">
        <v>142</v>
      </c>
      <c r="W4" s="409"/>
      <c r="X4" s="103" t="s">
        <v>143</v>
      </c>
      <c r="Y4" s="101" t="s">
        <v>100</v>
      </c>
      <c r="Z4" s="109"/>
    </row>
    <row r="5" spans="2:31" ht="26.25" customHeight="1" x14ac:dyDescent="0.2">
      <c r="B5" s="428"/>
      <c r="C5" s="429"/>
      <c r="D5" s="429"/>
      <c r="E5" s="429"/>
      <c r="F5" s="429"/>
      <c r="G5" s="429"/>
      <c r="H5" s="430"/>
      <c r="I5" s="446"/>
      <c r="J5" s="447"/>
      <c r="K5" s="447"/>
      <c r="L5" s="447"/>
      <c r="M5" s="447"/>
      <c r="N5" s="447"/>
      <c r="O5" s="448"/>
      <c r="P5" s="421" t="s">
        <v>6</v>
      </c>
      <c r="Q5" s="422"/>
      <c r="R5" s="102"/>
      <c r="S5" s="410" t="s">
        <v>52</v>
      </c>
      <c r="T5" s="411"/>
      <c r="U5" s="102"/>
      <c r="V5" s="409"/>
      <c r="W5" s="409"/>
      <c r="X5" s="103"/>
      <c r="Y5" s="101" t="s">
        <v>100</v>
      </c>
      <c r="Z5" s="109"/>
      <c r="AA5" s="10"/>
      <c r="AB5" s="10"/>
      <c r="AC5" s="10"/>
      <c r="AD5" s="10"/>
      <c r="AE5" s="10"/>
    </row>
    <row r="6" spans="2:31" ht="26.25" customHeight="1" thickBot="1" x14ac:dyDescent="0.25">
      <c r="B6" s="428"/>
      <c r="C6" s="429"/>
      <c r="D6" s="429"/>
      <c r="E6" s="429"/>
      <c r="F6" s="429"/>
      <c r="G6" s="429"/>
      <c r="H6" s="430"/>
      <c r="I6" s="94"/>
      <c r="J6" s="95"/>
      <c r="K6" s="95"/>
      <c r="L6" s="95"/>
      <c r="M6" s="95"/>
      <c r="N6" s="100"/>
      <c r="O6" s="108" t="s">
        <v>125</v>
      </c>
      <c r="P6" s="423" t="s">
        <v>7</v>
      </c>
      <c r="Q6" s="424"/>
      <c r="R6" s="107"/>
      <c r="S6" s="407" t="s">
        <v>53</v>
      </c>
      <c r="T6" s="408"/>
      <c r="U6" s="104"/>
      <c r="V6" s="409"/>
      <c r="W6" s="409"/>
      <c r="X6" s="103"/>
      <c r="Y6" s="101" t="s">
        <v>100</v>
      </c>
      <c r="Z6" s="109"/>
    </row>
    <row r="7" spans="2:31" ht="26.25" customHeight="1" thickTop="1" x14ac:dyDescent="0.2">
      <c r="B7" s="401" t="s">
        <v>8</v>
      </c>
      <c r="C7" s="402"/>
      <c r="D7" s="402"/>
      <c r="E7" s="402"/>
      <c r="F7" s="402"/>
      <c r="G7" s="402"/>
      <c r="H7" s="402"/>
      <c r="I7" s="402"/>
      <c r="J7" s="402"/>
      <c r="K7" s="402"/>
      <c r="L7" s="402"/>
      <c r="M7" s="402"/>
      <c r="N7" s="402"/>
      <c r="O7" s="402"/>
      <c r="P7" s="402"/>
      <c r="Q7" s="402"/>
      <c r="R7" s="403"/>
      <c r="S7" s="407" t="s">
        <v>101</v>
      </c>
      <c r="T7" s="408"/>
      <c r="U7" s="104"/>
      <c r="V7" s="409"/>
      <c r="W7" s="409"/>
      <c r="X7" s="103"/>
      <c r="Y7" s="101" t="s">
        <v>100</v>
      </c>
      <c r="Z7" s="109"/>
    </row>
    <row r="8" spans="2:31" ht="30" customHeight="1" x14ac:dyDescent="0.2">
      <c r="B8" s="404"/>
      <c r="C8" s="405"/>
      <c r="D8" s="405"/>
      <c r="E8" s="405"/>
      <c r="F8" s="405"/>
      <c r="G8" s="405"/>
      <c r="H8" s="405"/>
      <c r="I8" s="405"/>
      <c r="J8" s="405"/>
      <c r="K8" s="405"/>
      <c r="L8" s="405"/>
      <c r="M8" s="405"/>
      <c r="N8" s="405"/>
      <c r="O8" s="405"/>
      <c r="P8" s="405"/>
      <c r="Q8" s="405"/>
      <c r="R8" s="406"/>
      <c r="S8" s="410" t="s">
        <v>105</v>
      </c>
      <c r="T8" s="411"/>
      <c r="U8" s="102"/>
      <c r="V8" s="409"/>
      <c r="W8" s="409"/>
      <c r="X8" s="103"/>
      <c r="Y8" s="101" t="s">
        <v>100</v>
      </c>
      <c r="Z8" s="109"/>
    </row>
    <row r="9" spans="2:31" ht="30" customHeight="1" thickBot="1" x14ac:dyDescent="0.25">
      <c r="B9" s="412"/>
      <c r="C9" s="413"/>
      <c r="D9" s="413"/>
      <c r="E9" s="413"/>
      <c r="F9" s="413"/>
      <c r="G9" s="414"/>
      <c r="H9" s="415" t="s">
        <v>48</v>
      </c>
      <c r="I9" s="416"/>
      <c r="J9" s="415" t="s">
        <v>49</v>
      </c>
      <c r="K9" s="416"/>
      <c r="L9" s="415" t="s">
        <v>50</v>
      </c>
      <c r="M9" s="416"/>
      <c r="N9" s="415" t="s">
        <v>110</v>
      </c>
      <c r="O9" s="416"/>
      <c r="P9" s="417" t="s">
        <v>122</v>
      </c>
      <c r="Q9" s="413"/>
      <c r="R9" s="418"/>
      <c r="S9" s="419" t="s">
        <v>106</v>
      </c>
      <c r="T9" s="420"/>
      <c r="U9" s="420"/>
      <c r="V9" s="420"/>
      <c r="W9" s="420"/>
      <c r="X9" s="375">
        <f>SUM(X4:X8)</f>
        <v>0</v>
      </c>
      <c r="Y9" s="376"/>
      <c r="Z9" s="377"/>
    </row>
    <row r="10" spans="2:31" ht="30" customHeight="1" thickTop="1" x14ac:dyDescent="0.2">
      <c r="B10" s="378" t="s">
        <v>9</v>
      </c>
      <c r="C10" s="380" t="s">
        <v>54</v>
      </c>
      <c r="D10" s="380" t="s">
        <v>10</v>
      </c>
      <c r="E10" s="382" t="s">
        <v>83</v>
      </c>
      <c r="F10" s="380" t="s">
        <v>11</v>
      </c>
      <c r="G10" s="384" t="s">
        <v>92</v>
      </c>
      <c r="H10" s="386" t="s">
        <v>93</v>
      </c>
      <c r="I10" s="384" t="s">
        <v>94</v>
      </c>
      <c r="J10" s="386" t="s">
        <v>95</v>
      </c>
      <c r="K10" s="384" t="s">
        <v>96</v>
      </c>
      <c r="L10" s="386" t="s">
        <v>97</v>
      </c>
      <c r="M10" s="384" t="s">
        <v>98</v>
      </c>
      <c r="N10" s="386" t="s">
        <v>111</v>
      </c>
      <c r="O10" s="384" t="s">
        <v>112</v>
      </c>
      <c r="P10" s="388" t="s">
        <v>56</v>
      </c>
      <c r="Q10" s="380" t="s">
        <v>12</v>
      </c>
      <c r="R10" s="390" t="s">
        <v>13</v>
      </c>
      <c r="S10" s="392" t="s">
        <v>99</v>
      </c>
      <c r="T10" s="393"/>
      <c r="U10" s="393"/>
      <c r="V10" s="393"/>
      <c r="W10" s="393"/>
      <c r="X10" s="393"/>
      <c r="Y10" s="393"/>
      <c r="Z10" s="394"/>
    </row>
    <row r="11" spans="2:31" ht="30" customHeight="1" x14ac:dyDescent="0.2">
      <c r="B11" s="379"/>
      <c r="C11" s="381"/>
      <c r="D11" s="381"/>
      <c r="E11" s="383"/>
      <c r="F11" s="381"/>
      <c r="G11" s="385"/>
      <c r="H11" s="387"/>
      <c r="I11" s="385"/>
      <c r="J11" s="387"/>
      <c r="K11" s="385"/>
      <c r="L11" s="387"/>
      <c r="M11" s="385"/>
      <c r="N11" s="387"/>
      <c r="O11" s="385"/>
      <c r="P11" s="389"/>
      <c r="Q11" s="381"/>
      <c r="R11" s="391"/>
      <c r="S11" s="395" t="s">
        <v>45</v>
      </c>
      <c r="T11" s="396"/>
      <c r="U11" s="396"/>
      <c r="V11" s="396"/>
      <c r="W11" s="396"/>
      <c r="X11" s="396"/>
      <c r="Y11" s="396"/>
      <c r="Z11" s="397"/>
    </row>
    <row r="12" spans="2:31" ht="30" customHeight="1" thickBot="1" x14ac:dyDescent="0.25">
      <c r="B12" s="379"/>
      <c r="C12" s="381"/>
      <c r="D12" s="381"/>
      <c r="E12" s="383"/>
      <c r="F12" s="381"/>
      <c r="G12" s="385"/>
      <c r="H12" s="387"/>
      <c r="I12" s="385"/>
      <c r="J12" s="387"/>
      <c r="K12" s="385"/>
      <c r="L12" s="387"/>
      <c r="M12" s="385"/>
      <c r="N12" s="387"/>
      <c r="O12" s="385"/>
      <c r="P12" s="143" t="s">
        <v>116</v>
      </c>
      <c r="Q12" s="381"/>
      <c r="R12" s="391"/>
      <c r="S12" s="398"/>
      <c r="T12" s="399"/>
      <c r="U12" s="399"/>
      <c r="V12" s="399"/>
      <c r="W12" s="399"/>
      <c r="X12" s="399"/>
      <c r="Y12" s="399"/>
      <c r="Z12" s="400"/>
      <c r="AB12" s="47"/>
      <c r="AC12" s="47"/>
      <c r="AD12" s="47"/>
    </row>
    <row r="13" spans="2:31" ht="24.95" customHeight="1" x14ac:dyDescent="0.2">
      <c r="B13" s="365"/>
      <c r="C13" s="367"/>
      <c r="D13" s="369" t="s">
        <v>57</v>
      </c>
      <c r="E13" s="371" t="s">
        <v>84</v>
      </c>
      <c r="F13" s="367"/>
      <c r="G13" s="373" t="s">
        <v>91</v>
      </c>
      <c r="H13" s="160" t="s">
        <v>109</v>
      </c>
      <c r="I13" s="161" t="s">
        <v>117</v>
      </c>
      <c r="J13" s="162"/>
      <c r="K13" s="161" t="s">
        <v>118</v>
      </c>
      <c r="L13" s="162"/>
      <c r="M13" s="161" t="s">
        <v>119</v>
      </c>
      <c r="N13" s="163"/>
      <c r="O13" s="164" t="s">
        <v>120</v>
      </c>
      <c r="P13" s="165" t="s">
        <v>113</v>
      </c>
      <c r="Q13" s="166"/>
      <c r="R13" s="167" t="s">
        <v>114</v>
      </c>
      <c r="S13" s="359" t="s">
        <v>75</v>
      </c>
      <c r="T13" s="360"/>
      <c r="U13" s="360"/>
      <c r="V13" s="360"/>
      <c r="W13" s="360"/>
      <c r="X13" s="360"/>
      <c r="Y13" s="360"/>
      <c r="Z13" s="361"/>
      <c r="AB13" s="47"/>
      <c r="AC13" s="362"/>
      <c r="AD13" s="47"/>
    </row>
    <row r="14" spans="2:31" ht="24.95" customHeight="1" thickBot="1" x14ac:dyDescent="0.3">
      <c r="B14" s="366"/>
      <c r="C14" s="368"/>
      <c r="D14" s="370"/>
      <c r="E14" s="372"/>
      <c r="F14" s="368"/>
      <c r="G14" s="374"/>
      <c r="H14" s="151" t="s">
        <v>14</v>
      </c>
      <c r="I14" s="152"/>
      <c r="J14" s="153" t="s">
        <v>15</v>
      </c>
      <c r="K14" s="154"/>
      <c r="L14" s="151" t="s">
        <v>16</v>
      </c>
      <c r="M14" s="155"/>
      <c r="N14" s="151" t="s">
        <v>17</v>
      </c>
      <c r="O14" s="154"/>
      <c r="P14" s="156" t="s">
        <v>18</v>
      </c>
      <c r="Q14" s="157" t="s">
        <v>115</v>
      </c>
      <c r="R14" s="159"/>
      <c r="S14" s="363" t="s">
        <v>66</v>
      </c>
      <c r="T14" s="364"/>
      <c r="U14" s="364"/>
      <c r="V14" s="364"/>
      <c r="W14" s="364"/>
      <c r="X14" s="264"/>
      <c r="Y14" s="264"/>
      <c r="Z14" s="265"/>
      <c r="AB14" s="47"/>
      <c r="AC14" s="362"/>
      <c r="AD14" s="47"/>
    </row>
    <row r="15" spans="2:31" ht="30" customHeight="1" x14ac:dyDescent="0.2">
      <c r="B15" s="113"/>
      <c r="C15" s="26">
        <v>1</v>
      </c>
      <c r="D15" s="115"/>
      <c r="E15" s="115"/>
      <c r="F15" s="116"/>
      <c r="G15" s="117"/>
      <c r="H15" s="118"/>
      <c r="I15" s="199" t="str">
        <f t="shared" ref="I15:I36" si="0">IF(Q15="","",H15*Q15)</f>
        <v/>
      </c>
      <c r="J15" s="119"/>
      <c r="K15" s="199" t="str">
        <f t="shared" ref="K15:K36" si="1">IF(Q15="","",IF(D15="QC",0,J15*Q15))</f>
        <v/>
      </c>
      <c r="L15" s="118"/>
      <c r="M15" s="199" t="str">
        <f>IF(Q15="","",IF(D15="QC",0,L15*Q15))</f>
        <v/>
      </c>
      <c r="N15" s="120"/>
      <c r="O15" s="190" t="str">
        <f>IF(Q15="","",N15*Q15)</f>
        <v/>
      </c>
      <c r="P15" s="191" t="str">
        <f>IF(Q15="","",IF(D15="QA",H15+J15+L15+N15,H15+N15))</f>
        <v/>
      </c>
      <c r="Q15" s="121"/>
      <c r="R15" s="186" t="str">
        <f>IF(Q15="","",P15*Q15)</f>
        <v/>
      </c>
      <c r="S15" s="168"/>
      <c r="T15" s="284"/>
      <c r="U15" s="357"/>
      <c r="V15" s="357"/>
      <c r="W15" s="358"/>
      <c r="X15" s="358"/>
      <c r="Y15" s="285"/>
      <c r="Z15" s="286"/>
      <c r="AB15" s="47"/>
      <c r="AC15" s="204"/>
      <c r="AD15" s="47"/>
    </row>
    <row r="16" spans="2:31" ht="30" customHeight="1" x14ac:dyDescent="0.25">
      <c r="B16" s="113"/>
      <c r="C16" s="14">
        <f t="shared" ref="C16:C34" si="2">C15+1</f>
        <v>2</v>
      </c>
      <c r="D16" s="122"/>
      <c r="E16" s="115"/>
      <c r="F16" s="116"/>
      <c r="G16" s="123"/>
      <c r="H16" s="124"/>
      <c r="I16" s="196" t="str">
        <f t="shared" si="0"/>
        <v/>
      </c>
      <c r="J16" s="125"/>
      <c r="K16" s="196" t="str">
        <f t="shared" si="1"/>
        <v/>
      </c>
      <c r="L16" s="124"/>
      <c r="M16" s="196" t="str">
        <f>IF(Q16="","",IF(D16="QC",0,L16*Q16))</f>
        <v/>
      </c>
      <c r="N16" s="126"/>
      <c r="O16" s="192" t="str">
        <f t="shared" ref="O16:O36" si="3">IF(Q16="","",N16*Q16)</f>
        <v/>
      </c>
      <c r="P16" s="191" t="str">
        <f t="shared" ref="P16:P36" si="4">IF(Q16="","",IF(D16="QA",H16+J16+L16+N16,H16+N16))</f>
        <v/>
      </c>
      <c r="Q16" s="127"/>
      <c r="R16" s="187" t="str">
        <f>IF(Q16="","",P16*Q16)</f>
        <v/>
      </c>
      <c r="S16" s="251"/>
      <c r="T16" s="287"/>
      <c r="U16" s="353"/>
      <c r="V16" s="353"/>
      <c r="W16" s="354"/>
      <c r="X16" s="354"/>
      <c r="Y16" s="288"/>
      <c r="Z16" s="289"/>
      <c r="AB16" s="47"/>
      <c r="AC16" s="204"/>
      <c r="AD16" s="47"/>
    </row>
    <row r="17" spans="2:30" ht="30" customHeight="1" x14ac:dyDescent="0.25">
      <c r="B17" s="113"/>
      <c r="C17" s="14">
        <f t="shared" si="2"/>
        <v>3</v>
      </c>
      <c r="D17" s="122"/>
      <c r="E17" s="115"/>
      <c r="F17" s="116"/>
      <c r="G17" s="123"/>
      <c r="H17" s="124"/>
      <c r="I17" s="196" t="str">
        <f t="shared" si="0"/>
        <v/>
      </c>
      <c r="J17" s="125"/>
      <c r="K17" s="196" t="str">
        <f t="shared" si="1"/>
        <v/>
      </c>
      <c r="L17" s="124"/>
      <c r="M17" s="196" t="str">
        <f>IF(Q17="","",IF(D17="QC",0,L17*Q17))</f>
        <v/>
      </c>
      <c r="N17" s="126"/>
      <c r="O17" s="192" t="str">
        <f t="shared" si="3"/>
        <v/>
      </c>
      <c r="P17" s="191" t="str">
        <f t="shared" si="4"/>
        <v/>
      </c>
      <c r="Q17" s="127"/>
      <c r="R17" s="187" t="str">
        <f>IF(Q17="","",P17*Q17)</f>
        <v/>
      </c>
      <c r="S17" s="251"/>
      <c r="T17" s="287"/>
      <c r="U17" s="353"/>
      <c r="V17" s="353"/>
      <c r="W17" s="354"/>
      <c r="X17" s="354"/>
      <c r="Y17" s="288"/>
      <c r="Z17" s="289"/>
      <c r="AB17" s="47"/>
      <c r="AC17" s="47"/>
      <c r="AD17" s="47"/>
    </row>
    <row r="18" spans="2:30" ht="30" customHeight="1" x14ac:dyDescent="0.25">
      <c r="B18" s="113"/>
      <c r="C18" s="14">
        <f t="shared" si="2"/>
        <v>4</v>
      </c>
      <c r="D18" s="122"/>
      <c r="E18" s="115"/>
      <c r="F18" s="116"/>
      <c r="G18" s="123"/>
      <c r="H18" s="124"/>
      <c r="I18" s="196" t="str">
        <f t="shared" si="0"/>
        <v/>
      </c>
      <c r="J18" s="125"/>
      <c r="K18" s="196" t="str">
        <f t="shared" si="1"/>
        <v/>
      </c>
      <c r="L18" s="124"/>
      <c r="M18" s="196" t="str">
        <f>IF(Q18="","",IF(D18="QC",0,L18*Q18))</f>
        <v/>
      </c>
      <c r="N18" s="126"/>
      <c r="O18" s="192" t="str">
        <f t="shared" si="3"/>
        <v/>
      </c>
      <c r="P18" s="191" t="str">
        <f t="shared" si="4"/>
        <v/>
      </c>
      <c r="Q18" s="127"/>
      <c r="R18" s="187" t="str">
        <f>IF(Q18="","",P18*Q18)</f>
        <v/>
      </c>
      <c r="S18" s="251"/>
      <c r="T18" s="287"/>
      <c r="U18" s="353"/>
      <c r="V18" s="353"/>
      <c r="W18" s="354"/>
      <c r="X18" s="354"/>
      <c r="Y18" s="288"/>
      <c r="Z18" s="289"/>
      <c r="AB18" s="47"/>
      <c r="AC18" s="275"/>
      <c r="AD18" s="47"/>
    </row>
    <row r="19" spans="2:30" ht="30" customHeight="1" thickBot="1" x14ac:dyDescent="0.3">
      <c r="B19" s="114"/>
      <c r="C19" s="18">
        <f t="shared" si="2"/>
        <v>5</v>
      </c>
      <c r="D19" s="128"/>
      <c r="E19" s="128"/>
      <c r="F19" s="129"/>
      <c r="G19" s="130"/>
      <c r="H19" s="131"/>
      <c r="I19" s="197" t="str">
        <f t="shared" si="0"/>
        <v/>
      </c>
      <c r="J19" s="132"/>
      <c r="K19" s="197" t="str">
        <f t="shared" si="1"/>
        <v/>
      </c>
      <c r="L19" s="131"/>
      <c r="M19" s="196" t="str">
        <f>IF(Q19="","",IF(D19="QC",0,L19*Q19))</f>
        <v/>
      </c>
      <c r="N19" s="133"/>
      <c r="O19" s="193" t="str">
        <f t="shared" si="3"/>
        <v/>
      </c>
      <c r="P19" s="194" t="str">
        <f t="shared" si="4"/>
        <v/>
      </c>
      <c r="Q19" s="134"/>
      <c r="R19" s="188" t="str">
        <f t="shared" ref="R19:R36" si="5">IF(Q19="","",P19*Q19)</f>
        <v/>
      </c>
      <c r="S19" s="251"/>
      <c r="T19" s="287"/>
      <c r="U19" s="353"/>
      <c r="V19" s="353"/>
      <c r="W19" s="354"/>
      <c r="X19" s="354"/>
      <c r="Y19" s="288"/>
      <c r="Z19" s="289"/>
    </row>
    <row r="20" spans="2:30" ht="30" customHeight="1" thickTop="1" x14ac:dyDescent="0.25">
      <c r="B20" s="113"/>
      <c r="C20" s="16">
        <f>C19+1</f>
        <v>6</v>
      </c>
      <c r="D20" s="135"/>
      <c r="E20" s="135"/>
      <c r="F20" s="136"/>
      <c r="G20" s="137"/>
      <c r="H20" s="138"/>
      <c r="I20" s="198" t="str">
        <f t="shared" si="0"/>
        <v/>
      </c>
      <c r="J20" s="139"/>
      <c r="K20" s="198" t="str">
        <f t="shared" si="1"/>
        <v/>
      </c>
      <c r="L20" s="138"/>
      <c r="M20" s="198" t="str">
        <f>IF(Q20="","",IF(D19="QC",0,L20*Q20))</f>
        <v/>
      </c>
      <c r="N20" s="140"/>
      <c r="O20" s="195" t="str">
        <f t="shared" si="3"/>
        <v/>
      </c>
      <c r="P20" s="191" t="str">
        <f t="shared" si="4"/>
        <v/>
      </c>
      <c r="Q20" s="141"/>
      <c r="R20" s="189" t="str">
        <f t="shared" si="5"/>
        <v/>
      </c>
      <c r="S20" s="251"/>
      <c r="T20" s="287"/>
      <c r="U20" s="353"/>
      <c r="V20" s="353"/>
      <c r="W20" s="354"/>
      <c r="X20" s="354"/>
      <c r="Y20" s="288"/>
      <c r="Z20" s="289"/>
    </row>
    <row r="21" spans="2:30" ht="30" customHeight="1" x14ac:dyDescent="0.2">
      <c r="B21" s="113"/>
      <c r="C21" s="14">
        <f t="shared" si="2"/>
        <v>7</v>
      </c>
      <c r="D21" s="122"/>
      <c r="E21" s="115"/>
      <c r="F21" s="116"/>
      <c r="G21" s="123"/>
      <c r="H21" s="124"/>
      <c r="I21" s="196" t="str">
        <f t="shared" si="0"/>
        <v/>
      </c>
      <c r="J21" s="125"/>
      <c r="K21" s="196" t="str">
        <f t="shared" si="1"/>
        <v/>
      </c>
      <c r="L21" s="124"/>
      <c r="M21" s="196" t="str">
        <f t="shared" ref="M21:M29" si="6">IF(Q21="","",IF(D21="QC",0,L21*Q21))</f>
        <v/>
      </c>
      <c r="N21" s="126"/>
      <c r="O21" s="192" t="str">
        <f t="shared" si="3"/>
        <v/>
      </c>
      <c r="P21" s="191" t="str">
        <f t="shared" si="4"/>
        <v/>
      </c>
      <c r="Q21" s="127"/>
      <c r="R21" s="187" t="str">
        <f t="shared" si="5"/>
        <v/>
      </c>
      <c r="S21" s="168"/>
      <c r="T21" s="290"/>
      <c r="U21" s="355"/>
      <c r="V21" s="355"/>
      <c r="W21" s="356"/>
      <c r="X21" s="356"/>
      <c r="Y21" s="291"/>
      <c r="Z21" s="292"/>
    </row>
    <row r="22" spans="2:30" ht="30" customHeight="1" x14ac:dyDescent="0.25">
      <c r="B22" s="113"/>
      <c r="C22" s="14">
        <f t="shared" si="2"/>
        <v>8</v>
      </c>
      <c r="D22" s="122"/>
      <c r="E22" s="115"/>
      <c r="F22" s="116"/>
      <c r="G22" s="123"/>
      <c r="H22" s="124"/>
      <c r="I22" s="196" t="str">
        <f t="shared" si="0"/>
        <v/>
      </c>
      <c r="J22" s="125"/>
      <c r="K22" s="196" t="str">
        <f t="shared" si="1"/>
        <v/>
      </c>
      <c r="L22" s="124"/>
      <c r="M22" s="196" t="str">
        <f t="shared" si="6"/>
        <v/>
      </c>
      <c r="N22" s="126"/>
      <c r="O22" s="192" t="str">
        <f t="shared" si="3"/>
        <v/>
      </c>
      <c r="P22" s="191" t="str">
        <f t="shared" si="4"/>
        <v/>
      </c>
      <c r="Q22" s="127"/>
      <c r="R22" s="187" t="str">
        <f t="shared" si="5"/>
        <v/>
      </c>
      <c r="S22" s="244" t="s">
        <v>19</v>
      </c>
      <c r="T22" s="260" t="s">
        <v>67</v>
      </c>
      <c r="U22" s="260"/>
      <c r="V22" s="260"/>
      <c r="W22" s="260"/>
      <c r="X22" s="260"/>
      <c r="Y22" s="344">
        <f>SUM(W15:X21,Z15:Z21)</f>
        <v>0</v>
      </c>
      <c r="Z22" s="345"/>
    </row>
    <row r="23" spans="2:30" ht="30" customHeight="1" x14ac:dyDescent="0.25">
      <c r="B23" s="113"/>
      <c r="C23" s="14">
        <f t="shared" si="2"/>
        <v>9</v>
      </c>
      <c r="D23" s="122"/>
      <c r="E23" s="115"/>
      <c r="F23" s="116"/>
      <c r="G23" s="123"/>
      <c r="H23" s="124"/>
      <c r="I23" s="196" t="str">
        <f t="shared" si="0"/>
        <v/>
      </c>
      <c r="J23" s="125"/>
      <c r="K23" s="196" t="str">
        <f t="shared" si="1"/>
        <v/>
      </c>
      <c r="L23" s="124"/>
      <c r="M23" s="196" t="str">
        <f t="shared" si="6"/>
        <v/>
      </c>
      <c r="N23" s="126"/>
      <c r="O23" s="192" t="str">
        <f t="shared" si="3"/>
        <v/>
      </c>
      <c r="P23" s="191" t="str">
        <f t="shared" si="4"/>
        <v/>
      </c>
      <c r="Q23" s="127"/>
      <c r="R23" s="187" t="str">
        <f t="shared" si="5"/>
        <v/>
      </c>
      <c r="S23" s="258" t="s">
        <v>74</v>
      </c>
      <c r="T23" s="261"/>
      <c r="U23" s="261"/>
      <c r="V23" s="261"/>
      <c r="W23" s="261"/>
      <c r="X23" s="261"/>
      <c r="Y23" s="262"/>
      <c r="Z23" s="263"/>
    </row>
    <row r="24" spans="2:30" ht="30" customHeight="1" thickBot="1" x14ac:dyDescent="0.25">
      <c r="B24" s="114"/>
      <c r="C24" s="18">
        <f t="shared" si="2"/>
        <v>10</v>
      </c>
      <c r="D24" s="128"/>
      <c r="E24" s="128"/>
      <c r="F24" s="129"/>
      <c r="G24" s="130"/>
      <c r="H24" s="131"/>
      <c r="I24" s="197" t="str">
        <f t="shared" si="0"/>
        <v/>
      </c>
      <c r="J24" s="132"/>
      <c r="K24" s="197" t="str">
        <f t="shared" si="1"/>
        <v/>
      </c>
      <c r="L24" s="131"/>
      <c r="M24" s="197" t="str">
        <f t="shared" si="6"/>
        <v/>
      </c>
      <c r="N24" s="142"/>
      <c r="O24" s="193" t="str">
        <f t="shared" si="3"/>
        <v/>
      </c>
      <c r="P24" s="194" t="str">
        <f t="shared" si="4"/>
        <v/>
      </c>
      <c r="Q24" s="134"/>
      <c r="R24" s="188" t="str">
        <f t="shared" si="5"/>
        <v/>
      </c>
      <c r="S24" s="168"/>
      <c r="T24" s="284"/>
      <c r="U24" s="357"/>
      <c r="V24" s="357"/>
      <c r="W24" s="358"/>
      <c r="X24" s="358"/>
      <c r="Y24" s="285"/>
      <c r="Z24" s="286"/>
    </row>
    <row r="25" spans="2:30" ht="30" customHeight="1" thickTop="1" x14ac:dyDescent="0.2">
      <c r="B25" s="113"/>
      <c r="C25" s="16">
        <f t="shared" si="2"/>
        <v>11</v>
      </c>
      <c r="D25" s="135"/>
      <c r="E25" s="135"/>
      <c r="F25" s="136"/>
      <c r="G25" s="137"/>
      <c r="H25" s="138"/>
      <c r="I25" s="198" t="str">
        <f t="shared" si="0"/>
        <v/>
      </c>
      <c r="J25" s="139"/>
      <c r="K25" s="198" t="str">
        <f t="shared" si="1"/>
        <v/>
      </c>
      <c r="L25" s="138"/>
      <c r="M25" s="199" t="str">
        <f t="shared" si="6"/>
        <v/>
      </c>
      <c r="N25" s="120"/>
      <c r="O25" s="195" t="str">
        <f t="shared" si="3"/>
        <v/>
      </c>
      <c r="P25" s="191" t="str">
        <f t="shared" si="4"/>
        <v/>
      </c>
      <c r="Q25" s="141"/>
      <c r="R25" s="189" t="str">
        <f t="shared" si="5"/>
        <v/>
      </c>
      <c r="S25" s="168"/>
      <c r="T25" s="287"/>
      <c r="U25" s="353"/>
      <c r="V25" s="353"/>
      <c r="W25" s="354"/>
      <c r="X25" s="354"/>
      <c r="Y25" s="288"/>
      <c r="Z25" s="289"/>
    </row>
    <row r="26" spans="2:30" ht="30" customHeight="1" x14ac:dyDescent="0.2">
      <c r="B26" s="113"/>
      <c r="C26" s="14">
        <f t="shared" si="2"/>
        <v>12</v>
      </c>
      <c r="D26" s="122"/>
      <c r="E26" s="115"/>
      <c r="F26" s="116"/>
      <c r="G26" s="123"/>
      <c r="H26" s="124"/>
      <c r="I26" s="196" t="str">
        <f t="shared" si="0"/>
        <v/>
      </c>
      <c r="J26" s="125"/>
      <c r="K26" s="196" t="str">
        <f t="shared" si="1"/>
        <v/>
      </c>
      <c r="L26" s="124"/>
      <c r="M26" s="196" t="str">
        <f t="shared" si="6"/>
        <v/>
      </c>
      <c r="N26" s="126"/>
      <c r="O26" s="192" t="str">
        <f t="shared" si="3"/>
        <v/>
      </c>
      <c r="P26" s="191" t="str">
        <f t="shared" si="4"/>
        <v/>
      </c>
      <c r="Q26" s="127"/>
      <c r="R26" s="187" t="str">
        <f t="shared" si="5"/>
        <v/>
      </c>
      <c r="S26" s="259"/>
      <c r="T26" s="287"/>
      <c r="U26" s="353"/>
      <c r="V26" s="353"/>
      <c r="W26" s="354"/>
      <c r="X26" s="354"/>
      <c r="Y26" s="288"/>
      <c r="Z26" s="289"/>
    </row>
    <row r="27" spans="2:30" ht="30" customHeight="1" x14ac:dyDescent="0.2">
      <c r="B27" s="113"/>
      <c r="C27" s="14">
        <f t="shared" si="2"/>
        <v>13</v>
      </c>
      <c r="D27" s="122"/>
      <c r="E27" s="115"/>
      <c r="F27" s="116"/>
      <c r="G27" s="123"/>
      <c r="H27" s="124"/>
      <c r="I27" s="196" t="str">
        <f t="shared" si="0"/>
        <v/>
      </c>
      <c r="J27" s="125"/>
      <c r="K27" s="196" t="str">
        <f t="shared" si="1"/>
        <v/>
      </c>
      <c r="L27" s="124"/>
      <c r="M27" s="196" t="str">
        <f t="shared" si="6"/>
        <v/>
      </c>
      <c r="N27" s="126"/>
      <c r="O27" s="192" t="str">
        <f t="shared" si="3"/>
        <v/>
      </c>
      <c r="P27" s="191" t="str">
        <f t="shared" si="4"/>
        <v/>
      </c>
      <c r="Q27" s="127"/>
      <c r="R27" s="187" t="str">
        <f t="shared" si="5"/>
        <v/>
      </c>
      <c r="S27" s="168"/>
      <c r="T27" s="287"/>
      <c r="U27" s="353"/>
      <c r="V27" s="353"/>
      <c r="W27" s="354"/>
      <c r="X27" s="354"/>
      <c r="Y27" s="288"/>
      <c r="Z27" s="289"/>
    </row>
    <row r="28" spans="2:30" ht="30" customHeight="1" x14ac:dyDescent="0.2">
      <c r="B28" s="113"/>
      <c r="C28" s="14">
        <f t="shared" si="2"/>
        <v>14</v>
      </c>
      <c r="D28" s="122"/>
      <c r="E28" s="115"/>
      <c r="F28" s="116"/>
      <c r="G28" s="123"/>
      <c r="H28" s="124"/>
      <c r="I28" s="196" t="str">
        <f t="shared" si="0"/>
        <v/>
      </c>
      <c r="J28" s="125"/>
      <c r="K28" s="196" t="str">
        <f t="shared" si="1"/>
        <v/>
      </c>
      <c r="L28" s="124"/>
      <c r="M28" s="196" t="str">
        <f t="shared" si="6"/>
        <v/>
      </c>
      <c r="N28" s="126"/>
      <c r="O28" s="192" t="str">
        <f t="shared" si="3"/>
        <v/>
      </c>
      <c r="P28" s="191" t="str">
        <f t="shared" si="4"/>
        <v/>
      </c>
      <c r="Q28" s="127"/>
      <c r="R28" s="187" t="str">
        <f t="shared" si="5"/>
        <v/>
      </c>
      <c r="S28" s="168"/>
      <c r="T28" s="287"/>
      <c r="U28" s="353"/>
      <c r="V28" s="353"/>
      <c r="W28" s="354"/>
      <c r="X28" s="354"/>
      <c r="Y28" s="288"/>
      <c r="Z28" s="289"/>
    </row>
    <row r="29" spans="2:30" ht="30" customHeight="1" thickBot="1" x14ac:dyDescent="0.25">
      <c r="B29" s="114"/>
      <c r="C29" s="18">
        <f t="shared" si="2"/>
        <v>15</v>
      </c>
      <c r="D29" s="128"/>
      <c r="E29" s="128"/>
      <c r="F29" s="129"/>
      <c r="G29" s="130"/>
      <c r="H29" s="131"/>
      <c r="I29" s="197" t="str">
        <f t="shared" si="0"/>
        <v/>
      </c>
      <c r="J29" s="132"/>
      <c r="K29" s="197" t="str">
        <f t="shared" si="1"/>
        <v/>
      </c>
      <c r="L29" s="131"/>
      <c r="M29" s="196" t="str">
        <f t="shared" si="6"/>
        <v/>
      </c>
      <c r="N29" s="133"/>
      <c r="O29" s="193" t="str">
        <f t="shared" si="3"/>
        <v/>
      </c>
      <c r="P29" s="194" t="str">
        <f t="shared" si="4"/>
        <v/>
      </c>
      <c r="Q29" s="134"/>
      <c r="R29" s="188" t="str">
        <f t="shared" si="5"/>
        <v/>
      </c>
      <c r="S29" s="168"/>
      <c r="T29" s="287"/>
      <c r="U29" s="353"/>
      <c r="V29" s="353"/>
      <c r="W29" s="354"/>
      <c r="X29" s="354"/>
      <c r="Y29" s="288"/>
      <c r="Z29" s="289"/>
    </row>
    <row r="30" spans="2:30" ht="30" customHeight="1" thickTop="1" x14ac:dyDescent="0.2">
      <c r="B30" s="113"/>
      <c r="C30" s="16">
        <f t="shared" si="2"/>
        <v>16</v>
      </c>
      <c r="D30" s="135"/>
      <c r="E30" s="135"/>
      <c r="F30" s="136"/>
      <c r="G30" s="137"/>
      <c r="H30" s="138"/>
      <c r="I30" s="198" t="str">
        <f t="shared" si="0"/>
        <v/>
      </c>
      <c r="J30" s="139"/>
      <c r="K30" s="198" t="str">
        <f t="shared" si="1"/>
        <v/>
      </c>
      <c r="L30" s="138"/>
      <c r="M30" s="198" t="str">
        <f>IF(Q30="","",IF(D29="QC",0,L30*Q30))</f>
        <v/>
      </c>
      <c r="N30" s="140"/>
      <c r="O30" s="195" t="str">
        <f t="shared" si="3"/>
        <v/>
      </c>
      <c r="P30" s="191" t="str">
        <f t="shared" si="4"/>
        <v/>
      </c>
      <c r="Q30" s="141"/>
      <c r="R30" s="189" t="str">
        <f t="shared" si="5"/>
        <v/>
      </c>
      <c r="S30" s="168"/>
      <c r="T30" s="290"/>
      <c r="U30" s="355"/>
      <c r="V30" s="355"/>
      <c r="W30" s="356"/>
      <c r="X30" s="356"/>
      <c r="Y30" s="291"/>
      <c r="Z30" s="292"/>
    </row>
    <row r="31" spans="2:30" ht="30" customHeight="1" x14ac:dyDescent="0.25">
      <c r="B31" s="113"/>
      <c r="C31" s="14">
        <f t="shared" si="2"/>
        <v>17</v>
      </c>
      <c r="D31" s="122"/>
      <c r="E31" s="115"/>
      <c r="F31" s="116"/>
      <c r="G31" s="123"/>
      <c r="H31" s="124"/>
      <c r="I31" s="196" t="str">
        <f t="shared" si="0"/>
        <v/>
      </c>
      <c r="J31" s="125"/>
      <c r="K31" s="196" t="str">
        <f t="shared" si="1"/>
        <v/>
      </c>
      <c r="L31" s="124"/>
      <c r="M31" s="196" t="str">
        <f t="shared" ref="M31:M36" si="7">IF(Q31="","",IF(D31="QC",0,L31*Q31))</f>
        <v/>
      </c>
      <c r="N31" s="126"/>
      <c r="O31" s="192" t="str">
        <f t="shared" si="3"/>
        <v/>
      </c>
      <c r="P31" s="191" t="str">
        <f t="shared" si="4"/>
        <v/>
      </c>
      <c r="Q31" s="127"/>
      <c r="R31" s="187" t="str">
        <f t="shared" si="5"/>
        <v/>
      </c>
      <c r="S31" s="7" t="s">
        <v>21</v>
      </c>
      <c r="T31" s="343" t="s">
        <v>136</v>
      </c>
      <c r="U31" s="343"/>
      <c r="V31" s="343"/>
      <c r="W31" s="343"/>
      <c r="X31" s="343"/>
      <c r="Y31" s="344">
        <f>SUM(W24:X30,Z24:Z30)</f>
        <v>0</v>
      </c>
      <c r="Z31" s="345"/>
    </row>
    <row r="32" spans="2:30" ht="30" customHeight="1" thickBot="1" x14ac:dyDescent="0.35">
      <c r="B32" s="113"/>
      <c r="C32" s="14">
        <f t="shared" si="2"/>
        <v>18</v>
      </c>
      <c r="D32" s="122"/>
      <c r="E32" s="115"/>
      <c r="F32" s="116"/>
      <c r="G32" s="123"/>
      <c r="H32" s="124"/>
      <c r="I32" s="196" t="str">
        <f t="shared" ref="I32:I33" si="8">IF(Q32="","",H32*Q32)</f>
        <v/>
      </c>
      <c r="J32" s="125"/>
      <c r="K32" s="196" t="str">
        <f t="shared" ref="K32:K33" si="9">IF(Q32="","",IF(D32="QC",0,J32*Q32))</f>
        <v/>
      </c>
      <c r="L32" s="124"/>
      <c r="M32" s="196" t="str">
        <f t="shared" ref="M32:M33" si="10">IF(Q32="","",IF(D32="QC",0,L32*Q32))</f>
        <v/>
      </c>
      <c r="N32" s="126"/>
      <c r="O32" s="192" t="str">
        <f t="shared" ref="O32:O33" si="11">IF(Q32="","",N32*Q32)</f>
        <v/>
      </c>
      <c r="P32" s="191" t="str">
        <f t="shared" si="4"/>
        <v/>
      </c>
      <c r="Q32" s="127"/>
      <c r="R32" s="187" t="str">
        <f t="shared" ref="R32:R33" si="12">IF(Q32="","",P32*Q32)</f>
        <v/>
      </c>
      <c r="S32" s="200" t="s">
        <v>22</v>
      </c>
      <c r="T32" s="346" t="s">
        <v>62</v>
      </c>
      <c r="U32" s="347"/>
      <c r="V32" s="347"/>
      <c r="W32" s="347"/>
      <c r="X32" s="347"/>
      <c r="Y32" s="348">
        <f>Y22+Y31</f>
        <v>0</v>
      </c>
      <c r="Z32" s="349"/>
    </row>
    <row r="33" spans="1:27" ht="30" customHeight="1" thickTop="1" x14ac:dyDescent="0.2">
      <c r="B33" s="113"/>
      <c r="C33" s="14">
        <f t="shared" si="2"/>
        <v>19</v>
      </c>
      <c r="D33" s="122"/>
      <c r="E33" s="115"/>
      <c r="F33" s="116"/>
      <c r="G33" s="123"/>
      <c r="H33" s="124"/>
      <c r="I33" s="196" t="str">
        <f t="shared" si="8"/>
        <v/>
      </c>
      <c r="J33" s="125"/>
      <c r="K33" s="196" t="str">
        <f t="shared" si="9"/>
        <v/>
      </c>
      <c r="L33" s="124"/>
      <c r="M33" s="196" t="str">
        <f t="shared" si="10"/>
        <v/>
      </c>
      <c r="N33" s="126"/>
      <c r="O33" s="192" t="str">
        <f t="shared" si="11"/>
        <v/>
      </c>
      <c r="P33" s="191" t="str">
        <f t="shared" si="4"/>
        <v/>
      </c>
      <c r="Q33" s="127"/>
      <c r="R33" s="187" t="str">
        <f t="shared" si="12"/>
        <v/>
      </c>
      <c r="S33" s="350" t="s">
        <v>24</v>
      </c>
      <c r="T33" s="351"/>
      <c r="U33" s="351"/>
      <c r="V33" s="351"/>
      <c r="W33" s="351"/>
      <c r="X33" s="351"/>
      <c r="Y33" s="351"/>
      <c r="Z33" s="352"/>
    </row>
    <row r="34" spans="1:27" ht="30" customHeight="1" thickBot="1" x14ac:dyDescent="0.3">
      <c r="B34" s="114"/>
      <c r="C34" s="14">
        <f t="shared" si="2"/>
        <v>20</v>
      </c>
      <c r="D34" s="122"/>
      <c r="E34" s="115"/>
      <c r="F34" s="116"/>
      <c r="G34" s="123"/>
      <c r="H34" s="124"/>
      <c r="I34" s="197" t="str">
        <f t="shared" si="0"/>
        <v/>
      </c>
      <c r="J34" s="132"/>
      <c r="K34" s="197" t="str">
        <f t="shared" si="1"/>
        <v/>
      </c>
      <c r="L34" s="131"/>
      <c r="M34" s="197" t="str">
        <f t="shared" si="7"/>
        <v/>
      </c>
      <c r="N34" s="142"/>
      <c r="O34" s="193" t="str">
        <f t="shared" si="3"/>
        <v/>
      </c>
      <c r="P34" s="194" t="str">
        <f t="shared" si="4"/>
        <v/>
      </c>
      <c r="Q34" s="134"/>
      <c r="R34" s="188" t="str">
        <f t="shared" si="5"/>
        <v/>
      </c>
      <c r="S34" s="257" t="s">
        <v>25</v>
      </c>
      <c r="T34" s="314" t="s">
        <v>26</v>
      </c>
      <c r="U34" s="314"/>
      <c r="V34" s="314"/>
      <c r="W34" s="314"/>
      <c r="X34" s="315"/>
      <c r="Y34" s="8" t="s">
        <v>47</v>
      </c>
      <c r="Z34" s="201"/>
    </row>
    <row r="35" spans="1:27" ht="30" customHeight="1" thickTop="1" x14ac:dyDescent="0.25">
      <c r="B35" s="113"/>
      <c r="C35" s="16">
        <v>21</v>
      </c>
      <c r="D35" s="135"/>
      <c r="E35" s="135"/>
      <c r="F35" s="136"/>
      <c r="G35" s="137"/>
      <c r="H35" s="138"/>
      <c r="I35" s="198" t="str">
        <f t="shared" si="0"/>
        <v/>
      </c>
      <c r="J35" s="139"/>
      <c r="K35" s="198" t="str">
        <f t="shared" si="1"/>
        <v/>
      </c>
      <c r="L35" s="138"/>
      <c r="M35" s="199" t="str">
        <f t="shared" si="7"/>
        <v/>
      </c>
      <c r="N35" s="120"/>
      <c r="O35" s="195" t="str">
        <f t="shared" si="3"/>
        <v/>
      </c>
      <c r="P35" s="191" t="str">
        <f t="shared" si="4"/>
        <v/>
      </c>
      <c r="Q35" s="141"/>
      <c r="R35" s="189" t="str">
        <f t="shared" si="5"/>
        <v/>
      </c>
      <c r="S35" s="244" t="s">
        <v>27</v>
      </c>
      <c r="T35" s="314" t="s">
        <v>28</v>
      </c>
      <c r="U35" s="314"/>
      <c r="V35" s="314"/>
      <c r="W35" s="314"/>
      <c r="X35" s="315"/>
      <c r="Y35" s="8" t="s">
        <v>47</v>
      </c>
      <c r="Z35" s="201"/>
    </row>
    <row r="36" spans="1:27" ht="30" customHeight="1" thickBot="1" x14ac:dyDescent="0.3">
      <c r="B36" s="113"/>
      <c r="C36" s="18">
        <v>22</v>
      </c>
      <c r="D36" s="128"/>
      <c r="E36" s="128"/>
      <c r="F36" s="129"/>
      <c r="G36" s="130"/>
      <c r="H36" s="131"/>
      <c r="I36" s="197" t="str">
        <f t="shared" si="0"/>
        <v/>
      </c>
      <c r="J36" s="132"/>
      <c r="K36" s="197" t="str">
        <f t="shared" si="1"/>
        <v/>
      </c>
      <c r="L36" s="131"/>
      <c r="M36" s="197" t="str">
        <f t="shared" si="7"/>
        <v/>
      </c>
      <c r="N36" s="142"/>
      <c r="O36" s="193" t="str">
        <f t="shared" si="3"/>
        <v/>
      </c>
      <c r="P36" s="194" t="str">
        <f t="shared" si="4"/>
        <v/>
      </c>
      <c r="Q36" s="134"/>
      <c r="R36" s="188" t="str">
        <f t="shared" si="5"/>
        <v/>
      </c>
      <c r="S36" s="257" t="s">
        <v>29</v>
      </c>
      <c r="T36" s="316" t="s">
        <v>55</v>
      </c>
      <c r="U36" s="316"/>
      <c r="V36" s="316"/>
      <c r="W36" s="316"/>
      <c r="X36" s="317"/>
      <c r="Y36" s="9" t="s">
        <v>20</v>
      </c>
      <c r="Z36" s="202"/>
    </row>
    <row r="37" spans="1:27" ht="25.9" customHeight="1" thickTop="1" x14ac:dyDescent="0.25">
      <c r="B37" s="206" t="s">
        <v>41</v>
      </c>
      <c r="C37" s="207"/>
      <c r="D37" s="22"/>
      <c r="E37" s="22"/>
      <c r="F37" s="208"/>
      <c r="G37" s="217" t="s">
        <v>127</v>
      </c>
      <c r="H37" s="218"/>
      <c r="I37" s="239" t="str">
        <f>IF(R15=""," ",SUM(I15:I36))</f>
        <v xml:space="preserve"> </v>
      </c>
      <c r="J37" s="240"/>
      <c r="K37" s="239" t="str">
        <f>IF(R15=""," ",SUM(K15:K36))</f>
        <v xml:space="preserve"> </v>
      </c>
      <c r="L37" s="240"/>
      <c r="M37" s="239" t="str">
        <f>IF(R15=""," ",SUM(M15:M36))</f>
        <v xml:space="preserve"> </v>
      </c>
      <c r="N37" s="240"/>
      <c r="O37" s="239" t="str">
        <f>IF(Q15=""," ",SUM(O15:O36))</f>
        <v xml:space="preserve"> </v>
      </c>
      <c r="P37" s="241"/>
      <c r="Q37" s="242" t="str">
        <f>IF(Q15=""," ",SUM(Q15:Q36))</f>
        <v xml:space="preserve"> </v>
      </c>
      <c r="R37" s="243" t="str">
        <f>IF(R15=""," ",SUM(R15:R36))</f>
        <v xml:space="preserve"> </v>
      </c>
      <c r="S37" s="244"/>
      <c r="T37" s="318" t="s">
        <v>30</v>
      </c>
      <c r="U37" s="318"/>
      <c r="V37" s="318"/>
      <c r="W37" s="318"/>
      <c r="X37" s="319"/>
      <c r="Y37" s="245" t="s">
        <v>31</v>
      </c>
      <c r="Z37" s="203"/>
    </row>
    <row r="38" spans="1:27" ht="25.9" customHeight="1" x14ac:dyDescent="0.3">
      <c r="B38" s="215" t="s">
        <v>78</v>
      </c>
      <c r="C38" s="20"/>
      <c r="D38" s="21"/>
      <c r="E38" s="21"/>
      <c r="F38" s="216"/>
      <c r="G38" s="217" t="s">
        <v>128</v>
      </c>
      <c r="H38" s="175"/>
      <c r="I38" s="247" t="str">
        <f>'FINAL DETAILS-p2'!I38</f>
        <v xml:space="preserve"> </v>
      </c>
      <c r="J38" s="248"/>
      <c r="K38" s="247" t="str">
        <f>'FINAL DETAILS-p2'!K38</f>
        <v xml:space="preserve"> </v>
      </c>
      <c r="L38" s="248"/>
      <c r="M38" s="247" t="str">
        <f>'FINAL DETAILS-p2'!M38</f>
        <v xml:space="preserve"> </v>
      </c>
      <c r="N38" s="248"/>
      <c r="O38" s="247" t="str">
        <f>'FINAL DETAILS-p2'!O38</f>
        <v xml:space="preserve"> </v>
      </c>
      <c r="P38" s="248"/>
      <c r="Q38" s="249" t="str">
        <f>'FINAL DETAILS-p2'!Q38</f>
        <v xml:space="preserve"> </v>
      </c>
      <c r="R38" s="250" t="str">
        <f>'FINAL DETAILS-p2'!R38</f>
        <v xml:space="preserve"> </v>
      </c>
      <c r="S38" s="251" t="s">
        <v>32</v>
      </c>
      <c r="T38" s="320" t="s">
        <v>137</v>
      </c>
      <c r="U38" s="321"/>
      <c r="V38" s="321"/>
      <c r="W38" s="321"/>
      <c r="X38" s="322"/>
      <c r="Y38" s="252" t="s">
        <v>23</v>
      </c>
      <c r="Z38" s="294">
        <f>(Z34*500)+(Z35*1000)+Z36</f>
        <v>0</v>
      </c>
    </row>
    <row r="39" spans="1:27" ht="25.9" customHeight="1" thickBot="1" x14ac:dyDescent="0.3">
      <c r="B39" s="215" t="s">
        <v>33</v>
      </c>
      <c r="C39" s="20"/>
      <c r="D39" s="20"/>
      <c r="E39" s="20"/>
      <c r="F39" s="216"/>
      <c r="G39" s="217" t="s">
        <v>129</v>
      </c>
      <c r="H39" s="170"/>
      <c r="I39" s="253" t="str">
        <f>'FINAL DETAILS-p3'!I39</f>
        <v/>
      </c>
      <c r="J39" s="248"/>
      <c r="K39" s="253" t="str">
        <f>'FINAL DETAILS-p3'!K39</f>
        <v/>
      </c>
      <c r="L39" s="248"/>
      <c r="M39" s="253" t="str">
        <f>'FINAL DETAILS-p3'!M39</f>
        <v/>
      </c>
      <c r="N39" s="248"/>
      <c r="O39" s="253" t="str">
        <f>'FINAL DETAILS-p3'!O39</f>
        <v/>
      </c>
      <c r="P39" s="248"/>
      <c r="Q39" s="254" t="str">
        <f>'FINAL DETAILS-p3'!Q39</f>
        <v/>
      </c>
      <c r="R39" s="255" t="str">
        <f>'FINAL DETAILS-p3'!R39</f>
        <v/>
      </c>
      <c r="S39" s="256"/>
      <c r="T39" s="323" t="s">
        <v>138</v>
      </c>
      <c r="U39" s="323"/>
      <c r="V39" s="323"/>
      <c r="W39" s="323"/>
      <c r="X39" s="323"/>
      <c r="Y39" s="323"/>
      <c r="Z39" s="324"/>
      <c r="AA39" s="4"/>
    </row>
    <row r="40" spans="1:27" ht="25.9" customHeight="1" thickTop="1" thickBot="1" x14ac:dyDescent="0.3">
      <c r="B40" s="325" t="s">
        <v>135</v>
      </c>
      <c r="C40" s="326"/>
      <c r="D40" s="326"/>
      <c r="E40" s="326"/>
      <c r="F40" s="326"/>
      <c r="G40" s="326"/>
      <c r="H40" s="327"/>
      <c r="I40" s="24">
        <f>SUM(I37:I39)</f>
        <v>0</v>
      </c>
      <c r="J40" s="1" t="s">
        <v>76</v>
      </c>
      <c r="K40" s="24">
        <f>SUM(K37:K39)</f>
        <v>0</v>
      </c>
      <c r="L40" s="1" t="s">
        <v>77</v>
      </c>
      <c r="M40" s="24">
        <f>SUM(M37:M39)</f>
        <v>0</v>
      </c>
      <c r="N40" s="1" t="s">
        <v>123</v>
      </c>
      <c r="O40" s="24">
        <f>SUM(O37:O39)</f>
        <v>0</v>
      </c>
      <c r="P40" s="4"/>
      <c r="Q40" s="25">
        <f>SUM(Q37:Q39)</f>
        <v>0</v>
      </c>
      <c r="R40" s="41">
        <f>SUM(R37:R39)</f>
        <v>0</v>
      </c>
      <c r="S40" s="328" t="s">
        <v>130</v>
      </c>
      <c r="T40" s="329"/>
      <c r="U40" s="329"/>
      <c r="V40" s="329"/>
      <c r="W40" s="329"/>
      <c r="X40" s="334">
        <f>R40+Y32+Z38</f>
        <v>0</v>
      </c>
      <c r="Y40" s="335"/>
      <c r="Z40" s="336"/>
    </row>
    <row r="41" spans="1:27" ht="25.5" customHeight="1" thickTop="1" x14ac:dyDescent="0.2">
      <c r="B41" s="168"/>
      <c r="C41" s="169"/>
      <c r="D41" s="169"/>
      <c r="E41" s="169"/>
      <c r="F41" s="169"/>
      <c r="G41" s="169"/>
      <c r="H41" s="170"/>
      <c r="I41" s="171"/>
      <c r="J41" s="171"/>
      <c r="K41" s="171"/>
      <c r="L41" s="170"/>
      <c r="M41" s="170"/>
      <c r="N41" s="170"/>
      <c r="O41" s="170"/>
      <c r="P41" s="172"/>
      <c r="Q41" s="170"/>
      <c r="R41" s="170"/>
      <c r="S41" s="330"/>
      <c r="T41" s="331"/>
      <c r="U41" s="331"/>
      <c r="V41" s="331"/>
      <c r="W41" s="331"/>
      <c r="X41" s="337"/>
      <c r="Y41" s="338"/>
      <c r="Z41" s="339"/>
    </row>
    <row r="42" spans="1:27" ht="25.5" customHeight="1" thickBot="1" x14ac:dyDescent="0.25">
      <c r="B42" s="173" t="s">
        <v>40</v>
      </c>
      <c r="C42" s="174" t="s">
        <v>139</v>
      </c>
      <c r="D42" s="175"/>
      <c r="E42" s="175"/>
      <c r="F42" s="20"/>
      <c r="G42" s="20"/>
      <c r="H42" s="169"/>
      <c r="I42" s="169"/>
      <c r="J42" s="169"/>
      <c r="K42" s="171"/>
      <c r="L42" s="171"/>
      <c r="M42" s="171"/>
      <c r="N42" s="171"/>
      <c r="O42" s="171"/>
      <c r="P42" s="171"/>
      <c r="Q42" s="171"/>
      <c r="R42" s="176"/>
      <c r="S42" s="332"/>
      <c r="T42" s="333"/>
      <c r="U42" s="333"/>
      <c r="V42" s="333"/>
      <c r="W42" s="333"/>
      <c r="X42" s="340"/>
      <c r="Y42" s="341"/>
      <c r="Z42" s="342"/>
    </row>
    <row r="43" spans="1:27" ht="54" customHeight="1" thickTop="1" x14ac:dyDescent="0.2">
      <c r="B43" s="168"/>
      <c r="C43" s="177" t="s">
        <v>79</v>
      </c>
      <c r="D43" s="177"/>
      <c r="E43" s="177"/>
      <c r="F43" s="177"/>
      <c r="G43" s="177"/>
      <c r="H43" s="177"/>
      <c r="I43" s="178"/>
      <c r="J43" s="169"/>
      <c r="K43" s="171"/>
      <c r="L43" s="171"/>
      <c r="M43" s="171"/>
      <c r="N43" s="176"/>
      <c r="O43" s="171"/>
      <c r="P43" s="171"/>
      <c r="Q43" s="171"/>
      <c r="R43" s="171"/>
      <c r="S43" s="303"/>
      <c r="T43" s="303"/>
      <c r="U43" s="303"/>
      <c r="V43" s="303"/>
      <c r="W43" s="171"/>
      <c r="X43" s="303"/>
      <c r="Y43" s="303"/>
      <c r="Z43" s="304"/>
    </row>
    <row r="44" spans="1:27" ht="25.15" customHeight="1" thickBot="1" x14ac:dyDescent="0.25">
      <c r="A44" s="171"/>
      <c r="B44" s="179"/>
      <c r="C44" s="180"/>
      <c r="D44" s="181"/>
      <c r="E44" s="181"/>
      <c r="F44" s="181"/>
      <c r="G44" s="181"/>
      <c r="H44" s="181"/>
      <c r="I44" s="182"/>
      <c r="J44" s="183"/>
      <c r="K44" s="183"/>
      <c r="L44" s="182"/>
      <c r="M44" s="182"/>
      <c r="N44" s="182"/>
      <c r="O44" s="182"/>
      <c r="P44" s="182"/>
      <c r="Q44" s="182"/>
      <c r="R44" s="182"/>
      <c r="S44" s="305" t="s">
        <v>34</v>
      </c>
      <c r="T44" s="305"/>
      <c r="U44" s="305"/>
      <c r="V44" s="305"/>
      <c r="W44" s="184"/>
      <c r="X44" s="305" t="s">
        <v>35</v>
      </c>
      <c r="Y44" s="305"/>
      <c r="Z44" s="306"/>
    </row>
    <row r="45" spans="1:27" ht="25.5" customHeight="1" thickTop="1" x14ac:dyDescent="0.25">
      <c r="A45" s="171"/>
      <c r="B45" s="266" t="s">
        <v>121</v>
      </c>
      <c r="C45" s="267"/>
      <c r="D45" s="267"/>
      <c r="E45" s="267"/>
      <c r="F45" s="267"/>
      <c r="G45" s="267"/>
      <c r="H45" s="268"/>
      <c r="I45" s="268"/>
      <c r="J45" s="268"/>
      <c r="K45" s="268"/>
      <c r="L45" s="268"/>
      <c r="M45" s="268"/>
      <c r="N45" s="268"/>
      <c r="O45" s="268"/>
      <c r="P45" s="268"/>
      <c r="Q45" s="268"/>
      <c r="R45" s="268"/>
      <c r="S45" s="268"/>
      <c r="T45" s="268"/>
      <c r="U45" s="268"/>
      <c r="V45" s="268"/>
      <c r="W45" s="268"/>
      <c r="X45" s="268"/>
      <c r="Y45" s="307" t="s">
        <v>80</v>
      </c>
      <c r="Z45" s="307"/>
    </row>
    <row r="46" spans="1:27" ht="24.95" customHeight="1" thickBot="1" x14ac:dyDescent="0.25">
      <c r="B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7" ht="18.95" customHeight="1" x14ac:dyDescent="0.2">
      <c r="B47" s="308" t="s">
        <v>60</v>
      </c>
      <c r="C47" s="309"/>
      <c r="D47" s="309"/>
      <c r="E47" s="309"/>
      <c r="F47" s="309"/>
      <c r="G47" s="310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7" ht="18.95" customHeight="1" thickBot="1" x14ac:dyDescent="0.25">
      <c r="B48" s="311"/>
      <c r="C48" s="312"/>
      <c r="D48" s="312"/>
      <c r="E48" s="312"/>
      <c r="F48" s="312"/>
      <c r="G48" s="313"/>
      <c r="H48" s="6"/>
      <c r="J48" s="1"/>
      <c r="K48" s="1"/>
      <c r="L48" s="98"/>
      <c r="M48" s="1"/>
      <c r="N48" s="1"/>
      <c r="O48" s="1"/>
      <c r="P48" s="6"/>
      <c r="Q48" s="6"/>
      <c r="R48" s="6"/>
      <c r="S48" s="6"/>
      <c r="T48" s="6"/>
      <c r="U48" s="6"/>
      <c r="V48" s="6"/>
    </row>
    <row r="49" spans="2:22" ht="18.95" customHeight="1" thickTop="1" thickBot="1" x14ac:dyDescent="0.25">
      <c r="B49" s="297" t="s">
        <v>61</v>
      </c>
      <c r="C49" s="298"/>
      <c r="D49" s="298"/>
      <c r="E49" s="298"/>
      <c r="F49" s="298"/>
      <c r="G49" s="299"/>
      <c r="H49" s="6"/>
      <c r="J49" s="3"/>
      <c r="K49" s="3"/>
      <c r="L49" s="98"/>
      <c r="M49" s="4"/>
      <c r="N49" s="4"/>
      <c r="O49" s="4"/>
      <c r="P49" s="6"/>
      <c r="Q49" s="6"/>
      <c r="R49" s="6"/>
      <c r="S49" s="6"/>
      <c r="T49" s="6"/>
      <c r="U49" s="6"/>
      <c r="V49" s="6"/>
    </row>
    <row r="50" spans="2:22" ht="18.95" customHeight="1" thickTop="1" x14ac:dyDescent="0.2">
      <c r="B50" s="11" t="s">
        <v>39</v>
      </c>
      <c r="C50" s="300" t="s">
        <v>58</v>
      </c>
      <c r="D50" s="300"/>
      <c r="E50" s="300"/>
      <c r="F50" s="300"/>
      <c r="G50" s="300"/>
      <c r="H50" s="6"/>
      <c r="J50" s="99"/>
      <c r="K50" s="99"/>
      <c r="L50" s="99"/>
      <c r="M50" s="99"/>
      <c r="N50" s="99"/>
      <c r="O50" s="99"/>
      <c r="P50" s="6"/>
      <c r="Q50" s="6"/>
      <c r="R50" s="6"/>
      <c r="S50" s="6"/>
      <c r="T50" s="6"/>
      <c r="U50" s="6"/>
      <c r="V50" s="6"/>
    </row>
    <row r="51" spans="2:22" ht="18.95" customHeight="1" x14ac:dyDescent="0.2">
      <c r="B51" s="12" t="s">
        <v>44</v>
      </c>
      <c r="C51" s="295" t="s">
        <v>59</v>
      </c>
      <c r="D51" s="295"/>
      <c r="E51" s="295"/>
      <c r="F51" s="295"/>
      <c r="G51" s="295"/>
      <c r="H51" s="6"/>
      <c r="S51" s="6"/>
      <c r="T51" s="6"/>
      <c r="U51" s="6"/>
      <c r="V51" s="6"/>
    </row>
    <row r="52" spans="2:22" ht="18.95" customHeight="1" thickBot="1" x14ac:dyDescent="0.25">
      <c r="B52" s="28"/>
      <c r="C52" s="301"/>
      <c r="D52" s="301"/>
      <c r="E52" s="301"/>
      <c r="F52" s="301"/>
      <c r="G52" s="301"/>
      <c r="H52" s="6"/>
      <c r="S52" s="6"/>
      <c r="T52" s="6"/>
      <c r="U52" s="6"/>
      <c r="V52" s="6"/>
    </row>
    <row r="53" spans="2:22" ht="18.95" customHeight="1" thickTop="1" thickBot="1" x14ac:dyDescent="0.25">
      <c r="B53" s="297" t="s">
        <v>83</v>
      </c>
      <c r="C53" s="298"/>
      <c r="D53" s="298"/>
      <c r="E53" s="298"/>
      <c r="F53" s="298"/>
      <c r="G53" s="299"/>
      <c r="H53" s="6"/>
      <c r="S53" s="6"/>
      <c r="T53" s="6"/>
      <c r="U53" s="6"/>
      <c r="V53" s="6"/>
    </row>
    <row r="54" spans="2:22" ht="18.95" customHeight="1" thickTop="1" x14ac:dyDescent="0.2">
      <c r="B54" s="27" t="s">
        <v>86</v>
      </c>
      <c r="C54" s="302" t="s">
        <v>88</v>
      </c>
      <c r="D54" s="302"/>
      <c r="E54" s="302"/>
      <c r="F54" s="302"/>
      <c r="G54" s="302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2:22" ht="18.95" customHeight="1" x14ac:dyDescent="0.2">
      <c r="B55" s="12" t="s">
        <v>85</v>
      </c>
      <c r="C55" s="295" t="s">
        <v>89</v>
      </c>
      <c r="D55" s="295"/>
      <c r="E55" s="295"/>
      <c r="F55" s="295"/>
      <c r="G55" s="295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2:22" ht="18.95" customHeight="1" thickBot="1" x14ac:dyDescent="0.25">
      <c r="B56" s="13" t="s">
        <v>87</v>
      </c>
      <c r="C56" s="296" t="s">
        <v>90</v>
      </c>
      <c r="D56" s="296"/>
      <c r="E56" s="296"/>
      <c r="F56" s="296"/>
      <c r="G56" s="29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2:22" ht="18.95" customHeight="1" x14ac:dyDescent="0.2"/>
    <row r="58" spans="2:22" ht="18.95" customHeight="1" x14ac:dyDescent="0.2"/>
    <row r="59" spans="2:22" ht="18.95" customHeight="1" x14ac:dyDescent="0.2"/>
    <row r="60" spans="2:22" ht="18.95" customHeight="1" x14ac:dyDescent="0.2"/>
    <row r="61" spans="2:22" ht="18.95" customHeight="1" x14ac:dyDescent="0.2"/>
    <row r="62" spans="2:22" ht="18.95" customHeight="1" x14ac:dyDescent="0.2"/>
    <row r="63" spans="2:22" ht="18.95" customHeight="1" x14ac:dyDescent="0.2"/>
    <row r="64" spans="2:22" ht="18.95" customHeight="1" x14ac:dyDescent="0.2"/>
    <row r="65" ht="18.95" customHeight="1" x14ac:dyDescent="0.2"/>
    <row r="66" ht="18.95" customHeight="1" x14ac:dyDescent="0.2"/>
  </sheetData>
  <sheetProtection sheet="1" objects="1" scenarios="1"/>
  <dataConsolidate/>
  <mergeCells count="116">
    <mergeCell ref="S4:T4"/>
    <mergeCell ref="V4:W4"/>
    <mergeCell ref="P5:Q5"/>
    <mergeCell ref="S5:T5"/>
    <mergeCell ref="V5:W5"/>
    <mergeCell ref="P6:Q6"/>
    <mergeCell ref="S6:T6"/>
    <mergeCell ref="V6:W6"/>
    <mergeCell ref="B2:H6"/>
    <mergeCell ref="I2:O3"/>
    <mergeCell ref="P2:Q2"/>
    <mergeCell ref="S2:V2"/>
    <mergeCell ref="W2:Z2"/>
    <mergeCell ref="P3:Q3"/>
    <mergeCell ref="S3:V3"/>
    <mergeCell ref="W3:Z3"/>
    <mergeCell ref="I4:O5"/>
    <mergeCell ref="P4:Q4"/>
    <mergeCell ref="B7:R8"/>
    <mergeCell ref="S7:T7"/>
    <mergeCell ref="V7:W7"/>
    <mergeCell ref="S8:T8"/>
    <mergeCell ref="V8:W8"/>
    <mergeCell ref="B9:G9"/>
    <mergeCell ref="H9:I9"/>
    <mergeCell ref="J9:K9"/>
    <mergeCell ref="L9:M9"/>
    <mergeCell ref="N9:O9"/>
    <mergeCell ref="P9:R9"/>
    <mergeCell ref="S9:W9"/>
    <mergeCell ref="X9:Z9"/>
    <mergeCell ref="B10:B12"/>
    <mergeCell ref="C10:C12"/>
    <mergeCell ref="D10:D12"/>
    <mergeCell ref="E10:E12"/>
    <mergeCell ref="F10:F12"/>
    <mergeCell ref="G10:G12"/>
    <mergeCell ref="H10:H12"/>
    <mergeCell ref="O10:O12"/>
    <mergeCell ref="P10:P11"/>
    <mergeCell ref="Q10:Q12"/>
    <mergeCell ref="R10:R12"/>
    <mergeCell ref="S10:Z10"/>
    <mergeCell ref="S11:Z12"/>
    <mergeCell ref="I10:I12"/>
    <mergeCell ref="J10:J12"/>
    <mergeCell ref="K10:K12"/>
    <mergeCell ref="L10:L12"/>
    <mergeCell ref="M10:M12"/>
    <mergeCell ref="N10:N12"/>
    <mergeCell ref="S13:Z13"/>
    <mergeCell ref="AC13:AC14"/>
    <mergeCell ref="S14:W14"/>
    <mergeCell ref="U15:V15"/>
    <mergeCell ref="W15:X15"/>
    <mergeCell ref="U16:V16"/>
    <mergeCell ref="W16:X16"/>
    <mergeCell ref="B13:B14"/>
    <mergeCell ref="C13:C14"/>
    <mergeCell ref="D13:D14"/>
    <mergeCell ref="E13:E14"/>
    <mergeCell ref="F13:F14"/>
    <mergeCell ref="G13:G14"/>
    <mergeCell ref="Y22:Z22"/>
    <mergeCell ref="U24:V24"/>
    <mergeCell ref="W24:X24"/>
    <mergeCell ref="U17:V17"/>
    <mergeCell ref="W17:X17"/>
    <mergeCell ref="U18:V18"/>
    <mergeCell ref="W18:X18"/>
    <mergeCell ref="U19:V19"/>
    <mergeCell ref="W19:X19"/>
    <mergeCell ref="U25:V25"/>
    <mergeCell ref="W25:X25"/>
    <mergeCell ref="U26:V26"/>
    <mergeCell ref="W26:X26"/>
    <mergeCell ref="U27:V27"/>
    <mergeCell ref="W27:X27"/>
    <mergeCell ref="U20:V20"/>
    <mergeCell ref="W20:X20"/>
    <mergeCell ref="U21:V21"/>
    <mergeCell ref="W21:X21"/>
    <mergeCell ref="T31:X31"/>
    <mergeCell ref="Y31:Z31"/>
    <mergeCell ref="T32:X32"/>
    <mergeCell ref="Y32:Z32"/>
    <mergeCell ref="S33:Z33"/>
    <mergeCell ref="T34:X34"/>
    <mergeCell ref="U28:V28"/>
    <mergeCell ref="W28:X28"/>
    <mergeCell ref="U29:V29"/>
    <mergeCell ref="W29:X29"/>
    <mergeCell ref="U30:V30"/>
    <mergeCell ref="W30:X30"/>
    <mergeCell ref="X43:Z43"/>
    <mergeCell ref="S44:V44"/>
    <mergeCell ref="X44:Z44"/>
    <mergeCell ref="Y45:Z45"/>
    <mergeCell ref="B47:G48"/>
    <mergeCell ref="T35:X35"/>
    <mergeCell ref="T36:X36"/>
    <mergeCell ref="T37:X37"/>
    <mergeCell ref="T38:X38"/>
    <mergeCell ref="T39:Z39"/>
    <mergeCell ref="B40:H40"/>
    <mergeCell ref="S40:W42"/>
    <mergeCell ref="X40:Z42"/>
    <mergeCell ref="C55:G55"/>
    <mergeCell ref="C56:G56"/>
    <mergeCell ref="B49:G49"/>
    <mergeCell ref="C50:G50"/>
    <mergeCell ref="C51:G51"/>
    <mergeCell ref="C52:G52"/>
    <mergeCell ref="B53:G53"/>
    <mergeCell ref="C54:G54"/>
    <mergeCell ref="S43:V43"/>
  </mergeCells>
  <conditionalFormatting sqref="U4">
    <cfRule type="expression" dxfId="2" priority="2">
      <formula>IF($U$4="MIX",1,0)</formula>
    </cfRule>
  </conditionalFormatting>
  <conditionalFormatting sqref="V4">
    <cfRule type="expression" dxfId="1" priority="3">
      <formula>IF($V$4="PG GRADE",1,0)</formula>
    </cfRule>
  </conditionalFormatting>
  <conditionalFormatting sqref="X4">
    <cfRule type="expression" dxfId="0" priority="1">
      <formula>IF($X$4="TONNAGE",1,0)</formula>
    </cfRule>
  </conditionalFormatting>
  <dataValidations count="10">
    <dataValidation type="decimal" allowBlank="1" showInputMessage="1" showErrorMessage="1" error="Select a number between -8 and 0" sqref="N15:N36" xr:uid="{AA1E5124-3C6F-4D55-984A-E65E64A7FD1B}">
      <formula1>-8</formula1>
      <formula2>0</formula2>
    </dataValidation>
    <dataValidation type="list" allowBlank="1" showInputMessage="1" sqref="H13" xr:uid="{B52DFA5B-ABF2-46BB-998F-50CC88C31C13}">
      <formula1>$AC$15:$AC$16</formula1>
    </dataValidation>
    <dataValidation type="list" allowBlank="1" showInputMessage="1" showErrorMessage="1" sqref="E15:E36" xr:uid="{30BA55E5-9D28-4878-8F39-E1B28B2A7AA0}">
      <formula1>$B$54:$B$56</formula1>
    </dataValidation>
    <dataValidation type="list" allowBlank="1" showInputMessage="1" showErrorMessage="1" sqref="D15:D36" xr:uid="{EAB3FA66-02EB-4986-83C1-7F2C863C37E7}">
      <formula1>$B$50:$B$52</formula1>
    </dataValidation>
    <dataValidation type="whole" allowBlank="1" showInputMessage="1" showErrorMessage="1" sqref="B57:P65537 Q58:R65537 AA2:AF4 AK29:AK65537 AA40:AA65537 I45:J47 B46 K46:O47 Y46:Z65537 P46:R50 I42:J43 AB41:AJ65537 C45:G46 Y23:Z24 W43:X43 AK11:AK22 AA10:AA38 I54:R56 X40 AA6:AF9 AB10:AK10 AT1:IV9 AU10:IW1048576 AG2:AS9 AL10:AT65537 S13:S33 T14:Z21 H44:H56 S40:W42 S45:X65537 H42 T22:X22" xr:uid="{284DA018-4052-4D2D-BB45-9AC3AE18F86B}">
      <formula1>111</formula1>
      <formula2>222</formula2>
    </dataValidation>
    <dataValidation type="whole" allowBlank="1" showInputMessage="1" sqref="B47 S39 Y15:Y21 Y24:Y30 B49:B56 X9 X4:Y8 S9 V4:V8" xr:uid="{E12159D0-BB9E-42EB-A164-4152D56B5AE6}">
      <formula1>111</formula1>
      <formula2>222</formula2>
    </dataValidation>
    <dataValidation type="whole" allowBlank="1" showInputMessage="1" showErrorMessage="1" sqref="B2:H6 I2 T32:X32 S22 P4:Q4 AA39 I4 J48:K48 Q41:R41 H38:H39 P5:P6 P2:P3 AA5 S2:S3 B7 L44:X44 M49:O49 H41 D37:E37 T23:X23 D42:G42 S15:S20 D39:E39 F44:G44 J50:O50 L41:O41 T34:X37 S31:S32 S34:S38 Y34:Y38" xr:uid="{799D687D-0A6B-44CF-A62C-CBE0313D896F}">
      <formula1>11111</formula1>
      <formula2>22222</formula2>
    </dataValidation>
    <dataValidation type="whole" allowBlank="1" showInputMessage="1" sqref="X40 L49 P41 T39 W2:W3 J44:K44 AC15:AC16 U4:U8 S4 C43 Z34:Z37 Y23 T24:X30 T15:X22 L48:O48 B44:C44 G37:H37 R2:R6 B37:B39 S40 S5:T8 B42:C42" xr:uid="{540A5E90-7E68-4D4E-B1DE-6D95B1319F77}">
      <formula1>11111</formula1>
      <formula2>22222</formula2>
    </dataValidation>
    <dataValidation allowBlank="1" showInputMessage="1" sqref="H10:P12 Z4:Z8 G10:G13 B10:F14 J15:J36 L15:L36 F15:H36 B15:C36" xr:uid="{7C04342B-EFBB-4028-97F5-5A93B4233FA2}"/>
    <dataValidation type="whole" allowBlank="1" showInputMessage="1" showErrorMessage="1" sqref="Q10:R10 K15:K36 M15:M36 I15:I36" xr:uid="{30EB68BE-0B0B-4DB4-BE90-51E8B480663B}">
      <formula1>11111</formula1>
      <formula2>111111</formula2>
    </dataValidation>
  </dataValidations>
  <printOptions horizontalCentered="1" verticalCentered="1"/>
  <pageMargins left="0.23622047244094491" right="0.23622047244094491" top="0.15748031496062992" bottom="0.15748031496062992" header="0.31496062992125984" footer="7.874015748031496E-2"/>
  <pageSetup scale="42" orientation="landscape" r:id="rId1"/>
  <headerFooter alignWithMargins="0">
    <oddFooter>&amp;L&amp;1#&amp;"Calibri"&amp;11&amp;K000000Classification: Protected 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B0753-0A8E-46DC-B94C-949D09494B76}">
  <sheetPr>
    <pageSetUpPr fitToPage="1"/>
  </sheetPr>
  <dimension ref="B1:AF62"/>
  <sheetViews>
    <sheetView view="pageBreakPreview" topLeftCell="A12" zoomScale="70" zoomScaleNormal="70" zoomScaleSheetLayoutView="70" zoomScalePageLayoutView="55" workbookViewId="0">
      <selection activeCell="R39" sqref="R39"/>
    </sheetView>
  </sheetViews>
  <sheetFormatPr defaultRowHeight="12.75" x14ac:dyDescent="0.2"/>
  <cols>
    <col min="1" max="1" width="3.42578125" customWidth="1"/>
    <col min="2" max="2" width="16.7109375" customWidth="1"/>
    <col min="3" max="6" width="6.28515625" style="6" customWidth="1"/>
    <col min="7" max="7" width="12" style="6" customWidth="1"/>
    <col min="8" max="8" width="17.42578125" customWidth="1"/>
    <col min="9" max="9" width="14.7109375" customWidth="1"/>
    <col min="10" max="10" width="11.85546875" customWidth="1"/>
    <col min="11" max="11" width="14.7109375" customWidth="1"/>
    <col min="12" max="12" width="10.42578125" customWidth="1"/>
    <col min="13" max="15" width="15.85546875" customWidth="1"/>
    <col min="16" max="16" width="16.28515625" customWidth="1"/>
    <col min="17" max="17" width="18.7109375" customWidth="1"/>
    <col min="18" max="18" width="21.85546875" customWidth="1"/>
    <col min="19" max="19" width="5.7109375" customWidth="1"/>
    <col min="20" max="22" width="10.28515625" customWidth="1"/>
    <col min="23" max="23" width="8.7109375" customWidth="1"/>
    <col min="24" max="24" width="9.28515625" customWidth="1"/>
    <col min="25" max="25" width="13.5703125" customWidth="1"/>
    <col min="26" max="26" width="14.7109375" customWidth="1"/>
    <col min="27" max="27" width="16" customWidth="1"/>
    <col min="30" max="30" width="20.7109375" customWidth="1"/>
    <col min="32" max="32" width="10.7109375" customWidth="1"/>
    <col min="33" max="33" width="13.42578125" customWidth="1"/>
    <col min="34" max="34" width="10.7109375" customWidth="1"/>
    <col min="35" max="35" width="15.7109375" customWidth="1"/>
    <col min="36" max="38" width="20.7109375" customWidth="1"/>
    <col min="39" max="40" width="15.7109375" customWidth="1"/>
  </cols>
  <sheetData>
    <row r="1" spans="2:32" ht="13.5" thickBot="1" x14ac:dyDescent="0.25">
      <c r="S1" s="47"/>
      <c r="T1" s="47"/>
      <c r="U1" s="47"/>
      <c r="V1" s="47"/>
      <c r="W1" s="47"/>
      <c r="X1" s="47"/>
      <c r="Y1" s="47"/>
      <c r="Z1" s="47"/>
      <c r="AA1" s="47"/>
    </row>
    <row r="2" spans="2:32" ht="26.25" customHeight="1" thickTop="1" x14ac:dyDescent="0.2">
      <c r="B2" s="425"/>
      <c r="C2" s="426"/>
      <c r="D2" s="426"/>
      <c r="E2" s="426"/>
      <c r="F2" s="426"/>
      <c r="G2" s="426"/>
      <c r="H2" s="427"/>
      <c r="I2" s="431" t="s">
        <v>0</v>
      </c>
      <c r="J2" s="432"/>
      <c r="K2" s="432"/>
      <c r="L2" s="432"/>
      <c r="M2" s="432"/>
      <c r="N2" s="432"/>
      <c r="O2" s="433"/>
      <c r="P2" s="437" t="s">
        <v>1</v>
      </c>
      <c r="Q2" s="438"/>
      <c r="R2" s="276" t="str">
        <f>IF('FINAL DETAILS-p1'!R2="","",'FINAL DETAILS-p1'!R2)</f>
        <v/>
      </c>
      <c r="S2" s="82"/>
      <c r="T2" s="82"/>
      <c r="U2" s="82"/>
      <c r="V2" s="82"/>
      <c r="W2" s="84"/>
      <c r="X2" s="84"/>
      <c r="Y2" s="84"/>
      <c r="Z2" s="84"/>
      <c r="AA2" s="47"/>
    </row>
    <row r="3" spans="2:32" ht="26.25" customHeight="1" x14ac:dyDescent="0.2">
      <c r="B3" s="428"/>
      <c r="C3" s="429"/>
      <c r="D3" s="429"/>
      <c r="E3" s="429"/>
      <c r="F3" s="429"/>
      <c r="G3" s="429"/>
      <c r="H3" s="430"/>
      <c r="I3" s="434"/>
      <c r="J3" s="435"/>
      <c r="K3" s="435"/>
      <c r="L3" s="435"/>
      <c r="M3" s="435"/>
      <c r="N3" s="435"/>
      <c r="O3" s="436"/>
      <c r="P3" s="423" t="s">
        <v>3</v>
      </c>
      <c r="Q3" s="424"/>
      <c r="R3" s="277" t="str">
        <f>IF('FINAL DETAILS-p1'!R3="","",'FINAL DETAILS-p1'!R3)</f>
        <v/>
      </c>
      <c r="S3" s="85"/>
      <c r="T3" s="85"/>
      <c r="U3" s="85"/>
      <c r="V3" s="85"/>
      <c r="W3" s="84"/>
      <c r="X3" s="84"/>
      <c r="Y3" s="84"/>
      <c r="Z3" s="84"/>
      <c r="AA3" s="47"/>
    </row>
    <row r="4" spans="2:32" ht="26.25" customHeight="1" x14ac:dyDescent="0.2">
      <c r="B4" s="428"/>
      <c r="C4" s="429"/>
      <c r="D4" s="429"/>
      <c r="E4" s="429"/>
      <c r="F4" s="429"/>
      <c r="G4" s="429"/>
      <c r="H4" s="430"/>
      <c r="I4" s="446" t="s">
        <v>5</v>
      </c>
      <c r="J4" s="447"/>
      <c r="K4" s="447"/>
      <c r="L4" s="447"/>
      <c r="M4" s="447"/>
      <c r="N4" s="447"/>
      <c r="O4" s="448"/>
      <c r="P4" s="421" t="s">
        <v>2</v>
      </c>
      <c r="Q4" s="422"/>
      <c r="R4" s="278" t="str">
        <f>IF('FINAL DETAILS-p1'!R4="","",'FINAL DETAILS-p1'!R4)</f>
        <v/>
      </c>
      <c r="S4" s="82"/>
      <c r="T4" s="82"/>
      <c r="U4" s="56"/>
      <c r="V4" s="83"/>
      <c r="W4" s="83"/>
      <c r="X4" s="57"/>
      <c r="Y4" s="58"/>
      <c r="Z4" s="59"/>
      <c r="AA4" s="47"/>
    </row>
    <row r="5" spans="2:32" ht="26.25" customHeight="1" x14ac:dyDescent="0.2">
      <c r="B5" s="428"/>
      <c r="C5" s="429"/>
      <c r="D5" s="429"/>
      <c r="E5" s="429"/>
      <c r="F5" s="429"/>
      <c r="G5" s="429"/>
      <c r="H5" s="430"/>
      <c r="I5" s="446"/>
      <c r="J5" s="447"/>
      <c r="K5" s="447"/>
      <c r="L5" s="447"/>
      <c r="M5" s="447"/>
      <c r="N5" s="447"/>
      <c r="O5" s="448"/>
      <c r="P5" s="421" t="s">
        <v>6</v>
      </c>
      <c r="Q5" s="422"/>
      <c r="R5" s="277" t="str">
        <f>IF('FINAL DETAILS-p1'!R5="","",'FINAL DETAILS-p1'!R5)</f>
        <v/>
      </c>
      <c r="S5" s="82"/>
      <c r="T5" s="82"/>
      <c r="U5" s="56"/>
      <c r="V5" s="83"/>
      <c r="W5" s="83"/>
      <c r="X5" s="57"/>
      <c r="Y5" s="58"/>
      <c r="Z5" s="59"/>
      <c r="AA5" s="47"/>
      <c r="AB5" s="10"/>
      <c r="AC5" s="10"/>
      <c r="AD5" s="10"/>
      <c r="AE5" s="10"/>
      <c r="AF5" s="10"/>
    </row>
    <row r="6" spans="2:32" ht="26.25" customHeight="1" thickBot="1" x14ac:dyDescent="0.25">
      <c r="B6" s="428"/>
      <c r="C6" s="429"/>
      <c r="D6" s="429"/>
      <c r="E6" s="429"/>
      <c r="F6" s="429"/>
      <c r="G6" s="429"/>
      <c r="H6" s="430"/>
      <c r="I6" s="94"/>
      <c r="J6" s="95"/>
      <c r="K6" s="95"/>
      <c r="L6" s="95"/>
      <c r="M6" s="95"/>
      <c r="N6" s="100"/>
      <c r="O6" s="108" t="s">
        <v>124</v>
      </c>
      <c r="P6" s="423" t="s">
        <v>7</v>
      </c>
      <c r="Q6" s="424"/>
      <c r="R6" s="279" t="str">
        <f>IF('FINAL DETAILS-p1'!R6="","",'FINAL DETAILS-p1'!R6)</f>
        <v/>
      </c>
      <c r="S6" s="82"/>
      <c r="T6" s="82"/>
      <c r="U6" s="56"/>
      <c r="V6" s="83"/>
      <c r="W6" s="83"/>
      <c r="X6" s="57"/>
      <c r="Y6" s="58"/>
      <c r="Z6" s="59"/>
      <c r="AA6" s="47"/>
    </row>
    <row r="7" spans="2:32" ht="26.25" customHeight="1" thickTop="1" x14ac:dyDescent="0.2">
      <c r="B7" s="460" t="s">
        <v>8</v>
      </c>
      <c r="C7" s="461"/>
      <c r="D7" s="461"/>
      <c r="E7" s="461"/>
      <c r="F7" s="461"/>
      <c r="G7" s="461"/>
      <c r="H7" s="461"/>
      <c r="I7" s="461"/>
      <c r="J7" s="461"/>
      <c r="K7" s="461"/>
      <c r="L7" s="461"/>
      <c r="M7" s="461"/>
      <c r="N7" s="461"/>
      <c r="O7" s="461"/>
      <c r="P7" s="461"/>
      <c r="Q7" s="461"/>
      <c r="R7" s="462"/>
      <c r="S7" s="82"/>
      <c r="T7" s="82"/>
      <c r="U7" s="56"/>
      <c r="V7" s="83"/>
      <c r="W7" s="83"/>
      <c r="X7" s="57"/>
      <c r="Y7" s="58"/>
      <c r="Z7" s="59"/>
      <c r="AA7" s="47"/>
    </row>
    <row r="8" spans="2:32" ht="30" customHeight="1" x14ac:dyDescent="0.2">
      <c r="B8" s="463"/>
      <c r="C8" s="464"/>
      <c r="D8" s="464"/>
      <c r="E8" s="464"/>
      <c r="F8" s="464"/>
      <c r="G8" s="464"/>
      <c r="H8" s="464"/>
      <c r="I8" s="464"/>
      <c r="J8" s="464"/>
      <c r="K8" s="464"/>
      <c r="L8" s="464"/>
      <c r="M8" s="464"/>
      <c r="N8" s="464"/>
      <c r="O8" s="464"/>
      <c r="P8" s="464"/>
      <c r="Q8" s="464"/>
      <c r="R8" s="465"/>
      <c r="S8" s="82"/>
      <c r="T8" s="82"/>
      <c r="U8" s="56"/>
      <c r="V8" s="83"/>
      <c r="W8" s="83"/>
      <c r="X8" s="57"/>
      <c r="Y8" s="58"/>
      <c r="Z8" s="59"/>
      <c r="AA8" s="47"/>
    </row>
    <row r="9" spans="2:32" ht="30" customHeight="1" x14ac:dyDescent="0.2">
      <c r="B9" s="466"/>
      <c r="C9" s="467"/>
      <c r="D9" s="467"/>
      <c r="E9" s="467"/>
      <c r="F9" s="467"/>
      <c r="G9" s="468"/>
      <c r="H9" s="469" t="s">
        <v>48</v>
      </c>
      <c r="I9" s="470"/>
      <c r="J9" s="469" t="s">
        <v>49</v>
      </c>
      <c r="K9" s="470"/>
      <c r="L9" s="469" t="s">
        <v>50</v>
      </c>
      <c r="M9" s="470"/>
      <c r="N9" s="471" t="s">
        <v>110</v>
      </c>
      <c r="O9" s="472"/>
      <c r="P9" s="473" t="s">
        <v>122</v>
      </c>
      <c r="Q9" s="467"/>
      <c r="R9" s="474"/>
      <c r="S9" s="81"/>
      <c r="T9" s="81"/>
      <c r="U9" s="81"/>
      <c r="V9" s="81"/>
      <c r="W9" s="81"/>
      <c r="X9" s="80"/>
      <c r="Y9" s="80"/>
      <c r="Z9" s="60"/>
      <c r="AA9" s="47"/>
    </row>
    <row r="10" spans="2:32" ht="30" customHeight="1" x14ac:dyDescent="0.2">
      <c r="B10" s="378" t="s">
        <v>9</v>
      </c>
      <c r="C10" s="380" t="s">
        <v>54</v>
      </c>
      <c r="D10" s="380" t="s">
        <v>10</v>
      </c>
      <c r="E10" s="382" t="s">
        <v>83</v>
      </c>
      <c r="F10" s="380" t="s">
        <v>11</v>
      </c>
      <c r="G10" s="384" t="s">
        <v>92</v>
      </c>
      <c r="H10" s="386" t="s">
        <v>93</v>
      </c>
      <c r="I10" s="384" t="s">
        <v>94</v>
      </c>
      <c r="J10" s="386" t="s">
        <v>95</v>
      </c>
      <c r="K10" s="384" t="s">
        <v>96</v>
      </c>
      <c r="L10" s="386" t="s">
        <v>97</v>
      </c>
      <c r="M10" s="384" t="s">
        <v>98</v>
      </c>
      <c r="N10" s="386" t="s">
        <v>111</v>
      </c>
      <c r="O10" s="384" t="s">
        <v>112</v>
      </c>
      <c r="P10" s="388" t="s">
        <v>56</v>
      </c>
      <c r="Q10" s="380" t="s">
        <v>12</v>
      </c>
      <c r="R10" s="390" t="s">
        <v>13</v>
      </c>
      <c r="S10" s="78"/>
      <c r="T10" s="78"/>
      <c r="U10" s="78"/>
      <c r="V10" s="78"/>
      <c r="W10" s="78"/>
      <c r="X10" s="78"/>
      <c r="Y10" s="78"/>
      <c r="Z10" s="78"/>
      <c r="AA10" s="78"/>
    </row>
    <row r="11" spans="2:32" ht="30" customHeight="1" x14ac:dyDescent="0.2">
      <c r="B11" s="379"/>
      <c r="C11" s="381"/>
      <c r="D11" s="381"/>
      <c r="E11" s="383"/>
      <c r="F11" s="381"/>
      <c r="G11" s="385"/>
      <c r="H11" s="387"/>
      <c r="I11" s="385"/>
      <c r="J11" s="387"/>
      <c r="K11" s="385"/>
      <c r="L11" s="387"/>
      <c r="M11" s="385"/>
      <c r="N11" s="387"/>
      <c r="O11" s="385"/>
      <c r="P11" s="389"/>
      <c r="Q11" s="381"/>
      <c r="R11" s="391"/>
      <c r="S11" s="79"/>
      <c r="T11" s="79"/>
      <c r="U11" s="79"/>
      <c r="V11" s="79"/>
      <c r="W11" s="79"/>
      <c r="X11" s="79"/>
      <c r="Y11" s="79"/>
      <c r="Z11" s="79"/>
      <c r="AA11" s="79"/>
    </row>
    <row r="12" spans="2:32" ht="30" customHeight="1" x14ac:dyDescent="0.2">
      <c r="B12" s="379"/>
      <c r="C12" s="381"/>
      <c r="D12" s="381"/>
      <c r="E12" s="383"/>
      <c r="F12" s="381"/>
      <c r="G12" s="385"/>
      <c r="H12" s="387"/>
      <c r="I12" s="385"/>
      <c r="J12" s="387"/>
      <c r="K12" s="385"/>
      <c r="L12" s="387"/>
      <c r="M12" s="385"/>
      <c r="N12" s="387"/>
      <c r="O12" s="385"/>
      <c r="P12" s="225" t="s">
        <v>116</v>
      </c>
      <c r="Q12" s="381"/>
      <c r="R12" s="391"/>
      <c r="S12" s="79"/>
      <c r="T12" s="79"/>
      <c r="U12" s="79"/>
      <c r="V12" s="79"/>
      <c r="W12" s="79"/>
      <c r="X12" s="79"/>
      <c r="Y12" s="79"/>
      <c r="Z12" s="79"/>
      <c r="AA12" s="79"/>
      <c r="AC12" s="47"/>
      <c r="AD12" s="47"/>
    </row>
    <row r="13" spans="2:32" ht="24.95" customHeight="1" x14ac:dyDescent="0.2">
      <c r="B13" s="379"/>
      <c r="C13" s="456"/>
      <c r="D13" s="457" t="s">
        <v>57</v>
      </c>
      <c r="E13" s="458" t="s">
        <v>84</v>
      </c>
      <c r="F13" s="456"/>
      <c r="G13" s="459" t="s">
        <v>91</v>
      </c>
      <c r="H13" s="144" t="s">
        <v>109</v>
      </c>
      <c r="I13" s="145" t="s">
        <v>117</v>
      </c>
      <c r="J13" s="146"/>
      <c r="K13" s="145" t="s">
        <v>118</v>
      </c>
      <c r="L13" s="146"/>
      <c r="M13" s="145" t="s">
        <v>119</v>
      </c>
      <c r="N13" s="147"/>
      <c r="O13" s="148" t="s">
        <v>120</v>
      </c>
      <c r="P13" s="149" t="s">
        <v>113</v>
      </c>
      <c r="Q13" s="150"/>
      <c r="R13" s="226" t="s">
        <v>114</v>
      </c>
      <c r="S13" s="46"/>
      <c r="T13" s="46"/>
      <c r="U13" s="46"/>
      <c r="V13" s="46"/>
      <c r="W13" s="46"/>
      <c r="X13" s="46"/>
      <c r="Y13" s="46"/>
      <c r="Z13" s="46"/>
      <c r="AA13" s="46"/>
      <c r="AC13" s="47"/>
      <c r="AD13" s="362"/>
    </row>
    <row r="14" spans="2:32" ht="24.95" customHeight="1" thickBot="1" x14ac:dyDescent="0.3">
      <c r="B14" s="455"/>
      <c r="C14" s="368"/>
      <c r="D14" s="370"/>
      <c r="E14" s="372"/>
      <c r="F14" s="368"/>
      <c r="G14" s="374"/>
      <c r="H14" s="151" t="s">
        <v>14</v>
      </c>
      <c r="I14" s="152"/>
      <c r="J14" s="153" t="s">
        <v>15</v>
      </c>
      <c r="K14" s="154"/>
      <c r="L14" s="151" t="s">
        <v>16</v>
      </c>
      <c r="M14" s="155"/>
      <c r="N14" s="151" t="s">
        <v>17</v>
      </c>
      <c r="O14" s="154"/>
      <c r="P14" s="156" t="s">
        <v>18</v>
      </c>
      <c r="Q14" s="157" t="s">
        <v>115</v>
      </c>
      <c r="R14" s="158"/>
      <c r="S14" s="77"/>
      <c r="T14" s="77"/>
      <c r="U14" s="77"/>
      <c r="V14" s="77"/>
      <c r="W14" s="77"/>
      <c r="X14" s="46"/>
      <c r="Y14" s="46"/>
      <c r="Z14" s="46"/>
      <c r="AA14" s="46"/>
      <c r="AC14" s="47"/>
      <c r="AD14" s="362"/>
    </row>
    <row r="15" spans="2:32" ht="30" customHeight="1" x14ac:dyDescent="0.2">
      <c r="B15" s="113"/>
      <c r="C15" s="227">
        <v>23</v>
      </c>
      <c r="D15" s="115"/>
      <c r="E15" s="115"/>
      <c r="F15" s="116"/>
      <c r="G15" s="117"/>
      <c r="H15" s="118"/>
      <c r="I15" s="23" t="str">
        <f t="shared" ref="I15:I36" si="0">IF(Q15="","",H15*Q15)</f>
        <v/>
      </c>
      <c r="J15" s="119"/>
      <c r="K15" s="23" t="str">
        <f t="shared" ref="K15:K36" si="1">IF(Q15="","",IF(D15="QC",0,J15*Q15))</f>
        <v/>
      </c>
      <c r="L15" s="118"/>
      <c r="M15" s="23" t="str">
        <f>IF(Q15="","",IF(D15="QC",0,L15*Q15))</f>
        <v/>
      </c>
      <c r="N15" s="120"/>
      <c r="O15" s="36" t="str">
        <f>IF(Q15="","",N15*Q15)</f>
        <v/>
      </c>
      <c r="P15" s="35" t="str">
        <f>IF(Q15="","",IF(D15="QA",H15+J15+L15+N15,H15+N15))</f>
        <v/>
      </c>
      <c r="Q15" s="121"/>
      <c r="R15" s="42" t="str">
        <f>IF(Q15="","",P15*Q15)</f>
        <v/>
      </c>
      <c r="S15" s="47"/>
      <c r="T15" s="48"/>
      <c r="U15" s="48"/>
      <c r="V15" s="48"/>
      <c r="W15" s="73"/>
      <c r="X15" s="73"/>
      <c r="Y15" s="49"/>
      <c r="Z15" s="50"/>
      <c r="AA15" s="61"/>
      <c r="AC15" s="47"/>
      <c r="AD15" s="204"/>
    </row>
    <row r="16" spans="2:32" ht="30" customHeight="1" x14ac:dyDescent="0.25">
      <c r="B16" s="113"/>
      <c r="C16" s="228">
        <v>24</v>
      </c>
      <c r="D16" s="122"/>
      <c r="E16" s="115"/>
      <c r="F16" s="116"/>
      <c r="G16" s="123"/>
      <c r="H16" s="124"/>
      <c r="I16" s="15" t="str">
        <f t="shared" si="0"/>
        <v/>
      </c>
      <c r="J16" s="125"/>
      <c r="K16" s="15" t="str">
        <f t="shared" si="1"/>
        <v/>
      </c>
      <c r="L16" s="124"/>
      <c r="M16" s="15" t="str">
        <f>IF(Q16="","",IF(D16="QC",0,L16*Q16))</f>
        <v/>
      </c>
      <c r="N16" s="126"/>
      <c r="O16" s="37" t="str">
        <f t="shared" ref="O16:O36" si="2">IF(Q16="","",N16*Q16)</f>
        <v/>
      </c>
      <c r="P16" s="35" t="str">
        <f t="shared" ref="P16:P36" si="3">IF(Q16="","",IF(D16="QA",H16+J16+L16+N16,H16+N16))</f>
        <v/>
      </c>
      <c r="Q16" s="127"/>
      <c r="R16" s="43" t="str">
        <f>IF(Q16="","",P16*Q16)</f>
        <v/>
      </c>
      <c r="S16" s="51"/>
      <c r="T16" s="48"/>
      <c r="U16" s="48"/>
      <c r="V16" s="48"/>
      <c r="W16" s="73"/>
      <c r="X16" s="73"/>
      <c r="Y16" s="49"/>
      <c r="Z16" s="50"/>
      <c r="AA16" s="61"/>
      <c r="AC16" s="47"/>
      <c r="AD16" s="204"/>
    </row>
    <row r="17" spans="2:30" ht="30" customHeight="1" x14ac:dyDescent="0.25">
      <c r="B17" s="113"/>
      <c r="C17" s="228">
        <f t="shared" ref="C17:C36" si="4">C16+1</f>
        <v>25</v>
      </c>
      <c r="D17" s="122"/>
      <c r="E17" s="115"/>
      <c r="F17" s="116"/>
      <c r="G17" s="123"/>
      <c r="H17" s="124"/>
      <c r="I17" s="15" t="str">
        <f t="shared" si="0"/>
        <v/>
      </c>
      <c r="J17" s="125"/>
      <c r="K17" s="15" t="str">
        <f t="shared" si="1"/>
        <v/>
      </c>
      <c r="L17" s="124"/>
      <c r="M17" s="15" t="str">
        <f>IF(Q17="","",IF(D17="QC",0,L17*Q17))</f>
        <v/>
      </c>
      <c r="N17" s="126"/>
      <c r="O17" s="37" t="str">
        <f t="shared" si="2"/>
        <v/>
      </c>
      <c r="P17" s="35" t="str">
        <f t="shared" si="3"/>
        <v/>
      </c>
      <c r="Q17" s="127"/>
      <c r="R17" s="43" t="str">
        <f>IF(Q17="","",P17*Q17)</f>
        <v/>
      </c>
      <c r="S17" s="51"/>
      <c r="T17" s="48"/>
      <c r="U17" s="48"/>
      <c r="V17" s="48"/>
      <c r="W17" s="73"/>
      <c r="X17" s="73"/>
      <c r="Y17" s="49"/>
      <c r="Z17" s="50"/>
      <c r="AA17" s="61"/>
      <c r="AC17" s="47"/>
      <c r="AD17" s="47"/>
    </row>
    <row r="18" spans="2:30" ht="30" customHeight="1" x14ac:dyDescent="0.25">
      <c r="B18" s="113"/>
      <c r="C18" s="228">
        <f t="shared" si="4"/>
        <v>26</v>
      </c>
      <c r="D18" s="122"/>
      <c r="E18" s="115"/>
      <c r="F18" s="116"/>
      <c r="G18" s="123"/>
      <c r="H18" s="124"/>
      <c r="I18" s="15" t="str">
        <f t="shared" si="0"/>
        <v/>
      </c>
      <c r="J18" s="125"/>
      <c r="K18" s="15" t="str">
        <f t="shared" si="1"/>
        <v/>
      </c>
      <c r="L18" s="124"/>
      <c r="M18" s="15" t="str">
        <f>IF(Q18="","",IF(D18="QC",0,L18*Q18))</f>
        <v/>
      </c>
      <c r="N18" s="126"/>
      <c r="O18" s="37" t="str">
        <f t="shared" si="2"/>
        <v/>
      </c>
      <c r="P18" s="35" t="str">
        <f t="shared" si="3"/>
        <v/>
      </c>
      <c r="Q18" s="127"/>
      <c r="R18" s="43" t="str">
        <f>IF(Q18="","",P18*Q18)</f>
        <v/>
      </c>
      <c r="S18" s="51"/>
      <c r="T18" s="48"/>
      <c r="U18" s="48"/>
      <c r="V18" s="48"/>
      <c r="W18" s="73"/>
      <c r="X18" s="73"/>
      <c r="Y18" s="49"/>
      <c r="Z18" s="50"/>
      <c r="AA18" s="61"/>
      <c r="AD18" s="29"/>
    </row>
    <row r="19" spans="2:30" ht="30" customHeight="1" thickBot="1" x14ac:dyDescent="0.3">
      <c r="B19" s="113"/>
      <c r="C19" s="229">
        <f t="shared" si="4"/>
        <v>27</v>
      </c>
      <c r="D19" s="128"/>
      <c r="E19" s="128"/>
      <c r="F19" s="129"/>
      <c r="G19" s="130"/>
      <c r="H19" s="131"/>
      <c r="I19" s="19" t="str">
        <f t="shared" si="0"/>
        <v/>
      </c>
      <c r="J19" s="132"/>
      <c r="K19" s="19" t="str">
        <f t="shared" si="1"/>
        <v/>
      </c>
      <c r="L19" s="131"/>
      <c r="M19" s="15" t="str">
        <f>IF(Q19="","",IF(D19="QC",0,L19*Q19))</f>
        <v/>
      </c>
      <c r="N19" s="133"/>
      <c r="O19" s="39" t="str">
        <f t="shared" si="2"/>
        <v/>
      </c>
      <c r="P19" s="40" t="str">
        <f t="shared" si="3"/>
        <v/>
      </c>
      <c r="Q19" s="134"/>
      <c r="R19" s="44" t="str">
        <f t="shared" ref="R19:R36" si="5">IF(Q19="","",P19*Q19)</f>
        <v/>
      </c>
      <c r="S19" s="51"/>
      <c r="T19" s="48"/>
      <c r="U19" s="48"/>
      <c r="V19" s="48"/>
      <c r="W19" s="73"/>
      <c r="X19" s="73"/>
      <c r="Y19" s="52"/>
      <c r="Z19" s="50"/>
      <c r="AA19" s="61"/>
    </row>
    <row r="20" spans="2:30" ht="30" customHeight="1" thickTop="1" x14ac:dyDescent="0.25">
      <c r="B20" s="113"/>
      <c r="C20" s="230">
        <f t="shared" si="4"/>
        <v>28</v>
      </c>
      <c r="D20" s="135"/>
      <c r="E20" s="135"/>
      <c r="F20" s="136"/>
      <c r="G20" s="137"/>
      <c r="H20" s="138"/>
      <c r="I20" s="17"/>
      <c r="J20" s="139"/>
      <c r="K20" s="17"/>
      <c r="L20" s="138"/>
      <c r="M20" s="17"/>
      <c r="N20" s="140"/>
      <c r="O20" s="38"/>
      <c r="P20" s="35" t="str">
        <f t="shared" si="3"/>
        <v/>
      </c>
      <c r="Q20" s="141"/>
      <c r="R20" s="45"/>
      <c r="S20" s="51"/>
      <c r="T20" s="48"/>
      <c r="U20" s="48"/>
      <c r="V20" s="48"/>
      <c r="W20" s="73"/>
      <c r="X20" s="73"/>
      <c r="Y20" s="52"/>
      <c r="Z20" s="50"/>
      <c r="AA20" s="61"/>
    </row>
    <row r="21" spans="2:30" ht="30" customHeight="1" x14ac:dyDescent="0.2">
      <c r="B21" s="113"/>
      <c r="C21" s="228">
        <f t="shared" si="4"/>
        <v>29</v>
      </c>
      <c r="D21" s="122"/>
      <c r="E21" s="115"/>
      <c r="F21" s="116"/>
      <c r="G21" s="123"/>
      <c r="H21" s="124"/>
      <c r="I21" s="15"/>
      <c r="J21" s="125"/>
      <c r="K21" s="15"/>
      <c r="L21" s="124"/>
      <c r="M21" s="15"/>
      <c r="N21" s="126"/>
      <c r="O21" s="37"/>
      <c r="P21" s="35" t="str">
        <f t="shared" si="3"/>
        <v/>
      </c>
      <c r="Q21" s="127"/>
      <c r="R21" s="43"/>
      <c r="S21" s="47"/>
      <c r="T21" s="48"/>
      <c r="U21" s="48"/>
      <c r="V21" s="48"/>
      <c r="W21" s="73"/>
      <c r="X21" s="73"/>
      <c r="Y21" s="52"/>
      <c r="Z21" s="50"/>
      <c r="AA21" s="61"/>
    </row>
    <row r="22" spans="2:30" ht="30" customHeight="1" x14ac:dyDescent="0.25">
      <c r="B22" s="113"/>
      <c r="C22" s="228">
        <f t="shared" si="4"/>
        <v>30</v>
      </c>
      <c r="D22" s="122"/>
      <c r="E22" s="115"/>
      <c r="F22" s="116"/>
      <c r="G22" s="123"/>
      <c r="H22" s="124"/>
      <c r="I22" s="15"/>
      <c r="J22" s="125"/>
      <c r="K22" s="15"/>
      <c r="L22" s="124"/>
      <c r="M22" s="15"/>
      <c r="N22" s="126"/>
      <c r="O22" s="37"/>
      <c r="P22" s="35" t="str">
        <f t="shared" si="3"/>
        <v/>
      </c>
      <c r="Q22" s="127"/>
      <c r="R22" s="43"/>
      <c r="S22" s="51"/>
      <c r="T22" s="54"/>
      <c r="U22" s="54"/>
      <c r="V22" s="54"/>
      <c r="W22" s="54"/>
      <c r="X22" s="54"/>
      <c r="Y22" s="52"/>
      <c r="Z22" s="76"/>
      <c r="AA22" s="76"/>
    </row>
    <row r="23" spans="2:30" ht="30" customHeight="1" x14ac:dyDescent="0.25">
      <c r="B23" s="113"/>
      <c r="C23" s="228">
        <f t="shared" si="4"/>
        <v>31</v>
      </c>
      <c r="D23" s="122"/>
      <c r="E23" s="115"/>
      <c r="F23" s="116"/>
      <c r="G23" s="123"/>
      <c r="H23" s="124"/>
      <c r="I23" s="15"/>
      <c r="J23" s="125"/>
      <c r="K23" s="15"/>
      <c r="L23" s="124"/>
      <c r="M23" s="15"/>
      <c r="N23" s="126"/>
      <c r="O23" s="37"/>
      <c r="P23" s="35" t="str">
        <f t="shared" si="3"/>
        <v/>
      </c>
      <c r="Q23" s="127"/>
      <c r="R23" s="43"/>
      <c r="S23" s="53"/>
      <c r="T23" s="54"/>
      <c r="U23" s="54"/>
      <c r="V23" s="54"/>
      <c r="W23" s="54"/>
      <c r="X23" s="54"/>
      <c r="Y23" s="49"/>
      <c r="Z23" s="55"/>
      <c r="AA23" s="62"/>
    </row>
    <row r="24" spans="2:30" ht="30" customHeight="1" thickBot="1" x14ac:dyDescent="0.25">
      <c r="B24" s="114"/>
      <c r="C24" s="229">
        <f t="shared" si="4"/>
        <v>32</v>
      </c>
      <c r="D24" s="128"/>
      <c r="E24" s="128"/>
      <c r="F24" s="129"/>
      <c r="G24" s="130"/>
      <c r="H24" s="131"/>
      <c r="I24" s="19"/>
      <c r="J24" s="132"/>
      <c r="K24" s="19"/>
      <c r="L24" s="131"/>
      <c r="M24" s="19"/>
      <c r="N24" s="142"/>
      <c r="O24" s="39"/>
      <c r="P24" s="40" t="str">
        <f t="shared" si="3"/>
        <v/>
      </c>
      <c r="Q24" s="134"/>
      <c r="R24" s="44"/>
      <c r="S24" s="47"/>
      <c r="T24" s="48"/>
      <c r="U24" s="48"/>
      <c r="V24" s="48"/>
      <c r="W24" s="73"/>
      <c r="X24" s="73"/>
      <c r="Y24" s="49"/>
      <c r="Z24" s="50"/>
      <c r="AA24" s="61"/>
    </row>
    <row r="25" spans="2:30" ht="30" customHeight="1" thickTop="1" x14ac:dyDescent="0.2">
      <c r="B25" s="113"/>
      <c r="C25" s="230">
        <f t="shared" si="4"/>
        <v>33</v>
      </c>
      <c r="D25" s="135"/>
      <c r="E25" s="135"/>
      <c r="F25" s="136"/>
      <c r="G25" s="137"/>
      <c r="H25" s="138"/>
      <c r="I25" s="17"/>
      <c r="J25" s="139"/>
      <c r="K25" s="17"/>
      <c r="L25" s="138"/>
      <c r="M25" s="23"/>
      <c r="N25" s="120"/>
      <c r="O25" s="38"/>
      <c r="P25" s="35" t="str">
        <f t="shared" si="3"/>
        <v/>
      </c>
      <c r="Q25" s="141"/>
      <c r="R25" s="45"/>
      <c r="S25" s="47"/>
      <c r="T25" s="48"/>
      <c r="U25" s="48"/>
      <c r="V25" s="48"/>
      <c r="W25" s="73"/>
      <c r="X25" s="73"/>
      <c r="Y25" s="49"/>
      <c r="Z25" s="50"/>
      <c r="AA25" s="61"/>
    </row>
    <row r="26" spans="2:30" ht="30" customHeight="1" x14ac:dyDescent="0.2">
      <c r="B26" s="113"/>
      <c r="C26" s="228">
        <f t="shared" si="4"/>
        <v>34</v>
      </c>
      <c r="D26" s="122"/>
      <c r="E26" s="115"/>
      <c r="F26" s="116"/>
      <c r="G26" s="123"/>
      <c r="H26" s="124"/>
      <c r="I26" s="15"/>
      <c r="J26" s="125"/>
      <c r="K26" s="15"/>
      <c r="L26" s="124"/>
      <c r="M26" s="15"/>
      <c r="N26" s="126"/>
      <c r="O26" s="37"/>
      <c r="P26" s="35" t="str">
        <f t="shared" si="3"/>
        <v/>
      </c>
      <c r="Q26" s="127"/>
      <c r="R26" s="43"/>
      <c r="S26" s="46"/>
      <c r="T26" s="48"/>
      <c r="U26" s="48"/>
      <c r="V26" s="48"/>
      <c r="W26" s="73"/>
      <c r="X26" s="73"/>
      <c r="Y26" s="49"/>
      <c r="Z26" s="50"/>
      <c r="AA26" s="61"/>
    </row>
    <row r="27" spans="2:30" ht="30" customHeight="1" x14ac:dyDescent="0.2">
      <c r="B27" s="113"/>
      <c r="C27" s="228">
        <f t="shared" si="4"/>
        <v>35</v>
      </c>
      <c r="D27" s="122"/>
      <c r="E27" s="115"/>
      <c r="F27" s="116"/>
      <c r="G27" s="123"/>
      <c r="H27" s="124"/>
      <c r="I27" s="15"/>
      <c r="J27" s="125"/>
      <c r="K27" s="15"/>
      <c r="L27" s="124"/>
      <c r="M27" s="15"/>
      <c r="N27" s="126"/>
      <c r="O27" s="37"/>
      <c r="P27" s="35" t="str">
        <f t="shared" si="3"/>
        <v/>
      </c>
      <c r="Q27" s="127"/>
      <c r="R27" s="43"/>
      <c r="S27" s="47"/>
      <c r="T27" s="48"/>
      <c r="U27" s="48"/>
      <c r="V27" s="48"/>
      <c r="W27" s="73"/>
      <c r="X27" s="73"/>
      <c r="Y27" s="49"/>
      <c r="Z27" s="50"/>
      <c r="AA27" s="61"/>
    </row>
    <row r="28" spans="2:30" ht="30" customHeight="1" x14ac:dyDescent="0.2">
      <c r="B28" s="113"/>
      <c r="C28" s="228">
        <f t="shared" si="4"/>
        <v>36</v>
      </c>
      <c r="D28" s="122"/>
      <c r="E28" s="115"/>
      <c r="F28" s="116"/>
      <c r="G28" s="123"/>
      <c r="H28" s="124"/>
      <c r="I28" s="15"/>
      <c r="J28" s="125"/>
      <c r="K28" s="15"/>
      <c r="L28" s="124"/>
      <c r="M28" s="15"/>
      <c r="N28" s="126"/>
      <c r="O28" s="37"/>
      <c r="P28" s="35" t="str">
        <f t="shared" si="3"/>
        <v/>
      </c>
      <c r="Q28" s="127"/>
      <c r="R28" s="43"/>
      <c r="S28" s="47"/>
      <c r="T28" s="48"/>
      <c r="U28" s="48"/>
      <c r="V28" s="48"/>
      <c r="W28" s="73"/>
      <c r="X28" s="73"/>
      <c r="Y28" s="52"/>
      <c r="Z28" s="50"/>
      <c r="AA28" s="61"/>
    </row>
    <row r="29" spans="2:30" ht="30" customHeight="1" thickBot="1" x14ac:dyDescent="0.25">
      <c r="B29" s="114"/>
      <c r="C29" s="229">
        <f t="shared" si="4"/>
        <v>37</v>
      </c>
      <c r="D29" s="128"/>
      <c r="E29" s="128"/>
      <c r="F29" s="129"/>
      <c r="G29" s="130"/>
      <c r="H29" s="131"/>
      <c r="I29" s="19"/>
      <c r="J29" s="132"/>
      <c r="K29" s="19"/>
      <c r="L29" s="131"/>
      <c r="M29" s="15"/>
      <c r="N29" s="133"/>
      <c r="O29" s="39"/>
      <c r="P29" s="40" t="str">
        <f t="shared" si="3"/>
        <v/>
      </c>
      <c r="Q29" s="134"/>
      <c r="R29" s="44"/>
      <c r="S29" s="47"/>
      <c r="T29" s="48"/>
      <c r="U29" s="48"/>
      <c r="V29" s="48"/>
      <c r="W29" s="73"/>
      <c r="X29" s="73"/>
      <c r="Y29" s="52"/>
      <c r="Z29" s="50"/>
      <c r="AA29" s="61"/>
    </row>
    <row r="30" spans="2:30" ht="30" customHeight="1" thickTop="1" x14ac:dyDescent="0.2">
      <c r="B30" s="113"/>
      <c r="C30" s="230">
        <f t="shared" si="4"/>
        <v>38</v>
      </c>
      <c r="D30" s="135"/>
      <c r="E30" s="135"/>
      <c r="F30" s="136"/>
      <c r="G30" s="137"/>
      <c r="H30" s="138"/>
      <c r="I30" s="17"/>
      <c r="J30" s="139"/>
      <c r="K30" s="17"/>
      <c r="L30" s="138"/>
      <c r="M30" s="17"/>
      <c r="N30" s="140"/>
      <c r="O30" s="38"/>
      <c r="P30" s="35" t="str">
        <f t="shared" si="3"/>
        <v/>
      </c>
      <c r="Q30" s="141"/>
      <c r="R30" s="45"/>
      <c r="S30" s="47"/>
      <c r="T30" s="48"/>
      <c r="U30" s="48"/>
      <c r="V30" s="48"/>
      <c r="W30" s="73"/>
      <c r="X30" s="73"/>
      <c r="Y30" s="52"/>
      <c r="Z30" s="50"/>
      <c r="AA30" s="61"/>
    </row>
    <row r="31" spans="2:30" ht="30" customHeight="1" x14ac:dyDescent="0.25">
      <c r="B31" s="113"/>
      <c r="C31" s="228">
        <f t="shared" si="4"/>
        <v>39</v>
      </c>
      <c r="D31" s="122"/>
      <c r="E31" s="115"/>
      <c r="F31" s="116"/>
      <c r="G31" s="123"/>
      <c r="H31" s="124"/>
      <c r="I31" s="15" t="str">
        <f t="shared" si="0"/>
        <v/>
      </c>
      <c r="J31" s="125"/>
      <c r="K31" s="15" t="str">
        <f t="shared" si="1"/>
        <v/>
      </c>
      <c r="L31" s="124"/>
      <c r="M31" s="15" t="str">
        <f t="shared" ref="M31:M36" si="6">IF(Q31="","",IF(D31="QC",0,L31*Q31))</f>
        <v/>
      </c>
      <c r="N31" s="126"/>
      <c r="O31" s="37" t="str">
        <f t="shared" si="2"/>
        <v/>
      </c>
      <c r="P31" s="35" t="str">
        <f t="shared" si="3"/>
        <v/>
      </c>
      <c r="Q31" s="127"/>
      <c r="R31" s="43" t="str">
        <f t="shared" si="5"/>
        <v/>
      </c>
      <c r="S31" s="51"/>
      <c r="T31" s="54"/>
      <c r="U31" s="54"/>
      <c r="V31" s="54"/>
      <c r="W31" s="54"/>
      <c r="X31" s="54"/>
      <c r="Y31" s="49"/>
      <c r="Z31" s="76"/>
      <c r="AA31" s="76"/>
    </row>
    <row r="32" spans="2:30" ht="30" customHeight="1" x14ac:dyDescent="0.3">
      <c r="B32" s="113"/>
      <c r="C32" s="228">
        <f t="shared" si="4"/>
        <v>40</v>
      </c>
      <c r="D32" s="122"/>
      <c r="E32" s="115"/>
      <c r="F32" s="116"/>
      <c r="G32" s="123"/>
      <c r="H32" s="124"/>
      <c r="I32" s="15" t="str">
        <f t="shared" si="0"/>
        <v/>
      </c>
      <c r="J32" s="125"/>
      <c r="K32" s="15" t="str">
        <f t="shared" si="1"/>
        <v/>
      </c>
      <c r="L32" s="124"/>
      <c r="M32" s="15" t="str">
        <f t="shared" si="6"/>
        <v/>
      </c>
      <c r="N32" s="126"/>
      <c r="O32" s="37" t="str">
        <f t="shared" si="2"/>
        <v/>
      </c>
      <c r="P32" s="35" t="str">
        <f t="shared" si="3"/>
        <v/>
      </c>
      <c r="Q32" s="127"/>
      <c r="R32" s="43" t="str">
        <f t="shared" si="5"/>
        <v/>
      </c>
      <c r="S32" s="51"/>
      <c r="T32" s="54"/>
      <c r="U32" s="54"/>
      <c r="V32" s="54"/>
      <c r="W32" s="54"/>
      <c r="X32" s="54"/>
      <c r="Y32" s="49"/>
      <c r="Z32" s="68"/>
      <c r="AA32" s="68"/>
    </row>
    <row r="33" spans="2:28" ht="30" customHeight="1" x14ac:dyDescent="0.2">
      <c r="B33" s="113"/>
      <c r="C33" s="228">
        <f t="shared" si="4"/>
        <v>41</v>
      </c>
      <c r="D33" s="122"/>
      <c r="E33" s="115"/>
      <c r="F33" s="116"/>
      <c r="G33" s="123"/>
      <c r="H33" s="124"/>
      <c r="I33" s="15" t="str">
        <f t="shared" si="0"/>
        <v/>
      </c>
      <c r="J33" s="125"/>
      <c r="K33" s="15" t="str">
        <f t="shared" si="1"/>
        <v/>
      </c>
      <c r="L33" s="124"/>
      <c r="M33" s="15" t="str">
        <f t="shared" si="6"/>
        <v/>
      </c>
      <c r="N33" s="126"/>
      <c r="O33" s="37" t="str">
        <f t="shared" si="2"/>
        <v/>
      </c>
      <c r="P33" s="35" t="str">
        <f t="shared" si="3"/>
        <v/>
      </c>
      <c r="Q33" s="127"/>
      <c r="R33" s="43" t="str">
        <f t="shared" si="5"/>
        <v/>
      </c>
      <c r="S33" s="46"/>
      <c r="T33" s="46"/>
      <c r="U33" s="46"/>
      <c r="V33" s="46"/>
      <c r="W33" s="46"/>
      <c r="X33" s="46"/>
      <c r="Y33" s="46"/>
      <c r="Z33" s="46"/>
      <c r="AA33" s="46"/>
    </row>
    <row r="34" spans="2:28" ht="30" customHeight="1" thickBot="1" x14ac:dyDescent="0.3">
      <c r="B34" s="114"/>
      <c r="C34" s="229">
        <f t="shared" si="4"/>
        <v>42</v>
      </c>
      <c r="D34" s="128"/>
      <c r="E34" s="128"/>
      <c r="F34" s="129"/>
      <c r="G34" s="130"/>
      <c r="H34" s="131"/>
      <c r="I34" s="19" t="str">
        <f t="shared" si="0"/>
        <v/>
      </c>
      <c r="J34" s="132"/>
      <c r="K34" s="19" t="str">
        <f t="shared" si="1"/>
        <v/>
      </c>
      <c r="L34" s="131"/>
      <c r="M34" s="19" t="str">
        <f t="shared" si="6"/>
        <v/>
      </c>
      <c r="N34" s="142"/>
      <c r="O34" s="39" t="str">
        <f t="shared" si="2"/>
        <v/>
      </c>
      <c r="P34" s="40" t="str">
        <f t="shared" si="3"/>
        <v/>
      </c>
      <c r="Q34" s="134"/>
      <c r="R34" s="44" t="str">
        <f t="shared" si="5"/>
        <v/>
      </c>
      <c r="S34" s="51"/>
      <c r="T34" s="54"/>
      <c r="U34" s="54"/>
      <c r="V34" s="54"/>
      <c r="W34" s="54"/>
      <c r="X34" s="54"/>
      <c r="Y34" s="52"/>
      <c r="Z34" s="75"/>
      <c r="AA34" s="75"/>
    </row>
    <row r="35" spans="2:28" ht="30" customHeight="1" thickTop="1" x14ac:dyDescent="0.25">
      <c r="B35" s="113"/>
      <c r="C35" s="230">
        <f t="shared" si="4"/>
        <v>43</v>
      </c>
      <c r="D35" s="135"/>
      <c r="E35" s="135"/>
      <c r="F35" s="136"/>
      <c r="G35" s="137"/>
      <c r="H35" s="138"/>
      <c r="I35" s="17" t="str">
        <f t="shared" si="0"/>
        <v/>
      </c>
      <c r="J35" s="139"/>
      <c r="K35" s="17" t="str">
        <f t="shared" si="1"/>
        <v/>
      </c>
      <c r="L35" s="138"/>
      <c r="M35" s="23" t="str">
        <f t="shared" si="6"/>
        <v/>
      </c>
      <c r="N35" s="120"/>
      <c r="O35" s="38" t="str">
        <f t="shared" si="2"/>
        <v/>
      </c>
      <c r="P35" s="35" t="str">
        <f t="shared" si="3"/>
        <v/>
      </c>
      <c r="Q35" s="141"/>
      <c r="R35" s="45" t="str">
        <f t="shared" si="5"/>
        <v/>
      </c>
      <c r="S35" s="51"/>
      <c r="T35" s="54"/>
      <c r="U35" s="54"/>
      <c r="V35" s="54"/>
      <c r="W35" s="54"/>
      <c r="X35" s="54"/>
      <c r="Y35" s="52"/>
      <c r="Z35" s="75"/>
      <c r="AA35" s="75"/>
    </row>
    <row r="36" spans="2:28" ht="30" customHeight="1" thickBot="1" x14ac:dyDescent="0.3">
      <c r="B36" s="113"/>
      <c r="C36" s="229">
        <f t="shared" si="4"/>
        <v>44</v>
      </c>
      <c r="D36" s="128"/>
      <c r="E36" s="128"/>
      <c r="F36" s="129"/>
      <c r="G36" s="130"/>
      <c r="H36" s="131"/>
      <c r="I36" s="19" t="str">
        <f t="shared" si="0"/>
        <v/>
      </c>
      <c r="J36" s="132"/>
      <c r="K36" s="19" t="str">
        <f t="shared" si="1"/>
        <v/>
      </c>
      <c r="L36" s="131"/>
      <c r="M36" s="19" t="str">
        <f t="shared" si="6"/>
        <v/>
      </c>
      <c r="N36" s="142"/>
      <c r="O36" s="39" t="str">
        <f t="shared" si="2"/>
        <v/>
      </c>
      <c r="P36" s="40" t="str">
        <f t="shared" si="3"/>
        <v/>
      </c>
      <c r="Q36" s="134"/>
      <c r="R36" s="44" t="str">
        <f t="shared" si="5"/>
        <v/>
      </c>
      <c r="S36" s="51"/>
      <c r="T36" s="72"/>
      <c r="U36" s="72"/>
      <c r="V36" s="72"/>
      <c r="W36" s="72"/>
      <c r="X36" s="72"/>
      <c r="Y36" s="63"/>
      <c r="Z36" s="73"/>
      <c r="AA36" s="73"/>
    </row>
    <row r="37" spans="2:28" ht="25.9" customHeight="1" thickTop="1" x14ac:dyDescent="0.25">
      <c r="B37" s="206" t="s">
        <v>41</v>
      </c>
      <c r="C37" s="207"/>
      <c r="D37" s="22"/>
      <c r="E37" s="22"/>
      <c r="F37" s="208"/>
      <c r="G37" s="209" t="s">
        <v>127</v>
      </c>
      <c r="H37" s="210"/>
      <c r="I37" s="211" t="str">
        <f>'FINAL DETAILS-p1'!I37</f>
        <v xml:space="preserve"> </v>
      </c>
      <c r="J37" s="210"/>
      <c r="K37" s="211" t="str">
        <f>'FINAL DETAILS-p1'!K37</f>
        <v xml:space="preserve"> </v>
      </c>
      <c r="L37" s="210"/>
      <c r="M37" s="211" t="str">
        <f>'FINAL DETAILS-p1'!M37</f>
        <v xml:space="preserve"> </v>
      </c>
      <c r="N37" s="210"/>
      <c r="O37" s="211" t="str">
        <f>'FINAL DETAILS-p1'!O37</f>
        <v xml:space="preserve"> </v>
      </c>
      <c r="P37" s="212"/>
      <c r="Q37" s="213" t="str">
        <f>'FINAL DETAILS-p1'!Q37</f>
        <v xml:space="preserve"> </v>
      </c>
      <c r="R37" s="214" t="str">
        <f>'FINAL DETAILS-p1'!R37</f>
        <v xml:space="preserve"> </v>
      </c>
      <c r="S37" s="51"/>
      <c r="T37" s="54"/>
      <c r="U37" s="54"/>
      <c r="V37" s="54"/>
      <c r="W37" s="54"/>
      <c r="X37" s="54"/>
      <c r="Y37" s="49"/>
      <c r="Z37" s="74"/>
      <c r="AA37" s="74"/>
    </row>
    <row r="38" spans="2:28" ht="25.9" customHeight="1" x14ac:dyDescent="0.3">
      <c r="B38" s="215" t="s">
        <v>78</v>
      </c>
      <c r="C38" s="20"/>
      <c r="D38" s="21"/>
      <c r="E38" s="21"/>
      <c r="F38" s="216"/>
      <c r="G38" s="217" t="s">
        <v>128</v>
      </c>
      <c r="H38" s="218"/>
      <c r="I38" s="219" t="str">
        <f>IF(Q15=""," ",SUM(I15:I36))</f>
        <v xml:space="preserve"> </v>
      </c>
      <c r="J38" s="108"/>
      <c r="K38" s="219" t="str">
        <f>IF(Q15=""," ",SUM(K15:K36))</f>
        <v xml:space="preserve"> </v>
      </c>
      <c r="L38" s="108"/>
      <c r="M38" s="219" t="str">
        <f>IF(Q15=""," ",SUM(M15:M36))</f>
        <v xml:space="preserve"> </v>
      </c>
      <c r="N38" s="108"/>
      <c r="O38" s="219" t="str">
        <f>IF(Q5=""," ",SUM(O15:O36))</f>
        <v xml:space="preserve"> </v>
      </c>
      <c r="P38" s="21"/>
      <c r="Q38" s="220" t="str">
        <f>IF(Q15=""," ",SUM(Q15:Q36))</f>
        <v xml:space="preserve"> </v>
      </c>
      <c r="R38" s="221" t="str">
        <f>IF(Q15=""," ",SUM(R15:R36))</f>
        <v xml:space="preserve"> </v>
      </c>
      <c r="S38" s="51"/>
      <c r="T38" s="67"/>
      <c r="U38" s="54"/>
      <c r="V38" s="54"/>
      <c r="W38" s="54"/>
      <c r="X38" s="54"/>
      <c r="Y38" s="49"/>
      <c r="Z38" s="68"/>
      <c r="AA38" s="68"/>
    </row>
    <row r="39" spans="2:28" ht="25.9" customHeight="1" thickBot="1" x14ac:dyDescent="0.3">
      <c r="B39" s="215" t="s">
        <v>33</v>
      </c>
      <c r="C39" s="20"/>
      <c r="D39" s="20"/>
      <c r="E39" s="20"/>
      <c r="F39" s="216"/>
      <c r="G39" s="217" t="s">
        <v>129</v>
      </c>
      <c r="H39" s="170"/>
      <c r="I39" s="222" t="str">
        <f>'FINAL DETAILS-p3'!I39</f>
        <v/>
      </c>
      <c r="J39" s="21"/>
      <c r="K39" s="222" t="str">
        <f>'FINAL DETAILS-p3'!K39</f>
        <v/>
      </c>
      <c r="L39" s="21"/>
      <c r="M39" s="222" t="str">
        <f>'FINAL DETAILS-p3'!M39</f>
        <v/>
      </c>
      <c r="N39" s="223"/>
      <c r="O39" s="222" t="str">
        <f>'FINAL DETAILS-p3'!O39</f>
        <v/>
      </c>
      <c r="P39" s="21"/>
      <c r="Q39" s="222" t="str">
        <f>'FINAL DETAILS-p3'!Q39</f>
        <v/>
      </c>
      <c r="R39" s="224" t="str">
        <f>'FINAL DETAILS-p3'!R39</f>
        <v/>
      </c>
      <c r="S39" s="64"/>
      <c r="T39" s="69"/>
      <c r="U39" s="69"/>
      <c r="V39" s="69"/>
      <c r="W39" s="69"/>
      <c r="X39" s="69"/>
      <c r="Y39" s="69"/>
      <c r="Z39" s="69"/>
      <c r="AA39" s="65"/>
      <c r="AB39" s="4"/>
    </row>
    <row r="40" spans="2:28" ht="25.9" customHeight="1" thickTop="1" thickBot="1" x14ac:dyDescent="0.3">
      <c r="B40" s="325" t="s">
        <v>134</v>
      </c>
      <c r="C40" s="326"/>
      <c r="D40" s="326"/>
      <c r="E40" s="326"/>
      <c r="F40" s="326"/>
      <c r="G40" s="326"/>
      <c r="H40" s="327"/>
      <c r="I40" s="24">
        <f>SUM(I37:I39)</f>
        <v>0</v>
      </c>
      <c r="J40" s="1" t="s">
        <v>76</v>
      </c>
      <c r="K40" s="24">
        <f>SUM(K37:K39)</f>
        <v>0</v>
      </c>
      <c r="L40" s="1" t="s">
        <v>77</v>
      </c>
      <c r="M40" s="24">
        <f>SUM(M37:M39)</f>
        <v>0</v>
      </c>
      <c r="N40" s="1" t="s">
        <v>123</v>
      </c>
      <c r="O40" s="24">
        <f>SUM(O37:O39)</f>
        <v>0</v>
      </c>
      <c r="P40" s="97"/>
      <c r="Q40" s="25">
        <f>SUM(Q37:Q39)</f>
        <v>0</v>
      </c>
      <c r="R40" s="86">
        <f>SUM(R37:R39)</f>
        <v>0</v>
      </c>
      <c r="S40" s="70"/>
      <c r="T40" s="70"/>
      <c r="U40" s="70"/>
      <c r="V40" s="70"/>
      <c r="W40" s="70"/>
      <c r="X40" s="71"/>
      <c r="Y40" s="71"/>
      <c r="Z40" s="71"/>
      <c r="AA40" s="71"/>
    </row>
    <row r="41" spans="2:28" ht="25.5" customHeight="1" thickTop="1" x14ac:dyDescent="0.2">
      <c r="B41" s="185" t="s">
        <v>121</v>
      </c>
      <c r="C41" s="169"/>
      <c r="D41" s="169"/>
      <c r="E41" s="169"/>
      <c r="F41" s="169"/>
      <c r="G41" s="169"/>
      <c r="H41" s="171"/>
      <c r="I41" s="171"/>
      <c r="J41" s="171"/>
      <c r="K41" s="171"/>
      <c r="L41" s="171"/>
      <c r="M41" s="171"/>
      <c r="N41" s="171"/>
      <c r="O41" s="171"/>
      <c r="P41" s="449" t="s">
        <v>131</v>
      </c>
      <c r="Q41" s="450"/>
      <c r="R41" s="453">
        <f>'FINAL DETAILS-p1'!$X$40</f>
        <v>0</v>
      </c>
      <c r="AA41" s="66"/>
    </row>
    <row r="42" spans="2:28" ht="24.95" customHeight="1" thickBot="1" x14ac:dyDescent="0.25">
      <c r="B42" s="205" t="s">
        <v>80</v>
      </c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451"/>
      <c r="Q42" s="452"/>
      <c r="R42" s="454"/>
      <c r="S42" s="6"/>
      <c r="T42" s="6"/>
      <c r="U42" s="6"/>
      <c r="V42" s="6"/>
    </row>
    <row r="43" spans="2:28" ht="18.95" customHeight="1" thickTop="1" x14ac:dyDescent="0.2">
      <c r="B43" s="308" t="s">
        <v>60</v>
      </c>
      <c r="C43" s="309"/>
      <c r="D43" s="309"/>
      <c r="E43" s="309"/>
      <c r="F43" s="309"/>
      <c r="G43" s="310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2:28" ht="18.95" customHeight="1" thickBot="1" x14ac:dyDescent="0.25">
      <c r="B44" s="311"/>
      <c r="C44" s="312"/>
      <c r="D44" s="312"/>
      <c r="E44" s="312"/>
      <c r="F44" s="312"/>
      <c r="G44" s="313"/>
      <c r="H44" s="6"/>
      <c r="J44" s="1"/>
      <c r="K44" s="1"/>
      <c r="L44" s="98"/>
      <c r="M44" s="1"/>
      <c r="N44" s="1"/>
      <c r="O44" s="1"/>
      <c r="P44" s="6"/>
      <c r="Q44" s="6"/>
      <c r="R44" s="6"/>
      <c r="S44" s="6"/>
      <c r="T44" s="6"/>
      <c r="U44" s="6"/>
      <c r="V44" s="6"/>
    </row>
    <row r="45" spans="2:28" ht="18.95" customHeight="1" thickTop="1" thickBot="1" x14ac:dyDescent="0.25">
      <c r="B45" s="297" t="s">
        <v>61</v>
      </c>
      <c r="C45" s="298"/>
      <c r="D45" s="298"/>
      <c r="E45" s="298"/>
      <c r="F45" s="298"/>
      <c r="G45" s="299"/>
      <c r="H45" s="6"/>
      <c r="J45" s="3"/>
      <c r="K45" s="3"/>
      <c r="L45" s="98"/>
      <c r="M45" s="4"/>
      <c r="N45" s="4"/>
      <c r="O45" s="4"/>
      <c r="P45" s="6"/>
      <c r="Q45" s="6"/>
      <c r="R45" s="6"/>
      <c r="S45" s="6"/>
      <c r="T45" s="6"/>
      <c r="U45" s="6"/>
      <c r="V45" s="6"/>
    </row>
    <row r="46" spans="2:28" ht="18.95" customHeight="1" thickTop="1" x14ac:dyDescent="0.2">
      <c r="B46" s="11" t="s">
        <v>39</v>
      </c>
      <c r="C46" s="300" t="s">
        <v>58</v>
      </c>
      <c r="D46" s="300"/>
      <c r="E46" s="300"/>
      <c r="F46" s="300"/>
      <c r="G46" s="300"/>
      <c r="H46" s="6"/>
      <c r="J46" s="99"/>
      <c r="K46" s="99"/>
      <c r="L46" s="99"/>
      <c r="M46" s="99"/>
      <c r="N46" s="99"/>
      <c r="O46" s="99"/>
      <c r="P46" s="6"/>
      <c r="Q46" s="6"/>
      <c r="R46" s="6"/>
      <c r="S46" s="6"/>
      <c r="T46" s="6"/>
      <c r="U46" s="6"/>
      <c r="V46" s="6"/>
    </row>
    <row r="47" spans="2:28" ht="18.95" customHeight="1" x14ac:dyDescent="0.2">
      <c r="B47" s="12" t="s">
        <v>44</v>
      </c>
      <c r="C47" s="295" t="s">
        <v>59</v>
      </c>
      <c r="D47" s="295"/>
      <c r="E47" s="295"/>
      <c r="F47" s="295"/>
      <c r="G47" s="295"/>
      <c r="H47" s="6"/>
      <c r="S47" s="6"/>
      <c r="T47" s="6"/>
      <c r="U47" s="6"/>
      <c r="V47" s="6"/>
    </row>
    <row r="48" spans="2:28" ht="18.95" customHeight="1" thickBot="1" x14ac:dyDescent="0.25">
      <c r="B48" s="28"/>
      <c r="C48" s="301"/>
      <c r="D48" s="301"/>
      <c r="E48" s="301"/>
      <c r="F48" s="301"/>
      <c r="G48" s="301"/>
      <c r="H48" s="6"/>
      <c r="S48" s="6"/>
      <c r="T48" s="6"/>
      <c r="U48" s="6"/>
      <c r="V48" s="6"/>
    </row>
    <row r="49" spans="2:22" ht="18.95" customHeight="1" thickTop="1" thickBot="1" x14ac:dyDescent="0.25">
      <c r="B49" s="297" t="s">
        <v>83</v>
      </c>
      <c r="C49" s="298"/>
      <c r="D49" s="298"/>
      <c r="E49" s="298"/>
      <c r="F49" s="298"/>
      <c r="G49" s="299"/>
      <c r="H49" s="6"/>
      <c r="S49" s="6"/>
      <c r="T49" s="6"/>
      <c r="U49" s="6"/>
      <c r="V49" s="6"/>
    </row>
    <row r="50" spans="2:22" ht="18.95" customHeight="1" thickTop="1" x14ac:dyDescent="0.2">
      <c r="B50" s="27" t="s">
        <v>86</v>
      </c>
      <c r="C50" s="302" t="s">
        <v>88</v>
      </c>
      <c r="D50" s="302"/>
      <c r="E50" s="302"/>
      <c r="F50" s="302"/>
      <c r="G50" s="302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2:22" ht="18.95" customHeight="1" x14ac:dyDescent="0.2">
      <c r="B51" s="12" t="s">
        <v>85</v>
      </c>
      <c r="C51" s="295" t="s">
        <v>89</v>
      </c>
      <c r="D51" s="295"/>
      <c r="E51" s="295"/>
      <c r="F51" s="295"/>
      <c r="G51" s="295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2:22" ht="18.95" customHeight="1" thickBot="1" x14ac:dyDescent="0.25">
      <c r="B52" s="13" t="s">
        <v>87</v>
      </c>
      <c r="C52" s="296" t="s">
        <v>90</v>
      </c>
      <c r="D52" s="296"/>
      <c r="E52" s="296"/>
      <c r="F52" s="296"/>
      <c r="G52" s="29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2:22" ht="18.95" customHeight="1" x14ac:dyDescent="0.2"/>
    <row r="54" spans="2:22" ht="18.95" customHeight="1" x14ac:dyDescent="0.2"/>
    <row r="55" spans="2:22" ht="18.95" customHeight="1" x14ac:dyDescent="0.2"/>
    <row r="56" spans="2:22" ht="18.95" customHeight="1" x14ac:dyDescent="0.2"/>
    <row r="57" spans="2:22" ht="18.95" customHeight="1" x14ac:dyDescent="0.2"/>
    <row r="58" spans="2:22" ht="18.95" customHeight="1" x14ac:dyDescent="0.2"/>
    <row r="59" spans="2:22" ht="18.95" customHeight="1" x14ac:dyDescent="0.2"/>
    <row r="60" spans="2:22" ht="18.95" customHeight="1" x14ac:dyDescent="0.2"/>
    <row r="61" spans="2:22" ht="18.95" customHeight="1" x14ac:dyDescent="0.2"/>
    <row r="62" spans="2:22" ht="18.95" customHeight="1" x14ac:dyDescent="0.2"/>
  </sheetData>
  <sheetProtection sheet="1" objects="1" scenarios="1"/>
  <dataConsolidate/>
  <mergeCells count="50">
    <mergeCell ref="B2:H6"/>
    <mergeCell ref="I2:O3"/>
    <mergeCell ref="P2:Q2"/>
    <mergeCell ref="P3:Q3"/>
    <mergeCell ref="I4:O5"/>
    <mergeCell ref="P4:Q4"/>
    <mergeCell ref="P5:Q5"/>
    <mergeCell ref="P6:Q6"/>
    <mergeCell ref="B7:R8"/>
    <mergeCell ref="B9:G9"/>
    <mergeCell ref="H9:I9"/>
    <mergeCell ref="J9:K9"/>
    <mergeCell ref="L9:M9"/>
    <mergeCell ref="N9:O9"/>
    <mergeCell ref="P9:R9"/>
    <mergeCell ref="R10:R12"/>
    <mergeCell ref="C13:C14"/>
    <mergeCell ref="D13:D14"/>
    <mergeCell ref="E13:E14"/>
    <mergeCell ref="F13:F14"/>
    <mergeCell ref="G13:G14"/>
    <mergeCell ref="H10:H12"/>
    <mergeCell ref="I10:I12"/>
    <mergeCell ref="J10:J12"/>
    <mergeCell ref="K10:K12"/>
    <mergeCell ref="L10:L12"/>
    <mergeCell ref="M10:M12"/>
    <mergeCell ref="C10:C12"/>
    <mergeCell ref="D10:D12"/>
    <mergeCell ref="E10:E12"/>
    <mergeCell ref="F10:F12"/>
    <mergeCell ref="B45:G45"/>
    <mergeCell ref="N10:N12"/>
    <mergeCell ref="O10:O12"/>
    <mergeCell ref="P10:P11"/>
    <mergeCell ref="Q10:Q12"/>
    <mergeCell ref="B10:B14"/>
    <mergeCell ref="G10:G12"/>
    <mergeCell ref="AD13:AD14"/>
    <mergeCell ref="B40:H40"/>
    <mergeCell ref="P41:Q42"/>
    <mergeCell ref="R41:R42"/>
    <mergeCell ref="B43:G44"/>
    <mergeCell ref="C52:G52"/>
    <mergeCell ref="C46:G46"/>
    <mergeCell ref="C47:G47"/>
    <mergeCell ref="C48:G48"/>
    <mergeCell ref="B49:G49"/>
    <mergeCell ref="C50:G50"/>
    <mergeCell ref="C51:G51"/>
  </mergeCells>
  <dataValidations count="10">
    <dataValidation type="decimal" allowBlank="1" showInputMessage="1" showErrorMessage="1" error="Select a number between -8 and 0" sqref="N15:N36" xr:uid="{95852EAF-A625-47D2-B20E-25F9059C34A7}">
      <formula1>-8</formula1>
      <formula2>0</formula2>
    </dataValidation>
    <dataValidation type="whole" allowBlank="1" showInputMessage="1" showErrorMessage="1" sqref="Q10:R10 K15:K36 M15:M36 I15:I36" xr:uid="{E6383D84-7371-42EE-BB01-1907EE80FA58}">
      <formula1>11111</formula1>
      <formula2>111111</formula2>
    </dataValidation>
    <dataValidation allowBlank="1" showInputMessage="1" sqref="J15:J36 L15:L36 H10:P12 Q15:Q36 B15:C36 F15:H36 Z4:Z8 C10:G14 B10" xr:uid="{CE2215CB-77B6-4216-A510-B0DAB25B289B}"/>
    <dataValidation type="whole" allowBlank="1" showInputMessage="1" sqref="X40 L45 T39 W2:W3 AD15:AD16 U4:U8 R4:S4 Z34:Z37 Z23 T24:X30 T15:X22 L44:O44 B37:B39 S40 S5:T8 R2:R3 R5:R6" xr:uid="{C38B6946-87EF-4513-AE81-FC0695CD3BFC}">
      <formula1>11111</formula1>
      <formula2>22222</formula2>
    </dataValidation>
    <dataValidation type="whole" allowBlank="1" showInputMessage="1" showErrorMessage="1" sqref="Z32:AA32 B2:H6 J46:O46 I2 Z38:AA38 S22 P4:Q4 AB39 Y15:Y30 J44:K44 S31:Y32 P5:P6 P2:P3 AB5 S2:S3 B7 S34:Y38 M45:O45 D37:E37 T23:X23 S15:S20 D39:E39 I4" xr:uid="{19C82BB3-D843-48D8-BD70-8384AABE8830}">
      <formula1>11111</formula1>
      <formula2>22222</formula2>
    </dataValidation>
    <dataValidation type="whole" allowBlank="1" showInputMessage="1" sqref="B43 S39 Z15:Z21 Z24:Z30 B45:B52 X9 X4:Y8 S9 V4:V8" xr:uid="{E7A5D5A9-9BD1-421A-B2A6-1DDCA13E8895}">
      <formula1>111</formula1>
      <formula2>222</formula2>
    </dataValidation>
    <dataValidation type="whole" allowBlank="1" showInputMessage="1" showErrorMessage="1" sqref="B53:P65533 Q54:R65533 AB2:AG4 Z42:AA65533 I41:J43 K42:O43 AL29:AL65533 C41:G42 S40:AA40 S23:S33 Y23:AA24 AL11:AL22 S13:AA22 I50:R52 S41:Y65533 AB6:AG9 AC10:AL10 AU1:IW9 AH2:AT9 AA2:AA9 AB10:AB38 AM10:AU65533 AV10:IX1048576 AC41:AK65533 H41:H52 AB40:AB65533 P43:R46" xr:uid="{C0975B18-8B48-471A-B12B-A6E39244FA39}">
      <formula1>111</formula1>
      <formula2>222</formula2>
    </dataValidation>
    <dataValidation type="list" allowBlank="1" showInputMessage="1" showErrorMessage="1" sqref="D15:D36" xr:uid="{989CB382-260D-4AE7-89C1-14EF7E7608C0}">
      <formula1>$B$46:$B$48</formula1>
    </dataValidation>
    <dataValidation type="list" allowBlank="1" showInputMessage="1" showErrorMessage="1" sqref="E15:E36" xr:uid="{42E7A3FB-0833-48BC-8CA1-5274629CBBEE}">
      <formula1>$B$50:$B$52</formula1>
    </dataValidation>
    <dataValidation type="list" allowBlank="1" showInputMessage="1" sqref="H13" xr:uid="{A715D824-CA60-4DC3-9417-77BCC5427DC0}">
      <formula1>$AD$15:$AD$16</formula1>
    </dataValidation>
  </dataValidations>
  <printOptions horizontalCentered="1" verticalCentered="1"/>
  <pageMargins left="0.25" right="0.25" top="0.16" bottom="0.28000000000000003" header="0.17" footer="0.16"/>
  <pageSetup scale="50" orientation="landscape" r:id="rId1"/>
  <headerFooter alignWithMargins="0">
    <oddFooter>&amp;L&amp;1#&amp;"Calibri"&amp;11&amp;K000000Classification: Protected A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DDAAC-B9B6-4565-B6D8-B1681287A2E0}">
  <sheetPr>
    <pageSetUpPr fitToPage="1"/>
  </sheetPr>
  <dimension ref="B1:AF62"/>
  <sheetViews>
    <sheetView view="pageBreakPreview" topLeftCell="B23" zoomScale="60" zoomScaleNormal="85" zoomScalePageLayoutView="55" workbookViewId="0">
      <selection activeCell="I32" sqref="I32"/>
    </sheetView>
  </sheetViews>
  <sheetFormatPr defaultRowHeight="12.75" x14ac:dyDescent="0.2"/>
  <cols>
    <col min="1" max="1" width="3.42578125" customWidth="1"/>
    <col min="2" max="2" width="16.7109375" customWidth="1"/>
    <col min="3" max="6" width="6.28515625" style="6" customWidth="1"/>
    <col min="7" max="7" width="13" style="6" customWidth="1"/>
    <col min="8" max="8" width="17.42578125" customWidth="1"/>
    <col min="9" max="9" width="14.7109375" customWidth="1"/>
    <col min="10" max="10" width="11.85546875" customWidth="1"/>
    <col min="11" max="11" width="14.7109375" customWidth="1"/>
    <col min="12" max="12" width="10.42578125" customWidth="1"/>
    <col min="13" max="15" width="15.85546875" customWidth="1"/>
    <col min="16" max="16" width="16.28515625" customWidth="1"/>
    <col min="17" max="17" width="18.7109375" customWidth="1"/>
    <col min="18" max="18" width="21.85546875" customWidth="1"/>
    <col min="19" max="19" width="5.7109375" customWidth="1"/>
    <col min="20" max="20" width="20" customWidth="1"/>
    <col min="21" max="22" width="10.28515625" customWidth="1"/>
    <col min="23" max="23" width="8.7109375" customWidth="1"/>
    <col min="24" max="24" width="9.28515625" customWidth="1"/>
    <col min="25" max="25" width="13.5703125" customWidth="1"/>
    <col min="26" max="26" width="14.7109375" customWidth="1"/>
    <col min="27" max="27" width="16" customWidth="1"/>
    <col min="30" max="30" width="20.7109375" customWidth="1"/>
    <col min="32" max="32" width="10.7109375" customWidth="1"/>
    <col min="33" max="33" width="13.42578125" customWidth="1"/>
    <col min="34" max="34" width="10.7109375" customWidth="1"/>
    <col min="35" max="35" width="15.7109375" customWidth="1"/>
    <col min="36" max="38" width="20.7109375" customWidth="1"/>
    <col min="39" max="40" width="15.7109375" customWidth="1"/>
  </cols>
  <sheetData>
    <row r="1" spans="2:32" ht="13.5" thickBot="1" x14ac:dyDescent="0.25">
      <c r="S1" s="47"/>
      <c r="T1" s="47"/>
      <c r="U1" s="47"/>
      <c r="V1" s="47"/>
      <c r="W1" s="47"/>
      <c r="X1" s="47"/>
      <c r="Y1" s="47"/>
      <c r="Z1" s="47"/>
      <c r="AA1" s="47"/>
    </row>
    <row r="2" spans="2:32" ht="26.25" customHeight="1" thickTop="1" x14ac:dyDescent="0.2">
      <c r="B2" s="481"/>
      <c r="C2" s="482"/>
      <c r="D2" s="482"/>
      <c r="E2" s="482"/>
      <c r="F2" s="482"/>
      <c r="G2" s="482"/>
      <c r="H2" s="483"/>
      <c r="I2" s="431" t="s">
        <v>0</v>
      </c>
      <c r="J2" s="432"/>
      <c r="K2" s="432"/>
      <c r="L2" s="432"/>
      <c r="M2" s="432"/>
      <c r="N2" s="432"/>
      <c r="O2" s="433"/>
      <c r="P2" s="487" t="s">
        <v>1</v>
      </c>
      <c r="Q2" s="488"/>
      <c r="R2" s="276" t="str">
        <f>IF('FINAL DETAILS-p1'!R2="","",'FINAL DETAILS-p1'!R2)</f>
        <v/>
      </c>
      <c r="S2" s="82"/>
      <c r="T2" s="82"/>
      <c r="U2" s="82"/>
      <c r="V2" s="82"/>
      <c r="W2" s="84"/>
      <c r="X2" s="84"/>
      <c r="Y2" s="84"/>
      <c r="Z2" s="84"/>
      <c r="AA2" s="47"/>
    </row>
    <row r="3" spans="2:32" ht="26.25" customHeight="1" x14ac:dyDescent="0.2">
      <c r="B3" s="484"/>
      <c r="C3" s="485"/>
      <c r="D3" s="485"/>
      <c r="E3" s="485"/>
      <c r="F3" s="485"/>
      <c r="G3" s="485"/>
      <c r="H3" s="486"/>
      <c r="I3" s="434"/>
      <c r="J3" s="435"/>
      <c r="K3" s="435"/>
      <c r="L3" s="435"/>
      <c r="M3" s="435"/>
      <c r="N3" s="435"/>
      <c r="O3" s="436"/>
      <c r="P3" s="489" t="s">
        <v>3</v>
      </c>
      <c r="Q3" s="490"/>
      <c r="R3" s="277" t="str">
        <f>IF('FINAL DETAILS-p1'!R3="","",'FINAL DETAILS-p1'!R3)</f>
        <v/>
      </c>
      <c r="S3" s="85"/>
      <c r="T3" s="85"/>
      <c r="U3" s="85"/>
      <c r="V3" s="85"/>
      <c r="W3" s="84"/>
      <c r="X3" s="84"/>
      <c r="Y3" s="84"/>
      <c r="Z3" s="84"/>
      <c r="AA3" s="47"/>
    </row>
    <row r="4" spans="2:32" ht="26.25" customHeight="1" x14ac:dyDescent="0.2">
      <c r="B4" s="484"/>
      <c r="C4" s="485"/>
      <c r="D4" s="485"/>
      <c r="E4" s="485"/>
      <c r="F4" s="485"/>
      <c r="G4" s="485"/>
      <c r="H4" s="486"/>
      <c r="I4" s="446" t="s">
        <v>5</v>
      </c>
      <c r="J4" s="447"/>
      <c r="K4" s="447"/>
      <c r="L4" s="447"/>
      <c r="M4" s="447"/>
      <c r="N4" s="447"/>
      <c r="O4" s="448"/>
      <c r="P4" s="491" t="s">
        <v>2</v>
      </c>
      <c r="Q4" s="492"/>
      <c r="R4" s="278" t="str">
        <f>IF('FINAL DETAILS-p1'!R4="","",'FINAL DETAILS-p1'!R4)</f>
        <v/>
      </c>
      <c r="S4" s="82"/>
      <c r="T4" s="82"/>
      <c r="U4" s="56"/>
      <c r="V4" s="83"/>
      <c r="W4" s="83"/>
      <c r="X4" s="57"/>
      <c r="Y4" s="58"/>
      <c r="Z4" s="59"/>
      <c r="AA4" s="47"/>
    </row>
    <row r="5" spans="2:32" ht="26.25" customHeight="1" x14ac:dyDescent="0.2">
      <c r="B5" s="484"/>
      <c r="C5" s="485"/>
      <c r="D5" s="485"/>
      <c r="E5" s="485"/>
      <c r="F5" s="485"/>
      <c r="G5" s="485"/>
      <c r="H5" s="486"/>
      <c r="I5" s="446"/>
      <c r="J5" s="447"/>
      <c r="K5" s="447"/>
      <c r="L5" s="447"/>
      <c r="M5" s="447"/>
      <c r="N5" s="447"/>
      <c r="O5" s="448"/>
      <c r="P5" s="491" t="s">
        <v>6</v>
      </c>
      <c r="Q5" s="492"/>
      <c r="R5" s="277" t="str">
        <f>IF('FINAL DETAILS-p1'!R5="","",'FINAL DETAILS-p1'!R5)</f>
        <v/>
      </c>
      <c r="S5" s="82"/>
      <c r="T5" s="82"/>
      <c r="U5" s="56"/>
      <c r="V5" s="83"/>
      <c r="W5" s="83"/>
      <c r="X5" s="57"/>
      <c r="Y5" s="58"/>
      <c r="Z5" s="59"/>
      <c r="AA5" s="47"/>
      <c r="AB5" s="10"/>
      <c r="AC5" s="10"/>
      <c r="AD5" s="10"/>
      <c r="AE5" s="10"/>
      <c r="AF5" s="10"/>
    </row>
    <row r="6" spans="2:32" ht="26.25" customHeight="1" thickBot="1" x14ac:dyDescent="0.25">
      <c r="B6" s="484"/>
      <c r="C6" s="485"/>
      <c r="D6" s="485"/>
      <c r="E6" s="485"/>
      <c r="F6" s="485"/>
      <c r="G6" s="485"/>
      <c r="H6" s="486"/>
      <c r="I6" s="94"/>
      <c r="J6" s="95"/>
      <c r="K6" s="95"/>
      <c r="L6" s="95"/>
      <c r="M6" s="95"/>
      <c r="N6" s="100"/>
      <c r="O6" s="108" t="s">
        <v>126</v>
      </c>
      <c r="P6" s="489" t="s">
        <v>7</v>
      </c>
      <c r="Q6" s="490"/>
      <c r="R6" s="279" t="str">
        <f>IF('FINAL DETAILS-p1'!R6="","",'FINAL DETAILS-p1'!R6)</f>
        <v/>
      </c>
      <c r="S6" s="82"/>
      <c r="T6" s="82"/>
      <c r="U6" s="56"/>
      <c r="V6" s="83"/>
      <c r="W6" s="83"/>
      <c r="X6" s="57"/>
      <c r="Y6" s="58"/>
      <c r="Z6" s="59"/>
      <c r="AA6" s="47"/>
    </row>
    <row r="7" spans="2:32" ht="26.25" customHeight="1" thickTop="1" x14ac:dyDescent="0.2">
      <c r="B7" s="460" t="s">
        <v>8</v>
      </c>
      <c r="C7" s="461"/>
      <c r="D7" s="461"/>
      <c r="E7" s="461"/>
      <c r="F7" s="461"/>
      <c r="G7" s="461"/>
      <c r="H7" s="461"/>
      <c r="I7" s="461"/>
      <c r="J7" s="461"/>
      <c r="K7" s="461"/>
      <c r="L7" s="461"/>
      <c r="M7" s="461"/>
      <c r="N7" s="461"/>
      <c r="O7" s="461"/>
      <c r="P7" s="461"/>
      <c r="Q7" s="461"/>
      <c r="R7" s="462"/>
      <c r="S7" s="82"/>
      <c r="T7" s="82"/>
      <c r="U7" s="56"/>
      <c r="V7" s="83"/>
      <c r="W7" s="83"/>
      <c r="X7" s="57"/>
      <c r="Y7" s="58"/>
      <c r="Z7" s="59"/>
      <c r="AA7" s="47"/>
    </row>
    <row r="8" spans="2:32" ht="30" customHeight="1" x14ac:dyDescent="0.2">
      <c r="B8" s="463"/>
      <c r="C8" s="464"/>
      <c r="D8" s="464"/>
      <c r="E8" s="464"/>
      <c r="F8" s="464"/>
      <c r="G8" s="464"/>
      <c r="H8" s="464"/>
      <c r="I8" s="464"/>
      <c r="J8" s="464"/>
      <c r="K8" s="464"/>
      <c r="L8" s="464"/>
      <c r="M8" s="464"/>
      <c r="N8" s="464"/>
      <c r="O8" s="464"/>
      <c r="P8" s="464"/>
      <c r="Q8" s="464"/>
      <c r="R8" s="465"/>
      <c r="S8" s="82"/>
      <c r="T8" s="82"/>
      <c r="U8" s="56"/>
      <c r="V8" s="83"/>
      <c r="W8" s="83"/>
      <c r="X8" s="57"/>
      <c r="Y8" s="58"/>
      <c r="Z8" s="59"/>
      <c r="AA8" s="47"/>
    </row>
    <row r="9" spans="2:32" ht="30" customHeight="1" x14ac:dyDescent="0.2">
      <c r="B9" s="466"/>
      <c r="C9" s="467"/>
      <c r="D9" s="467"/>
      <c r="E9" s="467"/>
      <c r="F9" s="467"/>
      <c r="G9" s="468"/>
      <c r="H9" s="469" t="s">
        <v>48</v>
      </c>
      <c r="I9" s="470"/>
      <c r="J9" s="469" t="s">
        <v>49</v>
      </c>
      <c r="K9" s="470"/>
      <c r="L9" s="469" t="s">
        <v>50</v>
      </c>
      <c r="M9" s="470"/>
      <c r="N9" s="471" t="s">
        <v>110</v>
      </c>
      <c r="O9" s="472"/>
      <c r="P9" s="473" t="s">
        <v>122</v>
      </c>
      <c r="Q9" s="467"/>
      <c r="R9" s="474"/>
      <c r="S9" s="81"/>
      <c r="T9" s="81"/>
      <c r="U9" s="81"/>
      <c r="V9" s="81"/>
      <c r="W9" s="81"/>
      <c r="X9" s="80"/>
      <c r="Y9" s="80"/>
      <c r="Z9" s="60"/>
      <c r="AA9" s="47"/>
    </row>
    <row r="10" spans="2:32" ht="30" customHeight="1" x14ac:dyDescent="0.2">
      <c r="B10" s="378" t="s">
        <v>9</v>
      </c>
      <c r="C10" s="380" t="s">
        <v>54</v>
      </c>
      <c r="D10" s="380" t="s">
        <v>10</v>
      </c>
      <c r="E10" s="382" t="s">
        <v>83</v>
      </c>
      <c r="F10" s="380" t="s">
        <v>11</v>
      </c>
      <c r="G10" s="384" t="s">
        <v>92</v>
      </c>
      <c r="H10" s="386" t="s">
        <v>93</v>
      </c>
      <c r="I10" s="384" t="s">
        <v>94</v>
      </c>
      <c r="J10" s="386" t="s">
        <v>95</v>
      </c>
      <c r="K10" s="384" t="s">
        <v>96</v>
      </c>
      <c r="L10" s="386" t="s">
        <v>97</v>
      </c>
      <c r="M10" s="384" t="s">
        <v>98</v>
      </c>
      <c r="N10" s="386" t="s">
        <v>111</v>
      </c>
      <c r="O10" s="384" t="s">
        <v>112</v>
      </c>
      <c r="P10" s="388" t="s">
        <v>56</v>
      </c>
      <c r="Q10" s="380" t="s">
        <v>12</v>
      </c>
      <c r="R10" s="390" t="s">
        <v>13</v>
      </c>
      <c r="S10" s="78"/>
      <c r="T10" s="78"/>
      <c r="U10" s="78"/>
      <c r="V10" s="78"/>
      <c r="W10" s="78"/>
      <c r="X10" s="78"/>
      <c r="Y10" s="78"/>
      <c r="Z10" s="78"/>
      <c r="AA10" s="78"/>
    </row>
    <row r="11" spans="2:32" ht="30" customHeight="1" x14ac:dyDescent="0.2">
      <c r="B11" s="379"/>
      <c r="C11" s="381"/>
      <c r="D11" s="381"/>
      <c r="E11" s="383"/>
      <c r="F11" s="381"/>
      <c r="G11" s="385"/>
      <c r="H11" s="387"/>
      <c r="I11" s="385"/>
      <c r="J11" s="387"/>
      <c r="K11" s="385"/>
      <c r="L11" s="387"/>
      <c r="M11" s="385"/>
      <c r="N11" s="387"/>
      <c r="O11" s="385"/>
      <c r="P11" s="389"/>
      <c r="Q11" s="381"/>
      <c r="R11" s="391"/>
      <c r="S11" s="79"/>
      <c r="T11" s="79"/>
      <c r="U11" s="79"/>
      <c r="V11" s="79"/>
      <c r="W11" s="79"/>
      <c r="X11" s="79"/>
      <c r="Y11" s="79"/>
      <c r="Z11" s="79"/>
      <c r="AA11" s="79"/>
    </row>
    <row r="12" spans="2:32" ht="30" customHeight="1" thickBot="1" x14ac:dyDescent="0.25">
      <c r="B12" s="379"/>
      <c r="C12" s="381"/>
      <c r="D12" s="381"/>
      <c r="E12" s="383"/>
      <c r="F12" s="381"/>
      <c r="G12" s="385"/>
      <c r="H12" s="387"/>
      <c r="I12" s="385"/>
      <c r="J12" s="387"/>
      <c r="K12" s="385"/>
      <c r="L12" s="387"/>
      <c r="M12" s="385"/>
      <c r="N12" s="387"/>
      <c r="O12" s="385"/>
      <c r="P12" s="225" t="s">
        <v>116</v>
      </c>
      <c r="Q12" s="381"/>
      <c r="R12" s="391"/>
      <c r="S12" s="79"/>
      <c r="T12" s="79"/>
      <c r="U12" s="79"/>
      <c r="V12" s="79"/>
      <c r="W12" s="79"/>
      <c r="X12" s="79"/>
      <c r="Y12" s="79"/>
      <c r="Z12" s="79"/>
      <c r="AA12" s="79"/>
    </row>
    <row r="13" spans="2:32" ht="24.95" customHeight="1" x14ac:dyDescent="0.2">
      <c r="B13" s="480"/>
      <c r="C13" s="456"/>
      <c r="D13" s="457" t="s">
        <v>57</v>
      </c>
      <c r="E13" s="458" t="s">
        <v>84</v>
      </c>
      <c r="F13" s="456"/>
      <c r="G13" s="459" t="s">
        <v>91</v>
      </c>
      <c r="H13" s="144" t="s">
        <v>109</v>
      </c>
      <c r="I13" s="145" t="s">
        <v>117</v>
      </c>
      <c r="J13" s="146"/>
      <c r="K13" s="145" t="s">
        <v>118</v>
      </c>
      <c r="L13" s="146"/>
      <c r="M13" s="145" t="s">
        <v>119</v>
      </c>
      <c r="N13" s="147"/>
      <c r="O13" s="148" t="s">
        <v>120</v>
      </c>
      <c r="P13" s="149" t="s">
        <v>113</v>
      </c>
      <c r="Q13" s="150"/>
      <c r="R13" s="231" t="s">
        <v>114</v>
      </c>
      <c r="S13" s="46"/>
      <c r="T13" s="46"/>
      <c r="U13" s="46"/>
      <c r="V13" s="46"/>
      <c r="W13" s="46"/>
      <c r="X13" s="46"/>
      <c r="Y13" s="46"/>
      <c r="Z13" s="46"/>
      <c r="AA13" s="46"/>
      <c r="AD13" s="475" t="s">
        <v>48</v>
      </c>
    </row>
    <row r="14" spans="2:32" ht="24.95" customHeight="1" thickBot="1" x14ac:dyDescent="0.3">
      <c r="B14" s="366"/>
      <c r="C14" s="368"/>
      <c r="D14" s="370"/>
      <c r="E14" s="372"/>
      <c r="F14" s="368"/>
      <c r="G14" s="374"/>
      <c r="H14" s="151" t="s">
        <v>14</v>
      </c>
      <c r="I14" s="152"/>
      <c r="J14" s="153" t="s">
        <v>15</v>
      </c>
      <c r="K14" s="154"/>
      <c r="L14" s="151" t="s">
        <v>16</v>
      </c>
      <c r="M14" s="155"/>
      <c r="N14" s="151" t="s">
        <v>17</v>
      </c>
      <c r="O14" s="154"/>
      <c r="P14" s="156" t="s">
        <v>18</v>
      </c>
      <c r="Q14" s="157" t="s">
        <v>115</v>
      </c>
      <c r="R14" s="158"/>
      <c r="S14" s="77"/>
      <c r="T14" s="77"/>
      <c r="U14" s="77"/>
      <c r="V14" s="77"/>
      <c r="W14" s="77"/>
      <c r="X14" s="46"/>
      <c r="Y14" s="46"/>
      <c r="Z14" s="46"/>
      <c r="AA14" s="46"/>
      <c r="AD14" s="476"/>
    </row>
    <row r="15" spans="2:32" ht="30" customHeight="1" x14ac:dyDescent="0.2">
      <c r="B15" s="113"/>
      <c r="C15" s="26">
        <v>45</v>
      </c>
      <c r="D15" s="115"/>
      <c r="E15" s="115"/>
      <c r="F15" s="116"/>
      <c r="G15" s="117"/>
      <c r="H15" s="118"/>
      <c r="I15" s="34" t="str">
        <f t="shared" ref="I15:I36" si="0">IF(Q15="","",H15*Q15)</f>
        <v/>
      </c>
      <c r="J15" s="119"/>
      <c r="K15" s="23" t="str">
        <f t="shared" ref="K15:K36" si="1">IF(Q15="","",IF(D15="QC",0,J15*Q15))</f>
        <v/>
      </c>
      <c r="L15" s="118"/>
      <c r="M15" s="23" t="str">
        <f t="shared" ref="M15:M36" si="2">IF(Q15="","",IF(D15="QC",0,L15*Q15))</f>
        <v/>
      </c>
      <c r="N15" s="120"/>
      <c r="O15" s="36" t="str">
        <f t="shared" ref="O15:O36" si="3">IF(Q15="","",N15*Q15)</f>
        <v/>
      </c>
      <c r="P15" s="35" t="str">
        <f>IF(Q15="","",IF(D15="QA",H15+J15+L15+N15,H15+N15))</f>
        <v/>
      </c>
      <c r="Q15" s="121"/>
      <c r="R15" s="42" t="str">
        <f>IF(Q15="","",P15*Q15)</f>
        <v/>
      </c>
      <c r="S15" s="47"/>
      <c r="T15" s="48"/>
      <c r="U15" s="48"/>
      <c r="V15" s="48"/>
      <c r="W15" s="73"/>
      <c r="X15" s="73"/>
      <c r="Y15" s="49"/>
      <c r="Z15" s="50"/>
      <c r="AA15" s="61"/>
      <c r="AD15" s="31" t="s">
        <v>107</v>
      </c>
    </row>
    <row r="16" spans="2:32" ht="30" customHeight="1" thickBot="1" x14ac:dyDescent="0.3">
      <c r="B16" s="113"/>
      <c r="C16" s="14">
        <v>46</v>
      </c>
      <c r="D16" s="122"/>
      <c r="E16" s="115"/>
      <c r="F16" s="116"/>
      <c r="G16" s="123"/>
      <c r="H16" s="124"/>
      <c r="I16" s="15" t="str">
        <f t="shared" si="0"/>
        <v/>
      </c>
      <c r="J16" s="125"/>
      <c r="K16" s="15" t="str">
        <f t="shared" si="1"/>
        <v/>
      </c>
      <c r="L16" s="124"/>
      <c r="M16" s="15" t="str">
        <f t="shared" si="2"/>
        <v/>
      </c>
      <c r="N16" s="126"/>
      <c r="O16" s="37" t="str">
        <f t="shared" si="3"/>
        <v/>
      </c>
      <c r="P16" s="35" t="str">
        <f t="shared" ref="P16:P36" si="4">IF(Q16="","",IF(D16="QA",H16+J16+L16+N16,H16+N16))</f>
        <v/>
      </c>
      <c r="Q16" s="127"/>
      <c r="R16" s="43" t="str">
        <f t="shared" ref="R16:R36" si="5">IF(Q16="","",P16*Q16)</f>
        <v/>
      </c>
      <c r="S16" s="51"/>
      <c r="T16" s="48"/>
      <c r="U16" s="48"/>
      <c r="V16" s="48"/>
      <c r="W16" s="73"/>
      <c r="X16" s="73"/>
      <c r="Y16" s="49"/>
      <c r="Z16" s="50"/>
      <c r="AA16" s="61"/>
      <c r="AD16" s="30" t="s">
        <v>108</v>
      </c>
    </row>
    <row r="17" spans="2:30" ht="30" customHeight="1" x14ac:dyDescent="0.25">
      <c r="B17" s="113"/>
      <c r="C17" s="14">
        <v>47</v>
      </c>
      <c r="D17" s="122"/>
      <c r="E17" s="115"/>
      <c r="F17" s="116"/>
      <c r="G17" s="123"/>
      <c r="H17" s="124"/>
      <c r="I17" s="15" t="str">
        <f t="shared" si="0"/>
        <v/>
      </c>
      <c r="J17" s="125"/>
      <c r="K17" s="15" t="str">
        <f t="shared" si="1"/>
        <v/>
      </c>
      <c r="L17" s="124"/>
      <c r="M17" s="15" t="str">
        <f t="shared" si="2"/>
        <v/>
      </c>
      <c r="N17" s="126"/>
      <c r="O17" s="37" t="str">
        <f t="shared" si="3"/>
        <v/>
      </c>
      <c r="P17" s="35" t="str">
        <f t="shared" si="4"/>
        <v/>
      </c>
      <c r="Q17" s="127"/>
      <c r="R17" s="43" t="str">
        <f t="shared" si="5"/>
        <v/>
      </c>
      <c r="S17" s="51"/>
      <c r="T17" s="48"/>
      <c r="U17" s="48"/>
      <c r="V17" s="48"/>
      <c r="W17" s="73"/>
      <c r="X17" s="73"/>
      <c r="Y17" s="49"/>
      <c r="Z17" s="50"/>
      <c r="AA17" s="61"/>
    </row>
    <row r="18" spans="2:30" ht="30" customHeight="1" x14ac:dyDescent="0.25">
      <c r="B18" s="113"/>
      <c r="C18" s="14">
        <v>48</v>
      </c>
      <c r="D18" s="122"/>
      <c r="E18" s="115"/>
      <c r="F18" s="116"/>
      <c r="G18" s="123"/>
      <c r="H18" s="124"/>
      <c r="I18" s="15" t="str">
        <f t="shared" si="0"/>
        <v/>
      </c>
      <c r="J18" s="125"/>
      <c r="K18" s="15" t="str">
        <f t="shared" si="1"/>
        <v/>
      </c>
      <c r="L18" s="124"/>
      <c r="M18" s="15" t="str">
        <f t="shared" si="2"/>
        <v/>
      </c>
      <c r="N18" s="126"/>
      <c r="O18" s="37" t="str">
        <f t="shared" si="3"/>
        <v/>
      </c>
      <c r="P18" s="35" t="str">
        <f t="shared" si="4"/>
        <v/>
      </c>
      <c r="Q18" s="127"/>
      <c r="R18" s="43" t="str">
        <f t="shared" si="5"/>
        <v/>
      </c>
      <c r="S18" s="51"/>
      <c r="T18" s="48"/>
      <c r="U18" s="48"/>
      <c r="V18" s="48"/>
      <c r="W18" s="73"/>
      <c r="X18" s="73"/>
      <c r="Y18" s="49"/>
      <c r="Z18" s="50"/>
      <c r="AA18" s="61"/>
      <c r="AD18" s="29"/>
    </row>
    <row r="19" spans="2:30" ht="30" customHeight="1" thickBot="1" x14ac:dyDescent="0.3">
      <c r="B19" s="114"/>
      <c r="C19" s="18">
        <v>49</v>
      </c>
      <c r="D19" s="128"/>
      <c r="E19" s="128"/>
      <c r="F19" s="129"/>
      <c r="G19" s="130"/>
      <c r="H19" s="131"/>
      <c r="I19" s="19" t="str">
        <f t="shared" si="0"/>
        <v/>
      </c>
      <c r="J19" s="132"/>
      <c r="K19" s="19" t="str">
        <f t="shared" si="1"/>
        <v/>
      </c>
      <c r="L19" s="131"/>
      <c r="M19" s="15" t="str">
        <f t="shared" si="2"/>
        <v/>
      </c>
      <c r="N19" s="133"/>
      <c r="O19" s="39" t="str">
        <f t="shared" si="3"/>
        <v/>
      </c>
      <c r="P19" s="40" t="str">
        <f t="shared" si="4"/>
        <v/>
      </c>
      <c r="Q19" s="134"/>
      <c r="R19" s="44" t="str">
        <f t="shared" si="5"/>
        <v/>
      </c>
      <c r="S19" s="51"/>
      <c r="T19" s="48"/>
      <c r="U19" s="48"/>
      <c r="V19" s="48"/>
      <c r="W19" s="73"/>
      <c r="X19" s="73"/>
      <c r="Y19" s="52"/>
      <c r="Z19" s="50"/>
      <c r="AA19" s="61"/>
    </row>
    <row r="20" spans="2:30" ht="30" customHeight="1" thickTop="1" x14ac:dyDescent="0.25">
      <c r="B20" s="113"/>
      <c r="C20" s="16">
        <v>50</v>
      </c>
      <c r="D20" s="135"/>
      <c r="E20" s="135"/>
      <c r="F20" s="136"/>
      <c r="G20" s="137"/>
      <c r="H20" s="138"/>
      <c r="I20" s="17" t="str">
        <f t="shared" si="0"/>
        <v/>
      </c>
      <c r="J20" s="139"/>
      <c r="K20" s="17" t="str">
        <f t="shared" si="1"/>
        <v/>
      </c>
      <c r="L20" s="138"/>
      <c r="M20" s="17" t="str">
        <f t="shared" si="2"/>
        <v/>
      </c>
      <c r="N20" s="140"/>
      <c r="O20" s="38" t="str">
        <f t="shared" si="3"/>
        <v/>
      </c>
      <c r="P20" s="35" t="str">
        <f t="shared" si="4"/>
        <v/>
      </c>
      <c r="Q20" s="141"/>
      <c r="R20" s="45" t="str">
        <f t="shared" si="5"/>
        <v/>
      </c>
      <c r="S20" s="51"/>
      <c r="T20" s="48"/>
      <c r="U20" s="48"/>
      <c r="V20" s="48"/>
      <c r="W20" s="73"/>
      <c r="X20" s="73"/>
      <c r="Y20" s="52"/>
      <c r="Z20" s="50"/>
      <c r="AA20" s="61"/>
    </row>
    <row r="21" spans="2:30" ht="30" customHeight="1" x14ac:dyDescent="0.2">
      <c r="B21" s="113"/>
      <c r="C21" s="14">
        <v>51</v>
      </c>
      <c r="D21" s="122"/>
      <c r="E21" s="115"/>
      <c r="F21" s="116"/>
      <c r="G21" s="123"/>
      <c r="H21" s="124"/>
      <c r="I21" s="15" t="str">
        <f t="shared" si="0"/>
        <v/>
      </c>
      <c r="J21" s="125"/>
      <c r="K21" s="15" t="str">
        <f t="shared" si="1"/>
        <v/>
      </c>
      <c r="L21" s="124"/>
      <c r="M21" s="15" t="str">
        <f t="shared" si="2"/>
        <v/>
      </c>
      <c r="N21" s="126"/>
      <c r="O21" s="37" t="str">
        <f t="shared" si="3"/>
        <v/>
      </c>
      <c r="P21" s="35" t="str">
        <f t="shared" si="4"/>
        <v/>
      </c>
      <c r="Q21" s="127"/>
      <c r="R21" s="43" t="str">
        <f t="shared" si="5"/>
        <v/>
      </c>
      <c r="S21" s="47"/>
      <c r="T21" s="48"/>
      <c r="U21" s="48"/>
      <c r="V21" s="48"/>
      <c r="W21" s="73"/>
      <c r="X21" s="73"/>
      <c r="Y21" s="52"/>
      <c r="Z21" s="50"/>
      <c r="AA21" s="61"/>
    </row>
    <row r="22" spans="2:30" ht="30" customHeight="1" x14ac:dyDescent="0.25">
      <c r="B22" s="113"/>
      <c r="C22" s="14">
        <v>52</v>
      </c>
      <c r="D22" s="122"/>
      <c r="E22" s="115"/>
      <c r="F22" s="116"/>
      <c r="G22" s="123"/>
      <c r="H22" s="124"/>
      <c r="I22" s="15" t="str">
        <f t="shared" si="0"/>
        <v/>
      </c>
      <c r="J22" s="125"/>
      <c r="K22" s="15" t="str">
        <f t="shared" si="1"/>
        <v/>
      </c>
      <c r="L22" s="124"/>
      <c r="M22" s="15" t="str">
        <f t="shared" si="2"/>
        <v/>
      </c>
      <c r="N22" s="126"/>
      <c r="O22" s="37" t="str">
        <f t="shared" si="3"/>
        <v/>
      </c>
      <c r="P22" s="35" t="str">
        <f t="shared" si="4"/>
        <v/>
      </c>
      <c r="Q22" s="127"/>
      <c r="R22" s="43" t="str">
        <f t="shared" si="5"/>
        <v/>
      </c>
      <c r="S22" s="51"/>
      <c r="T22" s="54"/>
      <c r="U22" s="54"/>
      <c r="V22" s="54"/>
      <c r="W22" s="54"/>
      <c r="X22" s="54"/>
      <c r="Y22" s="52"/>
      <c r="Z22" s="76"/>
      <c r="AA22" s="76"/>
    </row>
    <row r="23" spans="2:30" ht="30" customHeight="1" x14ac:dyDescent="0.25">
      <c r="B23" s="113"/>
      <c r="C23" s="14">
        <v>53</v>
      </c>
      <c r="D23" s="122"/>
      <c r="E23" s="115"/>
      <c r="F23" s="116"/>
      <c r="G23" s="123"/>
      <c r="H23" s="124"/>
      <c r="I23" s="15" t="str">
        <f t="shared" si="0"/>
        <v/>
      </c>
      <c r="J23" s="125"/>
      <c r="K23" s="15" t="str">
        <f t="shared" si="1"/>
        <v/>
      </c>
      <c r="L23" s="124"/>
      <c r="M23" s="15" t="str">
        <f t="shared" si="2"/>
        <v/>
      </c>
      <c r="N23" s="126"/>
      <c r="O23" s="37" t="str">
        <f t="shared" si="3"/>
        <v/>
      </c>
      <c r="P23" s="35" t="str">
        <f t="shared" si="4"/>
        <v/>
      </c>
      <c r="Q23" s="127"/>
      <c r="R23" s="43" t="str">
        <f t="shared" si="5"/>
        <v/>
      </c>
      <c r="S23" s="53"/>
      <c r="T23" s="54"/>
      <c r="U23" s="54"/>
      <c r="V23" s="54"/>
      <c r="W23" s="54"/>
      <c r="X23" s="54"/>
      <c r="Y23" s="49"/>
      <c r="Z23" s="55"/>
      <c r="AA23" s="62"/>
    </row>
    <row r="24" spans="2:30" ht="30" customHeight="1" thickBot="1" x14ac:dyDescent="0.25">
      <c r="B24" s="114"/>
      <c r="C24" s="18">
        <v>54</v>
      </c>
      <c r="D24" s="128"/>
      <c r="E24" s="128"/>
      <c r="F24" s="129"/>
      <c r="G24" s="130"/>
      <c r="H24" s="131"/>
      <c r="I24" s="19" t="str">
        <f t="shared" si="0"/>
        <v/>
      </c>
      <c r="J24" s="132"/>
      <c r="K24" s="19" t="str">
        <f t="shared" si="1"/>
        <v/>
      </c>
      <c r="L24" s="131"/>
      <c r="M24" s="19" t="str">
        <f t="shared" si="2"/>
        <v/>
      </c>
      <c r="N24" s="142"/>
      <c r="O24" s="39" t="str">
        <f t="shared" si="3"/>
        <v/>
      </c>
      <c r="P24" s="40" t="str">
        <f t="shared" si="4"/>
        <v/>
      </c>
      <c r="Q24" s="134"/>
      <c r="R24" s="44" t="str">
        <f t="shared" si="5"/>
        <v/>
      </c>
      <c r="S24" s="47"/>
      <c r="T24" s="48"/>
      <c r="U24" s="48"/>
      <c r="V24" s="48"/>
      <c r="W24" s="73"/>
      <c r="X24" s="73"/>
      <c r="Y24" s="49"/>
      <c r="Z24" s="50"/>
      <c r="AA24" s="61"/>
    </row>
    <row r="25" spans="2:30" ht="30" customHeight="1" thickTop="1" x14ac:dyDescent="0.2">
      <c r="B25" s="113"/>
      <c r="C25" s="16">
        <v>55</v>
      </c>
      <c r="D25" s="135"/>
      <c r="E25" s="135"/>
      <c r="F25" s="136"/>
      <c r="G25" s="137"/>
      <c r="H25" s="138"/>
      <c r="I25" s="17" t="str">
        <f t="shared" si="0"/>
        <v/>
      </c>
      <c r="J25" s="139"/>
      <c r="K25" s="17" t="str">
        <f t="shared" si="1"/>
        <v/>
      </c>
      <c r="L25" s="138"/>
      <c r="M25" s="23" t="str">
        <f t="shared" si="2"/>
        <v/>
      </c>
      <c r="N25" s="120"/>
      <c r="O25" s="38" t="str">
        <f t="shared" si="3"/>
        <v/>
      </c>
      <c r="P25" s="35" t="str">
        <f t="shared" si="4"/>
        <v/>
      </c>
      <c r="Q25" s="141"/>
      <c r="R25" s="45" t="str">
        <f t="shared" si="5"/>
        <v/>
      </c>
      <c r="S25" s="47"/>
      <c r="T25" s="48"/>
      <c r="U25" s="48"/>
      <c r="V25" s="48"/>
      <c r="W25" s="73"/>
      <c r="X25" s="73"/>
      <c r="Y25" s="49"/>
      <c r="Z25" s="50"/>
      <c r="AA25" s="61"/>
    </row>
    <row r="26" spans="2:30" ht="30" customHeight="1" x14ac:dyDescent="0.2">
      <c r="B26" s="113"/>
      <c r="C26" s="14">
        <v>56</v>
      </c>
      <c r="D26" s="122"/>
      <c r="E26" s="115"/>
      <c r="F26" s="116"/>
      <c r="G26" s="123"/>
      <c r="H26" s="124"/>
      <c r="I26" s="15" t="str">
        <f t="shared" si="0"/>
        <v/>
      </c>
      <c r="J26" s="125"/>
      <c r="K26" s="15" t="str">
        <f t="shared" si="1"/>
        <v/>
      </c>
      <c r="L26" s="124"/>
      <c r="M26" s="15" t="str">
        <f t="shared" si="2"/>
        <v/>
      </c>
      <c r="N26" s="126"/>
      <c r="O26" s="37" t="str">
        <f t="shared" si="3"/>
        <v/>
      </c>
      <c r="P26" s="35" t="str">
        <f t="shared" si="4"/>
        <v/>
      </c>
      <c r="Q26" s="127"/>
      <c r="R26" s="43" t="str">
        <f t="shared" si="5"/>
        <v/>
      </c>
      <c r="S26" s="46"/>
      <c r="T26" s="48"/>
      <c r="U26" s="48"/>
      <c r="V26" s="48"/>
      <c r="W26" s="73"/>
      <c r="X26" s="73"/>
      <c r="Y26" s="49"/>
      <c r="Z26" s="50"/>
      <c r="AA26" s="61"/>
    </row>
    <row r="27" spans="2:30" ht="30" customHeight="1" x14ac:dyDescent="0.2">
      <c r="B27" s="113"/>
      <c r="C27" s="14">
        <v>57</v>
      </c>
      <c r="D27" s="122"/>
      <c r="E27" s="115"/>
      <c r="F27" s="116"/>
      <c r="G27" s="123"/>
      <c r="H27" s="124"/>
      <c r="I27" s="15" t="str">
        <f t="shared" si="0"/>
        <v/>
      </c>
      <c r="J27" s="125"/>
      <c r="K27" s="15" t="str">
        <f t="shared" si="1"/>
        <v/>
      </c>
      <c r="L27" s="124"/>
      <c r="M27" s="15" t="str">
        <f t="shared" si="2"/>
        <v/>
      </c>
      <c r="N27" s="126"/>
      <c r="O27" s="37" t="str">
        <f t="shared" si="3"/>
        <v/>
      </c>
      <c r="P27" s="35" t="str">
        <f t="shared" si="4"/>
        <v/>
      </c>
      <c r="Q27" s="127"/>
      <c r="R27" s="43" t="str">
        <f t="shared" si="5"/>
        <v/>
      </c>
      <c r="S27" s="47"/>
      <c r="T27" s="48"/>
      <c r="U27" s="48"/>
      <c r="V27" s="48"/>
      <c r="W27" s="73"/>
      <c r="X27" s="73"/>
      <c r="Y27" s="49"/>
      <c r="Z27" s="50"/>
      <c r="AA27" s="61"/>
    </row>
    <row r="28" spans="2:30" ht="30" customHeight="1" x14ac:dyDescent="0.2">
      <c r="B28" s="113"/>
      <c r="C28" s="14">
        <v>58</v>
      </c>
      <c r="D28" s="122"/>
      <c r="E28" s="115"/>
      <c r="F28" s="116"/>
      <c r="G28" s="123"/>
      <c r="H28" s="124"/>
      <c r="I28" s="15" t="str">
        <f t="shared" si="0"/>
        <v/>
      </c>
      <c r="J28" s="125"/>
      <c r="K28" s="15" t="str">
        <f t="shared" si="1"/>
        <v/>
      </c>
      <c r="L28" s="124"/>
      <c r="M28" s="15" t="str">
        <f t="shared" si="2"/>
        <v/>
      </c>
      <c r="N28" s="126"/>
      <c r="O28" s="37" t="str">
        <f t="shared" si="3"/>
        <v/>
      </c>
      <c r="P28" s="35" t="str">
        <f t="shared" si="4"/>
        <v/>
      </c>
      <c r="Q28" s="127"/>
      <c r="R28" s="43" t="str">
        <f t="shared" si="5"/>
        <v/>
      </c>
      <c r="S28" s="47"/>
      <c r="T28" s="48"/>
      <c r="U28" s="48"/>
      <c r="V28" s="48"/>
      <c r="W28" s="73"/>
      <c r="X28" s="73"/>
      <c r="Y28" s="52"/>
      <c r="Z28" s="50"/>
      <c r="AA28" s="61"/>
    </row>
    <row r="29" spans="2:30" ht="30" customHeight="1" thickBot="1" x14ac:dyDescent="0.25">
      <c r="B29" s="114"/>
      <c r="C29" s="18">
        <v>59</v>
      </c>
      <c r="D29" s="128"/>
      <c r="E29" s="128"/>
      <c r="F29" s="129"/>
      <c r="G29" s="130"/>
      <c r="H29" s="131"/>
      <c r="I29" s="19" t="str">
        <f t="shared" si="0"/>
        <v/>
      </c>
      <c r="J29" s="132"/>
      <c r="K29" s="19" t="str">
        <f t="shared" si="1"/>
        <v/>
      </c>
      <c r="L29" s="131"/>
      <c r="M29" s="15" t="str">
        <f t="shared" si="2"/>
        <v/>
      </c>
      <c r="N29" s="133"/>
      <c r="O29" s="39" t="str">
        <f t="shared" si="3"/>
        <v/>
      </c>
      <c r="P29" s="40" t="str">
        <f t="shared" si="4"/>
        <v/>
      </c>
      <c r="Q29" s="134"/>
      <c r="R29" s="44" t="str">
        <f t="shared" si="5"/>
        <v/>
      </c>
      <c r="S29" s="47"/>
      <c r="T29" s="48"/>
      <c r="U29" s="48"/>
      <c r="V29" s="48"/>
      <c r="W29" s="73"/>
      <c r="X29" s="73"/>
      <c r="Y29" s="52"/>
      <c r="Z29" s="50"/>
      <c r="AA29" s="61"/>
    </row>
    <row r="30" spans="2:30" ht="30" customHeight="1" thickTop="1" x14ac:dyDescent="0.2">
      <c r="B30" s="113"/>
      <c r="C30" s="16">
        <v>60</v>
      </c>
      <c r="D30" s="135"/>
      <c r="E30" s="135"/>
      <c r="F30" s="136"/>
      <c r="G30" s="137"/>
      <c r="H30" s="138"/>
      <c r="I30" s="17" t="str">
        <f t="shared" si="0"/>
        <v/>
      </c>
      <c r="J30" s="139"/>
      <c r="K30" s="17" t="str">
        <f t="shared" si="1"/>
        <v/>
      </c>
      <c r="L30" s="138"/>
      <c r="M30" s="17" t="str">
        <f t="shared" si="2"/>
        <v/>
      </c>
      <c r="N30" s="140"/>
      <c r="O30" s="38" t="str">
        <f t="shared" si="3"/>
        <v/>
      </c>
      <c r="P30" s="35" t="str">
        <f t="shared" si="4"/>
        <v/>
      </c>
      <c r="Q30" s="141"/>
      <c r="R30" s="45" t="str">
        <f t="shared" si="5"/>
        <v/>
      </c>
      <c r="S30" s="47"/>
      <c r="T30" s="48"/>
      <c r="U30" s="48"/>
      <c r="V30" s="48"/>
      <c r="W30" s="73"/>
      <c r="X30" s="73"/>
      <c r="Y30" s="52"/>
      <c r="Z30" s="50"/>
      <c r="AA30" s="61"/>
    </row>
    <row r="31" spans="2:30" ht="30" customHeight="1" x14ac:dyDescent="0.25">
      <c r="B31" s="113"/>
      <c r="C31" s="14">
        <v>61</v>
      </c>
      <c r="D31" s="122"/>
      <c r="E31" s="115"/>
      <c r="F31" s="116"/>
      <c r="G31" s="123"/>
      <c r="H31" s="124"/>
      <c r="I31" s="15" t="str">
        <f t="shared" si="0"/>
        <v/>
      </c>
      <c r="J31" s="125"/>
      <c r="K31" s="15" t="str">
        <f t="shared" si="1"/>
        <v/>
      </c>
      <c r="L31" s="124"/>
      <c r="M31" s="15" t="str">
        <f t="shared" si="2"/>
        <v/>
      </c>
      <c r="N31" s="126"/>
      <c r="O31" s="37" t="str">
        <f t="shared" si="3"/>
        <v/>
      </c>
      <c r="P31" s="35" t="str">
        <f t="shared" si="4"/>
        <v/>
      </c>
      <c r="Q31" s="127"/>
      <c r="R31" s="43" t="str">
        <f t="shared" si="5"/>
        <v/>
      </c>
      <c r="S31" s="51"/>
      <c r="T31" s="54"/>
      <c r="U31" s="54"/>
      <c r="V31" s="54"/>
      <c r="W31" s="54"/>
      <c r="X31" s="54"/>
      <c r="Y31" s="49"/>
      <c r="Z31" s="76"/>
      <c r="AA31" s="76"/>
    </row>
    <row r="32" spans="2:30" ht="30" customHeight="1" x14ac:dyDescent="0.3">
      <c r="B32" s="113"/>
      <c r="C32" s="14">
        <v>62</v>
      </c>
      <c r="D32" s="122"/>
      <c r="E32" s="115"/>
      <c r="F32" s="116"/>
      <c r="G32" s="123"/>
      <c r="H32" s="124"/>
      <c r="I32" s="15" t="str">
        <f t="shared" si="0"/>
        <v/>
      </c>
      <c r="J32" s="125"/>
      <c r="K32" s="15" t="str">
        <f t="shared" si="1"/>
        <v/>
      </c>
      <c r="L32" s="124"/>
      <c r="M32" s="15" t="str">
        <f t="shared" si="2"/>
        <v/>
      </c>
      <c r="N32" s="126"/>
      <c r="O32" s="37" t="str">
        <f t="shared" si="3"/>
        <v/>
      </c>
      <c r="P32" s="35" t="str">
        <f t="shared" si="4"/>
        <v/>
      </c>
      <c r="Q32" s="127"/>
      <c r="R32" s="43" t="str">
        <f t="shared" si="5"/>
        <v/>
      </c>
      <c r="S32" s="51"/>
      <c r="T32" s="54"/>
      <c r="U32" s="54"/>
      <c r="V32" s="54"/>
      <c r="W32" s="54"/>
      <c r="X32" s="54"/>
      <c r="Y32" s="49"/>
      <c r="Z32" s="68"/>
      <c r="AA32" s="68"/>
    </row>
    <row r="33" spans="2:28" ht="30" customHeight="1" x14ac:dyDescent="0.2">
      <c r="B33" s="113"/>
      <c r="C33" s="14">
        <v>63</v>
      </c>
      <c r="D33" s="122"/>
      <c r="E33" s="115"/>
      <c r="F33" s="116"/>
      <c r="G33" s="123"/>
      <c r="H33" s="124"/>
      <c r="I33" s="15" t="str">
        <f t="shared" si="0"/>
        <v/>
      </c>
      <c r="J33" s="125"/>
      <c r="K33" s="15" t="str">
        <f t="shared" si="1"/>
        <v/>
      </c>
      <c r="L33" s="124"/>
      <c r="M33" s="15" t="str">
        <f t="shared" si="2"/>
        <v/>
      </c>
      <c r="N33" s="126"/>
      <c r="O33" s="37" t="str">
        <f t="shared" si="3"/>
        <v/>
      </c>
      <c r="P33" s="35" t="str">
        <f t="shared" si="4"/>
        <v/>
      </c>
      <c r="Q33" s="127"/>
      <c r="R33" s="43" t="str">
        <f t="shared" si="5"/>
        <v/>
      </c>
      <c r="S33" s="46"/>
      <c r="T33" s="46"/>
      <c r="U33" s="46"/>
      <c r="V33" s="46"/>
      <c r="W33" s="46"/>
      <c r="X33" s="46"/>
      <c r="Y33" s="46"/>
      <c r="Z33" s="46"/>
      <c r="AA33" s="46"/>
    </row>
    <row r="34" spans="2:28" ht="30" customHeight="1" thickBot="1" x14ac:dyDescent="0.3">
      <c r="B34" s="114"/>
      <c r="C34" s="18">
        <v>64</v>
      </c>
      <c r="D34" s="128"/>
      <c r="E34" s="128"/>
      <c r="F34" s="129"/>
      <c r="G34" s="130"/>
      <c r="H34" s="131"/>
      <c r="I34" s="19" t="str">
        <f t="shared" si="0"/>
        <v/>
      </c>
      <c r="J34" s="132"/>
      <c r="K34" s="19" t="str">
        <f t="shared" si="1"/>
        <v/>
      </c>
      <c r="L34" s="131"/>
      <c r="M34" s="19" t="str">
        <f t="shared" si="2"/>
        <v/>
      </c>
      <c r="N34" s="142"/>
      <c r="O34" s="39" t="str">
        <f t="shared" si="3"/>
        <v/>
      </c>
      <c r="P34" s="40" t="str">
        <f t="shared" si="4"/>
        <v/>
      </c>
      <c r="Q34" s="134"/>
      <c r="R34" s="44" t="str">
        <f t="shared" si="5"/>
        <v/>
      </c>
      <c r="S34" s="51"/>
      <c r="T34" s="54"/>
      <c r="U34" s="54"/>
      <c r="V34" s="54"/>
      <c r="W34" s="54"/>
      <c r="X34" s="54"/>
      <c r="Y34" s="52"/>
      <c r="Z34" s="75"/>
      <c r="AA34" s="75"/>
    </row>
    <row r="35" spans="2:28" ht="30" customHeight="1" thickTop="1" x14ac:dyDescent="0.25">
      <c r="B35" s="113"/>
      <c r="C35" s="16">
        <v>65</v>
      </c>
      <c r="D35" s="135"/>
      <c r="E35" s="135"/>
      <c r="F35" s="136"/>
      <c r="G35" s="137"/>
      <c r="H35" s="138"/>
      <c r="I35" s="17" t="str">
        <f t="shared" si="0"/>
        <v/>
      </c>
      <c r="J35" s="139"/>
      <c r="K35" s="17" t="str">
        <f t="shared" si="1"/>
        <v/>
      </c>
      <c r="L35" s="138"/>
      <c r="M35" s="23" t="str">
        <f t="shared" si="2"/>
        <v/>
      </c>
      <c r="N35" s="120"/>
      <c r="O35" s="38" t="str">
        <f t="shared" si="3"/>
        <v/>
      </c>
      <c r="P35" s="35" t="str">
        <f t="shared" si="4"/>
        <v/>
      </c>
      <c r="Q35" s="141"/>
      <c r="R35" s="45" t="str">
        <f t="shared" si="5"/>
        <v/>
      </c>
      <c r="S35" s="51"/>
      <c r="T35" s="54"/>
      <c r="U35" s="54"/>
      <c r="V35" s="54"/>
      <c r="W35" s="54"/>
      <c r="X35" s="54"/>
      <c r="Y35" s="52"/>
      <c r="Z35" s="75"/>
      <c r="AA35" s="75"/>
    </row>
    <row r="36" spans="2:28" ht="30" customHeight="1" thickBot="1" x14ac:dyDescent="0.3">
      <c r="B36" s="232"/>
      <c r="C36" s="89">
        <v>66</v>
      </c>
      <c r="D36" s="233"/>
      <c r="E36" s="233"/>
      <c r="F36" s="234"/>
      <c r="G36" s="235"/>
      <c r="H36" s="236"/>
      <c r="I36" s="90" t="str">
        <f t="shared" si="0"/>
        <v/>
      </c>
      <c r="J36" s="237"/>
      <c r="K36" s="90" t="str">
        <f t="shared" si="1"/>
        <v/>
      </c>
      <c r="L36" s="236"/>
      <c r="M36" s="90" t="str">
        <f t="shared" si="2"/>
        <v/>
      </c>
      <c r="N36" s="133"/>
      <c r="O36" s="91" t="str">
        <f t="shared" si="3"/>
        <v/>
      </c>
      <c r="P36" s="92" t="str">
        <f t="shared" si="4"/>
        <v/>
      </c>
      <c r="Q36" s="238"/>
      <c r="R36" s="88" t="str">
        <f t="shared" si="5"/>
        <v/>
      </c>
      <c r="S36" s="51"/>
      <c r="T36" s="72"/>
      <c r="U36" s="72"/>
      <c r="V36" s="72"/>
      <c r="W36" s="72"/>
      <c r="X36" s="72"/>
      <c r="Y36" s="63"/>
      <c r="Z36" s="73"/>
      <c r="AA36" s="73"/>
    </row>
    <row r="37" spans="2:28" ht="25.9" customHeight="1" thickTop="1" x14ac:dyDescent="0.25">
      <c r="B37" s="206" t="s">
        <v>41</v>
      </c>
      <c r="C37" s="207"/>
      <c r="D37" s="22"/>
      <c r="E37" s="22"/>
      <c r="F37" s="208"/>
      <c r="G37" s="209" t="s">
        <v>127</v>
      </c>
      <c r="H37" s="210"/>
      <c r="I37" s="269" t="str">
        <f>'FINAL DETAILS-p1'!I37</f>
        <v xml:space="preserve"> </v>
      </c>
      <c r="J37" s="210"/>
      <c r="K37" s="269" t="str">
        <f>'FINAL DETAILS-p1'!K37</f>
        <v xml:space="preserve"> </v>
      </c>
      <c r="L37" s="210"/>
      <c r="M37" s="269" t="str">
        <f>'FINAL DETAILS-p1'!M37</f>
        <v xml:space="preserve"> </v>
      </c>
      <c r="N37" s="210"/>
      <c r="O37" s="269" t="str">
        <f>'FINAL DETAILS-p1'!O37</f>
        <v xml:space="preserve"> </v>
      </c>
      <c r="P37" s="212"/>
      <c r="Q37" s="213" t="str">
        <f>'FINAL DETAILS-p1'!Q37</f>
        <v xml:space="preserve"> </v>
      </c>
      <c r="R37" s="214" t="str">
        <f>'FINAL DETAILS-p1'!R37</f>
        <v xml:space="preserve"> </v>
      </c>
      <c r="S37" s="51"/>
      <c r="T37" s="54"/>
      <c r="U37" s="54"/>
      <c r="V37" s="54"/>
      <c r="W37" s="54"/>
      <c r="X37" s="54"/>
      <c r="Y37" s="49"/>
      <c r="Z37" s="74"/>
      <c r="AA37" s="74"/>
    </row>
    <row r="38" spans="2:28" ht="25.9" customHeight="1" x14ac:dyDescent="0.3">
      <c r="B38" s="215" t="s">
        <v>78</v>
      </c>
      <c r="C38" s="20"/>
      <c r="D38" s="21"/>
      <c r="E38" s="21"/>
      <c r="F38" s="216"/>
      <c r="G38" s="217" t="s">
        <v>128</v>
      </c>
      <c r="H38" s="170"/>
      <c r="I38" s="270" t="str">
        <f>'FINAL DETAILS-p2'!I38</f>
        <v xml:space="preserve"> </v>
      </c>
      <c r="J38" s="170"/>
      <c r="K38" s="270" t="str">
        <f>'FINAL DETAILS-p2'!K38</f>
        <v xml:space="preserve"> </v>
      </c>
      <c r="L38" s="170"/>
      <c r="M38" s="270" t="str">
        <f>'FINAL DETAILS-p2'!M38</f>
        <v xml:space="preserve"> </v>
      </c>
      <c r="N38" s="170"/>
      <c r="O38" s="270" t="str">
        <f>'FINAL DETAILS-p2'!O38</f>
        <v xml:space="preserve"> </v>
      </c>
      <c r="P38" s="21"/>
      <c r="Q38" s="220" t="str">
        <f>'FINAL DETAILS-p1'!Q38</f>
        <v xml:space="preserve"> </v>
      </c>
      <c r="R38" s="271" t="str">
        <f>'FINAL DETAILS-p2'!R38</f>
        <v xml:space="preserve"> </v>
      </c>
      <c r="S38" s="51"/>
      <c r="T38" s="93"/>
      <c r="U38" s="54"/>
      <c r="V38" s="54"/>
      <c r="W38" s="54"/>
      <c r="X38" s="54"/>
      <c r="Y38" s="49"/>
      <c r="Z38" s="68"/>
      <c r="AA38" s="68"/>
    </row>
    <row r="39" spans="2:28" ht="25.9" customHeight="1" thickBot="1" x14ac:dyDescent="0.3">
      <c r="B39" s="215" t="s">
        <v>33</v>
      </c>
      <c r="C39" s="20"/>
      <c r="D39" s="20"/>
      <c r="E39" s="20"/>
      <c r="F39" s="216"/>
      <c r="G39" s="217" t="s">
        <v>129</v>
      </c>
      <c r="H39" s="218"/>
      <c r="I39" s="272" t="str">
        <f>IF(I15="","",SUM(I15:I36))</f>
        <v/>
      </c>
      <c r="J39" s="108"/>
      <c r="K39" s="272" t="str">
        <f>IF(K15="","",SUM(K15:K36))</f>
        <v/>
      </c>
      <c r="L39" s="108"/>
      <c r="M39" s="272" t="str">
        <f>IF(M15="","",SUM(M15:M36))</f>
        <v/>
      </c>
      <c r="N39" s="108"/>
      <c r="O39" s="272" t="str">
        <f>IF(O15="","",SUM(O15:O36))</f>
        <v/>
      </c>
      <c r="P39" s="21"/>
      <c r="Q39" s="273" t="str">
        <f>IF(Q15="","",SUM(Q15:Q36))</f>
        <v/>
      </c>
      <c r="R39" s="274" t="str">
        <f>IF(R15="","",SUM(R15:R36))</f>
        <v/>
      </c>
      <c r="S39" s="64"/>
      <c r="T39" s="69"/>
      <c r="U39" s="69"/>
      <c r="V39" s="69"/>
      <c r="W39" s="69"/>
      <c r="X39" s="69"/>
      <c r="Y39" s="69"/>
      <c r="Z39" s="69"/>
      <c r="AA39" s="65"/>
      <c r="AB39" s="4"/>
    </row>
    <row r="40" spans="2:28" ht="25.9" customHeight="1" thickTop="1" thickBot="1" x14ac:dyDescent="0.3">
      <c r="B40" s="477" t="s">
        <v>133</v>
      </c>
      <c r="C40" s="478"/>
      <c r="D40" s="478"/>
      <c r="E40" s="478"/>
      <c r="F40" s="478"/>
      <c r="G40" s="478"/>
      <c r="H40" s="479"/>
      <c r="I40" s="96">
        <f>SUM(I37:I39)</f>
        <v>0</v>
      </c>
      <c r="J40" s="1" t="s">
        <v>76</v>
      </c>
      <c r="K40" s="96">
        <f>SUM(K37:K39)</f>
        <v>0</v>
      </c>
      <c r="L40" s="1" t="s">
        <v>77</v>
      </c>
      <c r="M40" s="96">
        <f>SUM(M37:M39)</f>
        <v>0</v>
      </c>
      <c r="N40" s="1" t="s">
        <v>123</v>
      </c>
      <c r="O40" s="96">
        <f>SUM(O37:O39)</f>
        <v>0</v>
      </c>
      <c r="P40" s="97"/>
      <c r="Q40" s="96">
        <f>SUM(Q37:Q39)</f>
        <v>0</v>
      </c>
      <c r="R40" s="24">
        <f>SUM(R37:R39)</f>
        <v>0</v>
      </c>
      <c r="S40" s="70"/>
      <c r="T40" s="70"/>
      <c r="U40" s="70"/>
      <c r="V40" s="70"/>
      <c r="W40" s="70"/>
      <c r="X40" s="71"/>
      <c r="Y40" s="71"/>
      <c r="Z40" s="71"/>
      <c r="AA40" s="71"/>
    </row>
    <row r="41" spans="2:28" ht="25.5" customHeight="1" thickTop="1" x14ac:dyDescent="0.2">
      <c r="B41" s="185" t="s">
        <v>121</v>
      </c>
      <c r="C41" s="169"/>
      <c r="D41" s="169"/>
      <c r="E41" s="169"/>
      <c r="F41" s="169"/>
      <c r="G41" s="169"/>
      <c r="H41" s="171"/>
      <c r="I41" s="171"/>
      <c r="J41" s="171"/>
      <c r="K41" s="171"/>
      <c r="L41" s="171"/>
      <c r="M41" s="171"/>
      <c r="N41" s="171"/>
      <c r="O41" s="171"/>
      <c r="P41" s="449" t="s">
        <v>131</v>
      </c>
      <c r="Q41" s="450"/>
      <c r="R41" s="453">
        <f>'FINAL DETAILS-p1'!$X$40</f>
        <v>0</v>
      </c>
      <c r="Z41" s="66"/>
      <c r="AA41" s="66"/>
    </row>
    <row r="42" spans="2:28" ht="24.95" customHeight="1" thickBot="1" x14ac:dyDescent="0.25">
      <c r="B42" s="205" t="s">
        <v>80</v>
      </c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451"/>
      <c r="Q42" s="452"/>
      <c r="R42" s="454"/>
      <c r="S42" s="6"/>
      <c r="T42" s="6"/>
      <c r="U42" s="6"/>
      <c r="V42" s="6"/>
    </row>
    <row r="43" spans="2:28" ht="18.95" customHeight="1" thickTop="1" x14ac:dyDescent="0.2">
      <c r="B43" s="308" t="s">
        <v>60</v>
      </c>
      <c r="C43" s="309"/>
      <c r="D43" s="309"/>
      <c r="E43" s="309"/>
      <c r="F43" s="309"/>
      <c r="G43" s="310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2:28" ht="18.95" customHeight="1" thickBot="1" x14ac:dyDescent="0.25">
      <c r="B44" s="311"/>
      <c r="C44" s="312"/>
      <c r="D44" s="312"/>
      <c r="E44" s="312"/>
      <c r="F44" s="312"/>
      <c r="G44" s="313"/>
      <c r="H44" s="6"/>
      <c r="J44" s="1"/>
      <c r="K44" s="1"/>
      <c r="L44" s="98"/>
      <c r="M44" s="1"/>
      <c r="N44" s="1"/>
      <c r="O44" s="1"/>
      <c r="P44" s="6"/>
      <c r="Q44" s="6"/>
      <c r="R44" s="6"/>
      <c r="S44" s="6"/>
      <c r="T44" s="6"/>
      <c r="U44" s="6"/>
      <c r="V44" s="6"/>
    </row>
    <row r="45" spans="2:28" ht="18.95" customHeight="1" thickTop="1" thickBot="1" x14ac:dyDescent="0.25">
      <c r="B45" s="297" t="s">
        <v>61</v>
      </c>
      <c r="C45" s="298"/>
      <c r="D45" s="298"/>
      <c r="E45" s="298"/>
      <c r="F45" s="298"/>
      <c r="G45" s="299"/>
      <c r="H45" s="6"/>
      <c r="J45" s="3"/>
      <c r="K45" s="3"/>
      <c r="L45" s="98"/>
      <c r="M45" s="4"/>
      <c r="N45" s="4"/>
      <c r="O45" s="4"/>
      <c r="P45" s="6"/>
      <c r="Q45" s="6"/>
      <c r="R45" s="6"/>
      <c r="S45" s="6"/>
      <c r="T45" s="6"/>
      <c r="U45" s="6"/>
      <c r="V45" s="6"/>
    </row>
    <row r="46" spans="2:28" ht="18.95" customHeight="1" thickTop="1" x14ac:dyDescent="0.2">
      <c r="B46" s="11" t="s">
        <v>39</v>
      </c>
      <c r="C46" s="300" t="s">
        <v>58</v>
      </c>
      <c r="D46" s="300"/>
      <c r="E46" s="300"/>
      <c r="F46" s="300"/>
      <c r="G46" s="300"/>
      <c r="H46" s="6"/>
      <c r="J46" s="99"/>
      <c r="K46" s="99"/>
      <c r="L46" s="99"/>
      <c r="M46" s="99"/>
      <c r="N46" s="99"/>
      <c r="O46" s="99"/>
      <c r="P46" s="6"/>
      <c r="Q46" s="6"/>
      <c r="R46" s="6"/>
      <c r="S46" s="6"/>
      <c r="T46" s="6"/>
      <c r="U46" s="6"/>
      <c r="V46" s="6"/>
    </row>
    <row r="47" spans="2:28" ht="18.95" customHeight="1" x14ac:dyDescent="0.2">
      <c r="B47" s="12" t="s">
        <v>44</v>
      </c>
      <c r="C47" s="295" t="s">
        <v>59</v>
      </c>
      <c r="D47" s="295"/>
      <c r="E47" s="295"/>
      <c r="F47" s="295"/>
      <c r="G47" s="295"/>
      <c r="H47" s="6"/>
      <c r="S47" s="6"/>
      <c r="T47" s="6"/>
      <c r="U47" s="6"/>
      <c r="V47" s="6"/>
    </row>
    <row r="48" spans="2:28" ht="18.95" customHeight="1" thickBot="1" x14ac:dyDescent="0.25">
      <c r="B48" s="28"/>
      <c r="C48" s="301"/>
      <c r="D48" s="301"/>
      <c r="E48" s="301"/>
      <c r="F48" s="301"/>
      <c r="G48" s="301"/>
      <c r="H48" s="6"/>
      <c r="S48" s="6"/>
      <c r="T48" s="6"/>
      <c r="U48" s="6"/>
      <c r="V48" s="6"/>
    </row>
    <row r="49" spans="2:22" ht="18.95" customHeight="1" thickTop="1" thickBot="1" x14ac:dyDescent="0.25">
      <c r="B49" s="297" t="s">
        <v>83</v>
      </c>
      <c r="C49" s="298"/>
      <c r="D49" s="298"/>
      <c r="E49" s="298"/>
      <c r="F49" s="298"/>
      <c r="G49" s="299"/>
      <c r="H49" s="6"/>
      <c r="S49" s="6"/>
      <c r="T49" s="6"/>
      <c r="U49" s="6"/>
      <c r="V49" s="6"/>
    </row>
    <row r="50" spans="2:22" ht="18.95" customHeight="1" thickTop="1" x14ac:dyDescent="0.2">
      <c r="B50" s="27" t="s">
        <v>86</v>
      </c>
      <c r="C50" s="302" t="s">
        <v>88</v>
      </c>
      <c r="D50" s="302"/>
      <c r="E50" s="302"/>
      <c r="F50" s="302"/>
      <c r="G50" s="302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2:22" ht="18.95" customHeight="1" x14ac:dyDescent="0.2">
      <c r="B51" s="12" t="s">
        <v>85</v>
      </c>
      <c r="C51" s="295" t="s">
        <v>89</v>
      </c>
      <c r="D51" s="295"/>
      <c r="E51" s="295"/>
      <c r="F51" s="295"/>
      <c r="G51" s="295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2:22" ht="18.95" customHeight="1" thickBot="1" x14ac:dyDescent="0.25">
      <c r="B52" s="13" t="s">
        <v>87</v>
      </c>
      <c r="C52" s="296" t="s">
        <v>90</v>
      </c>
      <c r="D52" s="296"/>
      <c r="E52" s="296"/>
      <c r="F52" s="296"/>
      <c r="G52" s="29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2:22" ht="18.95" customHeight="1" x14ac:dyDescent="0.2"/>
    <row r="54" spans="2:22" ht="18.95" customHeight="1" x14ac:dyDescent="0.2"/>
    <row r="55" spans="2:22" ht="18.95" customHeight="1" x14ac:dyDescent="0.2"/>
    <row r="56" spans="2:22" ht="18.95" customHeight="1" x14ac:dyDescent="0.2"/>
    <row r="57" spans="2:22" ht="18.95" customHeight="1" x14ac:dyDescent="0.2"/>
    <row r="58" spans="2:22" ht="18.95" customHeight="1" x14ac:dyDescent="0.2"/>
    <row r="59" spans="2:22" ht="18.95" customHeight="1" x14ac:dyDescent="0.2"/>
    <row r="60" spans="2:22" ht="18.95" customHeight="1" x14ac:dyDescent="0.2"/>
    <row r="61" spans="2:22" ht="18.95" customHeight="1" x14ac:dyDescent="0.2"/>
    <row r="62" spans="2:22" ht="18.95" customHeight="1" x14ac:dyDescent="0.2"/>
  </sheetData>
  <sheetProtection sheet="1" objects="1" scenarios="1"/>
  <dataConsolidate/>
  <mergeCells count="51">
    <mergeCell ref="B2:H6"/>
    <mergeCell ref="I2:O3"/>
    <mergeCell ref="P2:Q2"/>
    <mergeCell ref="P3:Q3"/>
    <mergeCell ref="I4:O5"/>
    <mergeCell ref="P4:Q4"/>
    <mergeCell ref="P5:Q5"/>
    <mergeCell ref="P6:Q6"/>
    <mergeCell ref="B7:R8"/>
    <mergeCell ref="B9:G9"/>
    <mergeCell ref="H9:I9"/>
    <mergeCell ref="J9:K9"/>
    <mergeCell ref="L9:M9"/>
    <mergeCell ref="N9:O9"/>
    <mergeCell ref="P9:R9"/>
    <mergeCell ref="R10:R12"/>
    <mergeCell ref="B13:B14"/>
    <mergeCell ref="C13:C14"/>
    <mergeCell ref="D13:D14"/>
    <mergeCell ref="E13:E14"/>
    <mergeCell ref="F13:F14"/>
    <mergeCell ref="H10:H12"/>
    <mergeCell ref="I10:I12"/>
    <mergeCell ref="J10:J12"/>
    <mergeCell ref="K10:K12"/>
    <mergeCell ref="L10:L12"/>
    <mergeCell ref="M10:M12"/>
    <mergeCell ref="B10:B12"/>
    <mergeCell ref="C10:C12"/>
    <mergeCell ref="D10:D12"/>
    <mergeCell ref="E10:E12"/>
    <mergeCell ref="N10:N12"/>
    <mergeCell ref="O10:O12"/>
    <mergeCell ref="P10:P11"/>
    <mergeCell ref="Q10:Q12"/>
    <mergeCell ref="F10:F12"/>
    <mergeCell ref="G10:G12"/>
    <mergeCell ref="AD13:AD14"/>
    <mergeCell ref="B40:H40"/>
    <mergeCell ref="P41:Q42"/>
    <mergeCell ref="R41:R42"/>
    <mergeCell ref="C51:G51"/>
    <mergeCell ref="B43:G44"/>
    <mergeCell ref="G13:G14"/>
    <mergeCell ref="C52:G52"/>
    <mergeCell ref="B45:G45"/>
    <mergeCell ref="C46:G46"/>
    <mergeCell ref="C47:G47"/>
    <mergeCell ref="C48:G48"/>
    <mergeCell ref="B49:G49"/>
    <mergeCell ref="C50:G50"/>
  </mergeCells>
  <dataValidations count="10">
    <dataValidation type="decimal" allowBlank="1" showInputMessage="1" showErrorMessage="1" error="Select a number between -8 and 0" sqref="N15:N36" xr:uid="{BA9A1835-4D97-45BE-851E-E7A8FD7FBE11}">
      <formula1>-8</formula1>
      <formula2>0</formula2>
    </dataValidation>
    <dataValidation type="list" allowBlank="1" showInputMessage="1" sqref="H13" xr:uid="{33C2CF63-FC08-435C-B048-976EAA1D9019}">
      <formula1>$AD$15:$AD$16</formula1>
    </dataValidation>
    <dataValidation type="list" allowBlank="1" showInputMessage="1" showErrorMessage="1" sqref="E15:E36" xr:uid="{CFF1D894-F514-4333-AA2F-680E3A72F187}">
      <formula1>$B$50:$B$52</formula1>
    </dataValidation>
    <dataValidation type="list" allowBlank="1" showInputMessage="1" showErrorMessage="1" sqref="D15:D36" xr:uid="{308B3447-9586-40AF-B494-1766C25624DA}">
      <formula1>$B$46:$B$48</formula1>
    </dataValidation>
    <dataValidation type="whole" allowBlank="1" showInputMessage="1" showErrorMessage="1" sqref="B53:P65533 Q54:R65533 AB2:AG4 Z42:AA65533 I41:J43 P43:R46 K42:O43 W40:AA40 C41:G42 W41:Y65533 W13:AA22 Y23:AA24 AL11:AL22 S42:V65533 I50:R52 AL29:AL65533 AB6:AG9 AC10:AL10 AU1:IW9 AH2:AT9 AA2:AA9 AB10:AB38 AM10:AU65533 AV10:IX1048576 AC41:AK65533 H41:H52 AB40:AB65533" xr:uid="{9E83528C-733C-4FCB-90A6-8E3A2AE8FF60}">
      <formula1>111</formula1>
      <formula2>222</formula2>
    </dataValidation>
    <dataValidation type="whole" allowBlank="1" showInputMessage="1" sqref="B43 X4:Y8 Z15:Z21 Z24:Z30 B45:B52 X9" xr:uid="{75B24785-D240-4D6B-AA9B-649AAC3B8026}">
      <formula1>111</formula1>
      <formula2>222</formula2>
    </dataValidation>
    <dataValidation type="whole" allowBlank="1" showInputMessage="1" showErrorMessage="1" sqref="Z32:AA32 B2:H6 D39:E39 I2 Z38:AA38 W31:Y32 P4:Q4 AB39 Y15:Y30 J44:K44 J46:O46 P5:P6 P2:P3 AB5 W34:Y38 B7 W23:X23 M45:O45 D37:E37 I4" xr:uid="{4129BB99-D624-4D96-80B1-1F3DEC076E12}">
      <formula1>11111</formula1>
      <formula2>22222</formula2>
    </dataValidation>
    <dataValidation type="whole" allowBlank="1" showInputMessage="1" sqref="X40 L45 L44:O44 W2:W3 AD15:AD16 B37:B39 W24:X30 Z34:Z37 Z23 W15:X22 R2:R6" xr:uid="{42B3A61E-83DE-4519-879D-4F57FAADB851}">
      <formula1>11111</formula1>
      <formula2>22222</formula2>
    </dataValidation>
    <dataValidation allowBlank="1" showInputMessage="1" sqref="J15:J36 L15:L36 H10:P12 B15:C36 B10:G14 F15:H36 Z4:Z8 Q15:Q36" xr:uid="{3C434822-451D-4A7E-A721-999C803FBFD0}"/>
    <dataValidation type="whole" allowBlank="1" showInputMessage="1" showErrorMessage="1" sqref="Q10:R10 I15:I36 K15:K36 R15:R36 M15:M36" xr:uid="{5C3F03B7-E30E-4CFD-8AD9-E0D078A99522}">
      <formula1>11111</formula1>
      <formula2>111111</formula2>
    </dataValidation>
  </dataValidations>
  <printOptions horizontalCentered="1" verticalCentered="1"/>
  <pageMargins left="0" right="0" top="0" bottom="0" header="0.3" footer="0.16"/>
  <pageSetup scale="54" orientation="landscape" r:id="rId1"/>
  <headerFooter alignWithMargins="0">
    <oddFooter>&amp;L&amp;1#&amp;"Calibri"&amp;11&amp;K000000Classification: Protected A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  <pageSetUpPr fitToPage="1"/>
  </sheetPr>
  <dimension ref="A1:AE66"/>
  <sheetViews>
    <sheetView view="pageBreakPreview" zoomScale="70" zoomScaleNormal="75" zoomScaleSheetLayoutView="70" zoomScalePageLayoutView="85" workbookViewId="0">
      <selection activeCell="N10" sqref="N10:N12"/>
    </sheetView>
  </sheetViews>
  <sheetFormatPr defaultRowHeight="12.75" x14ac:dyDescent="0.2"/>
  <cols>
    <col min="1" max="1" width="3.42578125" customWidth="1"/>
    <col min="2" max="2" width="16.7109375" customWidth="1"/>
    <col min="3" max="6" width="6.28515625" style="6" customWidth="1"/>
    <col min="7" max="7" width="12" style="6" customWidth="1"/>
    <col min="8" max="8" width="17.42578125" customWidth="1"/>
    <col min="9" max="9" width="14.7109375" customWidth="1"/>
    <col min="10" max="10" width="11.85546875" customWidth="1"/>
    <col min="11" max="11" width="14.7109375" customWidth="1"/>
    <col min="12" max="12" width="10.42578125" customWidth="1"/>
    <col min="13" max="15" width="15.85546875" customWidth="1"/>
    <col min="16" max="16" width="17.28515625" customWidth="1"/>
    <col min="17" max="17" width="18.7109375" customWidth="1"/>
    <col min="18" max="18" width="21.42578125" customWidth="1"/>
    <col min="19" max="19" width="5.7109375" customWidth="1"/>
    <col min="20" max="22" width="10.28515625" customWidth="1"/>
    <col min="23" max="23" width="8.7109375" customWidth="1"/>
    <col min="24" max="24" width="13.42578125" customWidth="1"/>
    <col min="25" max="25" width="13.5703125" customWidth="1"/>
    <col min="26" max="26" width="18.42578125" customWidth="1"/>
    <col min="29" max="29" width="20.7109375" customWidth="1"/>
    <col min="31" max="31" width="10.7109375" customWidth="1"/>
    <col min="32" max="32" width="13.42578125" customWidth="1"/>
    <col min="33" max="33" width="10.7109375" customWidth="1"/>
    <col min="34" max="34" width="15.7109375" customWidth="1"/>
    <col min="35" max="37" width="20.7109375" customWidth="1"/>
    <col min="38" max="39" width="15.7109375" customWidth="1"/>
  </cols>
  <sheetData>
    <row r="1" spans="2:31" ht="13.5" thickBot="1" x14ac:dyDescent="0.25"/>
    <row r="2" spans="2:31" ht="26.25" customHeight="1" thickTop="1" x14ac:dyDescent="0.2">
      <c r="B2" s="425"/>
      <c r="C2" s="426"/>
      <c r="D2" s="426"/>
      <c r="E2" s="426"/>
      <c r="F2" s="426"/>
      <c r="G2" s="426"/>
      <c r="H2" s="427"/>
      <c r="I2" s="431" t="s">
        <v>0</v>
      </c>
      <c r="J2" s="432"/>
      <c r="K2" s="432"/>
      <c r="L2" s="432"/>
      <c r="M2" s="432"/>
      <c r="N2" s="432"/>
      <c r="O2" s="433"/>
      <c r="P2" s="437" t="s">
        <v>1</v>
      </c>
      <c r="Q2" s="438"/>
      <c r="R2" s="280" t="s">
        <v>140</v>
      </c>
      <c r="S2" s="439" t="s">
        <v>46</v>
      </c>
      <c r="T2" s="440"/>
      <c r="U2" s="440"/>
      <c r="V2" s="440"/>
      <c r="W2" s="441" t="s">
        <v>37</v>
      </c>
      <c r="X2" s="441"/>
      <c r="Y2" s="441"/>
      <c r="Z2" s="442"/>
    </row>
    <row r="3" spans="2:31" ht="26.25" customHeight="1" x14ac:dyDescent="0.2">
      <c r="B3" s="428"/>
      <c r="C3" s="429"/>
      <c r="D3" s="429"/>
      <c r="E3" s="429"/>
      <c r="F3" s="429"/>
      <c r="G3" s="429"/>
      <c r="H3" s="430"/>
      <c r="I3" s="434"/>
      <c r="J3" s="435"/>
      <c r="K3" s="435"/>
      <c r="L3" s="435"/>
      <c r="M3" s="435"/>
      <c r="N3" s="435"/>
      <c r="O3" s="436"/>
      <c r="P3" s="423" t="s">
        <v>3</v>
      </c>
      <c r="Q3" s="424"/>
      <c r="R3" s="281" t="s">
        <v>81</v>
      </c>
      <c r="S3" s="443" t="s">
        <v>4</v>
      </c>
      <c r="T3" s="422"/>
      <c r="U3" s="422"/>
      <c r="V3" s="422"/>
      <c r="W3" s="444" t="s">
        <v>132</v>
      </c>
      <c r="X3" s="444"/>
      <c r="Y3" s="444"/>
      <c r="Z3" s="445"/>
    </row>
    <row r="4" spans="2:31" ht="26.25" customHeight="1" x14ac:dyDescent="0.2">
      <c r="B4" s="428"/>
      <c r="C4" s="429"/>
      <c r="D4" s="429"/>
      <c r="E4" s="429"/>
      <c r="F4" s="429"/>
      <c r="G4" s="429"/>
      <c r="H4" s="430"/>
      <c r="I4" s="446" t="s">
        <v>5</v>
      </c>
      <c r="J4" s="447"/>
      <c r="K4" s="447"/>
      <c r="L4" s="447"/>
      <c r="M4" s="447"/>
      <c r="N4" s="447"/>
      <c r="O4" s="448"/>
      <c r="P4" s="421" t="s">
        <v>2</v>
      </c>
      <c r="Q4" s="422"/>
      <c r="R4" s="282">
        <v>12345</v>
      </c>
      <c r="S4" s="410" t="s">
        <v>51</v>
      </c>
      <c r="T4" s="411"/>
      <c r="U4" s="102" t="s">
        <v>42</v>
      </c>
      <c r="V4" s="409" t="s">
        <v>103</v>
      </c>
      <c r="W4" s="409"/>
      <c r="X4" s="103">
        <v>10000</v>
      </c>
      <c r="Y4" s="101" t="s">
        <v>100</v>
      </c>
      <c r="Z4" s="109">
        <v>80</v>
      </c>
    </row>
    <row r="5" spans="2:31" ht="26.25" customHeight="1" x14ac:dyDescent="0.2">
      <c r="B5" s="428"/>
      <c r="C5" s="429"/>
      <c r="D5" s="429"/>
      <c r="E5" s="429"/>
      <c r="F5" s="429"/>
      <c r="G5" s="429"/>
      <c r="H5" s="430"/>
      <c r="I5" s="446"/>
      <c r="J5" s="447"/>
      <c r="K5" s="447"/>
      <c r="L5" s="447"/>
      <c r="M5" s="447"/>
      <c r="N5" s="447"/>
      <c r="O5" s="448"/>
      <c r="P5" s="421" t="s">
        <v>6</v>
      </c>
      <c r="Q5" s="422"/>
      <c r="R5" s="281" t="s">
        <v>36</v>
      </c>
      <c r="S5" s="410" t="s">
        <v>52</v>
      </c>
      <c r="T5" s="411"/>
      <c r="U5" s="102" t="s">
        <v>38</v>
      </c>
      <c r="V5" s="409" t="s">
        <v>104</v>
      </c>
      <c r="W5" s="409"/>
      <c r="X5" s="103">
        <v>12000</v>
      </c>
      <c r="Y5" s="101" t="s">
        <v>100</v>
      </c>
      <c r="Z5" s="109">
        <v>90</v>
      </c>
      <c r="AA5" s="10"/>
      <c r="AB5" s="10"/>
      <c r="AC5" s="10"/>
      <c r="AD5" s="10"/>
      <c r="AE5" s="10"/>
    </row>
    <row r="6" spans="2:31" ht="26.25" customHeight="1" thickBot="1" x14ac:dyDescent="0.25">
      <c r="B6" s="428"/>
      <c r="C6" s="429"/>
      <c r="D6" s="429"/>
      <c r="E6" s="429"/>
      <c r="F6" s="429"/>
      <c r="G6" s="429"/>
      <c r="H6" s="430"/>
      <c r="I6" s="94"/>
      <c r="J6" s="95"/>
      <c r="K6" s="95"/>
      <c r="L6" s="95"/>
      <c r="M6" s="95"/>
      <c r="N6" s="100"/>
      <c r="O6" s="108" t="s">
        <v>125</v>
      </c>
      <c r="P6" s="423" t="s">
        <v>7</v>
      </c>
      <c r="Q6" s="424"/>
      <c r="R6" s="283">
        <v>25</v>
      </c>
      <c r="S6" s="407" t="s">
        <v>53</v>
      </c>
      <c r="T6" s="408"/>
      <c r="U6" s="104" t="s">
        <v>43</v>
      </c>
      <c r="V6" s="409" t="s">
        <v>103</v>
      </c>
      <c r="W6" s="409"/>
      <c r="X6" s="103">
        <v>16430</v>
      </c>
      <c r="Y6" s="101" t="s">
        <v>100</v>
      </c>
      <c r="Z6" s="109">
        <v>100</v>
      </c>
    </row>
    <row r="7" spans="2:31" ht="26.25" customHeight="1" thickTop="1" x14ac:dyDescent="0.2">
      <c r="B7" s="401" t="s">
        <v>8</v>
      </c>
      <c r="C7" s="402"/>
      <c r="D7" s="402"/>
      <c r="E7" s="402"/>
      <c r="F7" s="402"/>
      <c r="G7" s="402"/>
      <c r="H7" s="402"/>
      <c r="I7" s="402"/>
      <c r="J7" s="402"/>
      <c r="K7" s="402"/>
      <c r="L7" s="402"/>
      <c r="M7" s="402"/>
      <c r="N7" s="402"/>
      <c r="O7" s="402"/>
      <c r="P7" s="402"/>
      <c r="Q7" s="402"/>
      <c r="R7" s="403"/>
      <c r="S7" s="407" t="s">
        <v>101</v>
      </c>
      <c r="T7" s="408"/>
      <c r="U7" s="104" t="s">
        <v>82</v>
      </c>
      <c r="V7" s="409" t="s">
        <v>103</v>
      </c>
      <c r="W7" s="409"/>
      <c r="X7" s="103">
        <v>12000</v>
      </c>
      <c r="Y7" s="101" t="s">
        <v>100</v>
      </c>
      <c r="Z7" s="109">
        <v>125</v>
      </c>
    </row>
    <row r="8" spans="2:31" ht="30" customHeight="1" x14ac:dyDescent="0.2">
      <c r="B8" s="404"/>
      <c r="C8" s="405"/>
      <c r="D8" s="405"/>
      <c r="E8" s="405"/>
      <c r="F8" s="405"/>
      <c r="G8" s="405"/>
      <c r="H8" s="405"/>
      <c r="I8" s="405"/>
      <c r="J8" s="405"/>
      <c r="K8" s="405"/>
      <c r="L8" s="405"/>
      <c r="M8" s="405"/>
      <c r="N8" s="405"/>
      <c r="O8" s="405"/>
      <c r="P8" s="405"/>
      <c r="Q8" s="405"/>
      <c r="R8" s="406"/>
      <c r="S8" s="410" t="s">
        <v>105</v>
      </c>
      <c r="T8" s="411"/>
      <c r="U8" s="102" t="s">
        <v>102</v>
      </c>
      <c r="V8" s="409" t="s">
        <v>103</v>
      </c>
      <c r="W8" s="409"/>
      <c r="X8" s="103">
        <v>25000</v>
      </c>
      <c r="Y8" s="101" t="s">
        <v>100</v>
      </c>
      <c r="Z8" s="109">
        <v>130</v>
      </c>
    </row>
    <row r="9" spans="2:31" ht="30" customHeight="1" thickBot="1" x14ac:dyDescent="0.25">
      <c r="B9" s="412"/>
      <c r="C9" s="413"/>
      <c r="D9" s="413"/>
      <c r="E9" s="413"/>
      <c r="F9" s="413"/>
      <c r="G9" s="414"/>
      <c r="H9" s="415" t="s">
        <v>48</v>
      </c>
      <c r="I9" s="416"/>
      <c r="J9" s="415" t="s">
        <v>49</v>
      </c>
      <c r="K9" s="416"/>
      <c r="L9" s="415" t="s">
        <v>50</v>
      </c>
      <c r="M9" s="416"/>
      <c r="N9" s="415" t="s">
        <v>110</v>
      </c>
      <c r="O9" s="416"/>
      <c r="P9" s="417" t="s">
        <v>122</v>
      </c>
      <c r="Q9" s="413"/>
      <c r="R9" s="418"/>
      <c r="S9" s="419" t="s">
        <v>106</v>
      </c>
      <c r="T9" s="420"/>
      <c r="U9" s="420"/>
      <c r="V9" s="420"/>
      <c r="W9" s="420"/>
      <c r="X9" s="375">
        <f>SUM(X4:X8)</f>
        <v>75430</v>
      </c>
      <c r="Y9" s="376"/>
      <c r="Z9" s="377"/>
    </row>
    <row r="10" spans="2:31" ht="30" customHeight="1" thickTop="1" x14ac:dyDescent="0.2">
      <c r="B10" s="378" t="s">
        <v>9</v>
      </c>
      <c r="C10" s="380" t="s">
        <v>54</v>
      </c>
      <c r="D10" s="380" t="s">
        <v>10</v>
      </c>
      <c r="E10" s="382" t="s">
        <v>83</v>
      </c>
      <c r="F10" s="380" t="s">
        <v>11</v>
      </c>
      <c r="G10" s="384" t="s">
        <v>92</v>
      </c>
      <c r="H10" s="386" t="s">
        <v>93</v>
      </c>
      <c r="I10" s="384" t="s">
        <v>94</v>
      </c>
      <c r="J10" s="386" t="s">
        <v>95</v>
      </c>
      <c r="K10" s="384" t="s">
        <v>96</v>
      </c>
      <c r="L10" s="386" t="s">
        <v>97</v>
      </c>
      <c r="M10" s="384" t="s">
        <v>98</v>
      </c>
      <c r="N10" s="386" t="s">
        <v>144</v>
      </c>
      <c r="O10" s="384" t="s">
        <v>112</v>
      </c>
      <c r="P10" s="388" t="s">
        <v>56</v>
      </c>
      <c r="Q10" s="380" t="s">
        <v>12</v>
      </c>
      <c r="R10" s="390" t="s">
        <v>13</v>
      </c>
      <c r="S10" s="392" t="s">
        <v>99</v>
      </c>
      <c r="T10" s="393"/>
      <c r="U10" s="393"/>
      <c r="V10" s="393"/>
      <c r="W10" s="393"/>
      <c r="X10" s="393"/>
      <c r="Y10" s="393"/>
      <c r="Z10" s="394"/>
    </row>
    <row r="11" spans="2:31" ht="30" customHeight="1" x14ac:dyDescent="0.2">
      <c r="B11" s="379"/>
      <c r="C11" s="381"/>
      <c r="D11" s="381"/>
      <c r="E11" s="383"/>
      <c r="F11" s="381"/>
      <c r="G11" s="385"/>
      <c r="H11" s="387"/>
      <c r="I11" s="385"/>
      <c r="J11" s="387"/>
      <c r="K11" s="385"/>
      <c r="L11" s="387"/>
      <c r="M11" s="385"/>
      <c r="N11" s="387"/>
      <c r="O11" s="385"/>
      <c r="P11" s="389"/>
      <c r="Q11" s="381"/>
      <c r="R11" s="391"/>
      <c r="S11" s="395" t="s">
        <v>45</v>
      </c>
      <c r="T11" s="396"/>
      <c r="U11" s="396"/>
      <c r="V11" s="396"/>
      <c r="W11" s="396"/>
      <c r="X11" s="396"/>
      <c r="Y11" s="396"/>
      <c r="Z11" s="397"/>
    </row>
    <row r="12" spans="2:31" ht="30" customHeight="1" thickBot="1" x14ac:dyDescent="0.25">
      <c r="B12" s="379"/>
      <c r="C12" s="381"/>
      <c r="D12" s="381"/>
      <c r="E12" s="383"/>
      <c r="F12" s="381"/>
      <c r="G12" s="385"/>
      <c r="H12" s="387"/>
      <c r="I12" s="385"/>
      <c r="J12" s="387"/>
      <c r="K12" s="385"/>
      <c r="L12" s="387"/>
      <c r="M12" s="385"/>
      <c r="N12" s="387"/>
      <c r="O12" s="385"/>
      <c r="P12" s="143" t="s">
        <v>116</v>
      </c>
      <c r="Q12" s="381"/>
      <c r="R12" s="391"/>
      <c r="S12" s="398"/>
      <c r="T12" s="399"/>
      <c r="U12" s="399"/>
      <c r="V12" s="399"/>
      <c r="W12" s="399"/>
      <c r="X12" s="399"/>
      <c r="Y12" s="399"/>
      <c r="Z12" s="400"/>
      <c r="AB12" s="47"/>
      <c r="AC12" s="47"/>
      <c r="AD12" s="47"/>
    </row>
    <row r="13" spans="2:31" ht="24.95" customHeight="1" x14ac:dyDescent="0.2">
      <c r="B13" s="365"/>
      <c r="C13" s="367"/>
      <c r="D13" s="369" t="s">
        <v>57</v>
      </c>
      <c r="E13" s="371" t="s">
        <v>84</v>
      </c>
      <c r="F13" s="367"/>
      <c r="G13" s="373" t="s">
        <v>91</v>
      </c>
      <c r="H13" s="160" t="s">
        <v>109</v>
      </c>
      <c r="I13" s="161" t="s">
        <v>117</v>
      </c>
      <c r="J13" s="162"/>
      <c r="K13" s="161" t="s">
        <v>118</v>
      </c>
      <c r="L13" s="162"/>
      <c r="M13" s="161" t="s">
        <v>119</v>
      </c>
      <c r="N13" s="163"/>
      <c r="O13" s="164" t="s">
        <v>120</v>
      </c>
      <c r="P13" s="165" t="s">
        <v>113</v>
      </c>
      <c r="Q13" s="166"/>
      <c r="R13" s="167" t="s">
        <v>114</v>
      </c>
      <c r="S13" s="359" t="s">
        <v>75</v>
      </c>
      <c r="T13" s="360"/>
      <c r="U13" s="360"/>
      <c r="V13" s="360"/>
      <c r="W13" s="360"/>
      <c r="X13" s="360"/>
      <c r="Y13" s="360"/>
      <c r="Z13" s="361"/>
      <c r="AB13" s="47"/>
      <c r="AC13" s="362"/>
      <c r="AD13" s="47"/>
    </row>
    <row r="14" spans="2:31" ht="24.95" customHeight="1" thickBot="1" x14ac:dyDescent="0.3">
      <c r="B14" s="366"/>
      <c r="C14" s="368"/>
      <c r="D14" s="370"/>
      <c r="E14" s="372"/>
      <c r="F14" s="368"/>
      <c r="G14" s="374"/>
      <c r="H14" s="151" t="s">
        <v>14</v>
      </c>
      <c r="I14" s="152"/>
      <c r="J14" s="153" t="s">
        <v>15</v>
      </c>
      <c r="K14" s="154"/>
      <c r="L14" s="151" t="s">
        <v>16</v>
      </c>
      <c r="M14" s="155"/>
      <c r="N14" s="151" t="s">
        <v>17</v>
      </c>
      <c r="O14" s="154"/>
      <c r="P14" s="156" t="s">
        <v>18</v>
      </c>
      <c r="Q14" s="157" t="s">
        <v>115</v>
      </c>
      <c r="R14" s="159"/>
      <c r="S14" s="363" t="s">
        <v>66</v>
      </c>
      <c r="T14" s="364"/>
      <c r="U14" s="364"/>
      <c r="V14" s="364"/>
      <c r="W14" s="364"/>
      <c r="X14" s="264"/>
      <c r="Y14" s="264"/>
      <c r="Z14" s="265"/>
      <c r="AB14" s="47"/>
      <c r="AC14" s="362"/>
      <c r="AD14" s="47"/>
    </row>
    <row r="15" spans="2:31" ht="30" customHeight="1" x14ac:dyDescent="0.2">
      <c r="B15" s="113">
        <v>41045</v>
      </c>
      <c r="C15" s="26">
        <v>1</v>
      </c>
      <c r="D15" s="115" t="s">
        <v>39</v>
      </c>
      <c r="E15" s="115" t="s">
        <v>85</v>
      </c>
      <c r="F15" s="116" t="s">
        <v>42</v>
      </c>
      <c r="G15" s="117">
        <v>50</v>
      </c>
      <c r="H15" s="118">
        <v>0</v>
      </c>
      <c r="I15" s="199">
        <f t="shared" ref="I15:I36" si="0">IF(Q15="","",H15*Q15)</f>
        <v>0</v>
      </c>
      <c r="J15" s="119">
        <v>0.2</v>
      </c>
      <c r="K15" s="199">
        <f t="shared" ref="K15:K36" si="1">IF(Q15="","",IF(D15="QC",0,J15*Q15))</f>
        <v>500</v>
      </c>
      <c r="L15" s="118">
        <v>0</v>
      </c>
      <c r="M15" s="199">
        <f>IF(Q15="","",IF(D15="QC",0,L15*Q15))</f>
        <v>0</v>
      </c>
      <c r="N15" s="120">
        <v>0</v>
      </c>
      <c r="O15" s="190">
        <f>IF(Q15="","",N15*Q15)</f>
        <v>0</v>
      </c>
      <c r="P15" s="191">
        <f>IF(Q15="","",IF(D15="QA",H15+J15+L15+N15,H15+N15))</f>
        <v>0.2</v>
      </c>
      <c r="Q15" s="121">
        <v>2500</v>
      </c>
      <c r="R15" s="186">
        <f>IF(Q15="","",P15*Q15)</f>
        <v>500</v>
      </c>
      <c r="S15" s="168"/>
      <c r="T15" s="110" t="s">
        <v>63</v>
      </c>
      <c r="U15" s="494" t="s">
        <v>68</v>
      </c>
      <c r="V15" s="494"/>
      <c r="W15" s="495">
        <v>1000</v>
      </c>
      <c r="X15" s="495"/>
      <c r="Y15" s="111" t="s">
        <v>69</v>
      </c>
      <c r="Z15" s="112">
        <v>1000</v>
      </c>
      <c r="AB15" s="47"/>
      <c r="AC15" s="204"/>
      <c r="AD15" s="47"/>
    </row>
    <row r="16" spans="2:31" ht="30" customHeight="1" x14ac:dyDescent="0.25">
      <c r="B16" s="113">
        <v>41051</v>
      </c>
      <c r="C16" s="14">
        <f t="shared" ref="C16:C34" si="2">C15+1</f>
        <v>2</v>
      </c>
      <c r="D16" s="122" t="s">
        <v>39</v>
      </c>
      <c r="E16" s="115" t="s">
        <v>85</v>
      </c>
      <c r="F16" s="116" t="s">
        <v>42</v>
      </c>
      <c r="G16" s="123">
        <v>50</v>
      </c>
      <c r="H16" s="124">
        <v>-1.6</v>
      </c>
      <c r="I16" s="196">
        <f t="shared" si="0"/>
        <v>-4000</v>
      </c>
      <c r="J16" s="125">
        <v>-0.248</v>
      </c>
      <c r="K16" s="196">
        <f t="shared" si="1"/>
        <v>-620</v>
      </c>
      <c r="L16" s="124">
        <v>-0.9</v>
      </c>
      <c r="M16" s="196">
        <f t="shared" ref="M16:M36" si="3">IF(Q16="","",IF(D16="QC",0,L16*Q16))</f>
        <v>-2250</v>
      </c>
      <c r="N16" s="126">
        <v>0</v>
      </c>
      <c r="O16" s="192">
        <f t="shared" ref="O16:O35" si="4">IF(Q16="","",N16*Q16)</f>
        <v>0</v>
      </c>
      <c r="P16" s="191">
        <f t="shared" ref="P16:P36" si="5">IF(Q16="","",IF(D16="QA",H16+J16+L16+N16,H16+N16))</f>
        <v>-2.7480000000000002</v>
      </c>
      <c r="Q16" s="127">
        <v>2500</v>
      </c>
      <c r="R16" s="187">
        <f>IF(Q16="","",P16*Q16)</f>
        <v>-6870.0000000000009</v>
      </c>
      <c r="S16" s="251"/>
      <c r="T16" s="110" t="s">
        <v>64</v>
      </c>
      <c r="U16" s="494" t="s">
        <v>68</v>
      </c>
      <c r="V16" s="494"/>
      <c r="W16" s="495">
        <v>1000</v>
      </c>
      <c r="X16" s="495"/>
      <c r="Y16" s="111" t="s">
        <v>69</v>
      </c>
      <c r="Z16" s="112">
        <v>1000</v>
      </c>
      <c r="AB16" s="47"/>
      <c r="AC16" s="204"/>
      <c r="AD16" s="47"/>
    </row>
    <row r="17" spans="2:30" ht="30" customHeight="1" x14ac:dyDescent="0.25">
      <c r="B17" s="113">
        <v>41052</v>
      </c>
      <c r="C17" s="14">
        <f t="shared" si="2"/>
        <v>3</v>
      </c>
      <c r="D17" s="122" t="s">
        <v>39</v>
      </c>
      <c r="E17" s="115" t="s">
        <v>85</v>
      </c>
      <c r="F17" s="116" t="s">
        <v>42</v>
      </c>
      <c r="G17" s="123">
        <v>50</v>
      </c>
      <c r="H17" s="124">
        <v>0.1</v>
      </c>
      <c r="I17" s="196">
        <f t="shared" si="0"/>
        <v>250</v>
      </c>
      <c r="J17" s="125">
        <v>0.2</v>
      </c>
      <c r="K17" s="196">
        <f t="shared" si="1"/>
        <v>500</v>
      </c>
      <c r="L17" s="124">
        <v>0</v>
      </c>
      <c r="M17" s="196">
        <f t="shared" si="3"/>
        <v>0</v>
      </c>
      <c r="N17" s="126">
        <v>0</v>
      </c>
      <c r="O17" s="192">
        <f t="shared" si="4"/>
        <v>0</v>
      </c>
      <c r="P17" s="191">
        <f t="shared" si="5"/>
        <v>0.30000000000000004</v>
      </c>
      <c r="Q17" s="127">
        <v>2500</v>
      </c>
      <c r="R17" s="187">
        <f>IF(Q17="","",P17*Q17)</f>
        <v>750.00000000000011</v>
      </c>
      <c r="S17" s="251"/>
      <c r="T17" s="110" t="s">
        <v>65</v>
      </c>
      <c r="U17" s="494" t="s">
        <v>68</v>
      </c>
      <c r="V17" s="494"/>
      <c r="W17" s="495">
        <v>1000</v>
      </c>
      <c r="X17" s="495"/>
      <c r="Y17" s="111" t="s">
        <v>69</v>
      </c>
      <c r="Z17" s="112">
        <v>1000</v>
      </c>
      <c r="AB17" s="47"/>
      <c r="AC17" s="47"/>
      <c r="AD17" s="47"/>
    </row>
    <row r="18" spans="2:30" ht="30" customHeight="1" x14ac:dyDescent="0.25">
      <c r="B18" s="113">
        <f t="shared" ref="B18:B36" si="6">B17+1</f>
        <v>41053</v>
      </c>
      <c r="C18" s="14">
        <f t="shared" si="2"/>
        <v>4</v>
      </c>
      <c r="D18" s="122" t="s">
        <v>39</v>
      </c>
      <c r="E18" s="115" t="s">
        <v>85</v>
      </c>
      <c r="F18" s="116" t="s">
        <v>42</v>
      </c>
      <c r="G18" s="123">
        <v>50</v>
      </c>
      <c r="H18" s="124">
        <v>0.2</v>
      </c>
      <c r="I18" s="196">
        <f t="shared" si="0"/>
        <v>600</v>
      </c>
      <c r="J18" s="125">
        <v>-0.16</v>
      </c>
      <c r="K18" s="196">
        <f t="shared" si="1"/>
        <v>-480</v>
      </c>
      <c r="L18" s="124">
        <v>-1.8</v>
      </c>
      <c r="M18" s="196">
        <f t="shared" si="3"/>
        <v>-5400</v>
      </c>
      <c r="N18" s="126">
        <v>-3</v>
      </c>
      <c r="O18" s="192">
        <f t="shared" si="4"/>
        <v>-9000</v>
      </c>
      <c r="P18" s="191">
        <f t="shared" si="5"/>
        <v>-4.76</v>
      </c>
      <c r="Q18" s="127">
        <v>3000</v>
      </c>
      <c r="R18" s="187">
        <f>IF(Q18="","",P18*Q18)</f>
        <v>-14280</v>
      </c>
      <c r="S18" s="251"/>
      <c r="T18" s="110" t="s">
        <v>70</v>
      </c>
      <c r="U18" s="494" t="s">
        <v>68</v>
      </c>
      <c r="V18" s="494"/>
      <c r="W18" s="495">
        <v>1000</v>
      </c>
      <c r="X18" s="495"/>
      <c r="Y18" s="111" t="s">
        <v>69</v>
      </c>
      <c r="Z18" s="112">
        <v>1000</v>
      </c>
      <c r="AB18" s="47"/>
      <c r="AC18" s="275"/>
      <c r="AD18" s="47"/>
    </row>
    <row r="19" spans="2:30" ht="30" customHeight="1" thickBot="1" x14ac:dyDescent="0.3">
      <c r="B19" s="114">
        <f t="shared" si="6"/>
        <v>41054</v>
      </c>
      <c r="C19" s="18">
        <f t="shared" si="2"/>
        <v>5</v>
      </c>
      <c r="D19" s="128" t="s">
        <v>39</v>
      </c>
      <c r="E19" s="128" t="s">
        <v>85</v>
      </c>
      <c r="F19" s="129" t="s">
        <v>42</v>
      </c>
      <c r="G19" s="130">
        <v>50</v>
      </c>
      <c r="H19" s="131">
        <v>0.3</v>
      </c>
      <c r="I19" s="197">
        <f t="shared" si="0"/>
        <v>660</v>
      </c>
      <c r="J19" s="132">
        <v>-0.8</v>
      </c>
      <c r="K19" s="197">
        <f t="shared" si="1"/>
        <v>-1760</v>
      </c>
      <c r="L19" s="131">
        <v>0</v>
      </c>
      <c r="M19" s="196">
        <f t="shared" si="3"/>
        <v>0</v>
      </c>
      <c r="N19" s="133">
        <v>-3</v>
      </c>
      <c r="O19" s="193">
        <f t="shared" si="4"/>
        <v>-6600</v>
      </c>
      <c r="P19" s="191">
        <f t="shared" si="5"/>
        <v>-3.5</v>
      </c>
      <c r="Q19" s="134">
        <v>2200</v>
      </c>
      <c r="R19" s="188">
        <f t="shared" ref="R19" si="7">IF(Q19="","",P19*Q19)</f>
        <v>-7700</v>
      </c>
      <c r="S19" s="251"/>
      <c r="T19" s="110" t="s">
        <v>71</v>
      </c>
      <c r="U19" s="494" t="s">
        <v>68</v>
      </c>
      <c r="V19" s="494"/>
      <c r="W19" s="495">
        <v>1000</v>
      </c>
      <c r="X19" s="495"/>
      <c r="Y19" s="111" t="s">
        <v>69</v>
      </c>
      <c r="Z19" s="112">
        <v>1000</v>
      </c>
    </row>
    <row r="20" spans="2:30" ht="30" customHeight="1" thickTop="1" x14ac:dyDescent="0.25">
      <c r="B20" s="113">
        <f t="shared" si="6"/>
        <v>41055</v>
      </c>
      <c r="C20" s="16">
        <f t="shared" si="2"/>
        <v>6</v>
      </c>
      <c r="D20" s="135" t="s">
        <v>39</v>
      </c>
      <c r="E20" s="135" t="s">
        <v>87</v>
      </c>
      <c r="F20" s="136" t="s">
        <v>38</v>
      </c>
      <c r="G20" s="137">
        <v>60</v>
      </c>
      <c r="H20" s="138">
        <v>0.4</v>
      </c>
      <c r="I20" s="198">
        <f t="shared" si="0"/>
        <v>800</v>
      </c>
      <c r="J20" s="139">
        <v>0.2</v>
      </c>
      <c r="K20" s="198">
        <f t="shared" si="1"/>
        <v>400</v>
      </c>
      <c r="L20" s="138">
        <v>0</v>
      </c>
      <c r="M20" s="198">
        <f t="shared" si="3"/>
        <v>0</v>
      </c>
      <c r="N20" s="140">
        <v>0</v>
      </c>
      <c r="O20" s="195">
        <f t="shared" si="4"/>
        <v>0</v>
      </c>
      <c r="P20" s="191">
        <f t="shared" si="5"/>
        <v>0.60000000000000009</v>
      </c>
      <c r="Q20" s="141">
        <v>2000</v>
      </c>
      <c r="R20" s="189">
        <f t="shared" ref="R20:R36" si="8">IF(Q20="","",P20*Q20)</f>
        <v>1200.0000000000002</v>
      </c>
      <c r="S20" s="251"/>
      <c r="T20" s="110" t="s">
        <v>72</v>
      </c>
      <c r="U20" s="494" t="s">
        <v>68</v>
      </c>
      <c r="V20" s="494"/>
      <c r="W20" s="495">
        <v>1000</v>
      </c>
      <c r="X20" s="495"/>
      <c r="Y20" s="111" t="s">
        <v>69</v>
      </c>
      <c r="Z20" s="112">
        <v>1000</v>
      </c>
    </row>
    <row r="21" spans="2:30" ht="30" customHeight="1" x14ac:dyDescent="0.2">
      <c r="B21" s="113">
        <f t="shared" si="6"/>
        <v>41056</v>
      </c>
      <c r="C21" s="14">
        <f t="shared" si="2"/>
        <v>7</v>
      </c>
      <c r="D21" s="122" t="s">
        <v>39</v>
      </c>
      <c r="E21" s="115" t="s">
        <v>87</v>
      </c>
      <c r="F21" s="116" t="s">
        <v>38</v>
      </c>
      <c r="G21" s="123">
        <v>60</v>
      </c>
      <c r="H21" s="124">
        <v>0.5</v>
      </c>
      <c r="I21" s="196">
        <f t="shared" si="0"/>
        <v>1075</v>
      </c>
      <c r="J21" s="125">
        <v>0.2</v>
      </c>
      <c r="K21" s="196">
        <f t="shared" si="1"/>
        <v>430</v>
      </c>
      <c r="L21" s="124">
        <v>0</v>
      </c>
      <c r="M21" s="196">
        <f t="shared" si="3"/>
        <v>0</v>
      </c>
      <c r="N21" s="126">
        <v>0</v>
      </c>
      <c r="O21" s="192">
        <f t="shared" si="4"/>
        <v>0</v>
      </c>
      <c r="P21" s="191">
        <f t="shared" si="5"/>
        <v>0.7</v>
      </c>
      <c r="Q21" s="127">
        <v>2150</v>
      </c>
      <c r="R21" s="187">
        <f t="shared" si="8"/>
        <v>1505</v>
      </c>
      <c r="S21" s="168"/>
      <c r="T21" s="110" t="s">
        <v>73</v>
      </c>
      <c r="U21" s="494" t="s">
        <v>68</v>
      </c>
      <c r="V21" s="494"/>
      <c r="W21" s="495">
        <v>1000</v>
      </c>
      <c r="X21" s="495"/>
      <c r="Y21" s="111" t="s">
        <v>69</v>
      </c>
      <c r="Z21" s="112">
        <v>1000</v>
      </c>
    </row>
    <row r="22" spans="2:30" ht="30" customHeight="1" x14ac:dyDescent="0.25">
      <c r="B22" s="113">
        <f t="shared" si="6"/>
        <v>41057</v>
      </c>
      <c r="C22" s="14">
        <f t="shared" si="2"/>
        <v>8</v>
      </c>
      <c r="D22" s="122" t="s">
        <v>44</v>
      </c>
      <c r="E22" s="115" t="s">
        <v>87</v>
      </c>
      <c r="F22" s="116" t="s">
        <v>38</v>
      </c>
      <c r="G22" s="123">
        <v>60</v>
      </c>
      <c r="H22" s="124">
        <v>0.6</v>
      </c>
      <c r="I22" s="196">
        <f t="shared" si="0"/>
        <v>1944</v>
      </c>
      <c r="J22" s="125">
        <v>0</v>
      </c>
      <c r="K22" s="196">
        <f t="shared" si="1"/>
        <v>0</v>
      </c>
      <c r="L22" s="124">
        <v>0</v>
      </c>
      <c r="M22" s="196">
        <f t="shared" si="3"/>
        <v>0</v>
      </c>
      <c r="N22" s="126">
        <v>-3</v>
      </c>
      <c r="O22" s="192">
        <f t="shared" si="4"/>
        <v>-9720</v>
      </c>
      <c r="P22" s="191">
        <f t="shared" si="5"/>
        <v>-2.4</v>
      </c>
      <c r="Q22" s="127">
        <v>3240</v>
      </c>
      <c r="R22" s="187">
        <f t="shared" si="8"/>
        <v>-7776</v>
      </c>
      <c r="S22" s="244" t="s">
        <v>19</v>
      </c>
      <c r="T22" s="260" t="s">
        <v>67</v>
      </c>
      <c r="U22" s="260"/>
      <c r="V22" s="260"/>
      <c r="W22" s="260"/>
      <c r="X22" s="260"/>
      <c r="Y22" s="344">
        <f>IF(W15="","",SUM(W15:X21,Z15:Z21))</f>
        <v>14000</v>
      </c>
      <c r="Z22" s="345"/>
    </row>
    <row r="23" spans="2:30" ht="30" customHeight="1" x14ac:dyDescent="0.25">
      <c r="B23" s="113">
        <f t="shared" si="6"/>
        <v>41058</v>
      </c>
      <c r="C23" s="14">
        <f t="shared" si="2"/>
        <v>9</v>
      </c>
      <c r="D23" s="122" t="s">
        <v>44</v>
      </c>
      <c r="E23" s="115" t="s">
        <v>87</v>
      </c>
      <c r="F23" s="116" t="s">
        <v>38</v>
      </c>
      <c r="G23" s="123">
        <v>60</v>
      </c>
      <c r="H23" s="124">
        <v>0.7</v>
      </c>
      <c r="I23" s="196">
        <f t="shared" si="0"/>
        <v>1624.6999999999998</v>
      </c>
      <c r="J23" s="125">
        <v>0</v>
      </c>
      <c r="K23" s="196">
        <f t="shared" si="1"/>
        <v>0</v>
      </c>
      <c r="L23" s="124">
        <v>0</v>
      </c>
      <c r="M23" s="196">
        <f t="shared" si="3"/>
        <v>0</v>
      </c>
      <c r="N23" s="126">
        <v>-5</v>
      </c>
      <c r="O23" s="192">
        <f t="shared" si="4"/>
        <v>-11605</v>
      </c>
      <c r="P23" s="191">
        <f t="shared" si="5"/>
        <v>-4.3</v>
      </c>
      <c r="Q23" s="127">
        <v>2321</v>
      </c>
      <c r="R23" s="187">
        <f t="shared" si="8"/>
        <v>-9980.2999999999993</v>
      </c>
      <c r="S23" s="258" t="s">
        <v>74</v>
      </c>
      <c r="T23" s="261"/>
      <c r="U23" s="261"/>
      <c r="V23" s="261"/>
      <c r="W23" s="261"/>
      <c r="X23" s="261"/>
      <c r="Y23" s="262"/>
      <c r="Z23" s="263"/>
    </row>
    <row r="24" spans="2:30" ht="30" customHeight="1" thickBot="1" x14ac:dyDescent="0.25">
      <c r="B24" s="114">
        <f t="shared" si="6"/>
        <v>41059</v>
      </c>
      <c r="C24" s="18">
        <f t="shared" si="2"/>
        <v>10</v>
      </c>
      <c r="D24" s="128" t="s">
        <v>39</v>
      </c>
      <c r="E24" s="128" t="s">
        <v>87</v>
      </c>
      <c r="F24" s="129" t="s">
        <v>38</v>
      </c>
      <c r="G24" s="130">
        <v>60</v>
      </c>
      <c r="H24" s="131">
        <v>0.8</v>
      </c>
      <c r="I24" s="197">
        <f t="shared" si="0"/>
        <v>2400</v>
      </c>
      <c r="J24" s="132">
        <v>0.2</v>
      </c>
      <c r="K24" s="197">
        <f t="shared" si="1"/>
        <v>600</v>
      </c>
      <c r="L24" s="131">
        <v>0</v>
      </c>
      <c r="M24" s="197">
        <f t="shared" si="3"/>
        <v>0</v>
      </c>
      <c r="N24" s="142">
        <v>-7</v>
      </c>
      <c r="O24" s="193">
        <f t="shared" si="4"/>
        <v>-21000</v>
      </c>
      <c r="P24" s="191">
        <f t="shared" si="5"/>
        <v>-6</v>
      </c>
      <c r="Q24" s="134">
        <v>3000</v>
      </c>
      <c r="R24" s="188">
        <f t="shared" si="8"/>
        <v>-18000</v>
      </c>
      <c r="S24" s="168"/>
      <c r="T24" s="110" t="s">
        <v>63</v>
      </c>
      <c r="U24" s="494" t="s">
        <v>68</v>
      </c>
      <c r="V24" s="494"/>
      <c r="W24" s="495">
        <v>-2000</v>
      </c>
      <c r="X24" s="495"/>
      <c r="Y24" s="111" t="s">
        <v>69</v>
      </c>
      <c r="Z24" s="112">
        <v>-1000</v>
      </c>
    </row>
    <row r="25" spans="2:30" ht="30" customHeight="1" thickTop="1" x14ac:dyDescent="0.2">
      <c r="B25" s="113">
        <f t="shared" si="6"/>
        <v>41060</v>
      </c>
      <c r="C25" s="16">
        <f t="shared" si="2"/>
        <v>11</v>
      </c>
      <c r="D25" s="135" t="s">
        <v>39</v>
      </c>
      <c r="E25" s="135" t="s">
        <v>86</v>
      </c>
      <c r="F25" s="136" t="s">
        <v>43</v>
      </c>
      <c r="G25" s="137">
        <v>70</v>
      </c>
      <c r="H25" s="138">
        <v>-0.1</v>
      </c>
      <c r="I25" s="198">
        <f t="shared" si="0"/>
        <v>-340.5</v>
      </c>
      <c r="J25" s="139">
        <v>-0.6</v>
      </c>
      <c r="K25" s="198">
        <f t="shared" si="1"/>
        <v>-2043</v>
      </c>
      <c r="L25" s="138">
        <v>0</v>
      </c>
      <c r="M25" s="199">
        <f t="shared" si="3"/>
        <v>0</v>
      </c>
      <c r="N25" s="120">
        <v>-7</v>
      </c>
      <c r="O25" s="195">
        <f t="shared" si="4"/>
        <v>-23835</v>
      </c>
      <c r="P25" s="191">
        <f t="shared" si="5"/>
        <v>-7.7</v>
      </c>
      <c r="Q25" s="141">
        <v>3405</v>
      </c>
      <c r="R25" s="189">
        <f t="shared" si="8"/>
        <v>-26218.5</v>
      </c>
      <c r="S25" s="168"/>
      <c r="T25" s="110" t="s">
        <v>64</v>
      </c>
      <c r="U25" s="494" t="s">
        <v>68</v>
      </c>
      <c r="V25" s="494"/>
      <c r="W25" s="495">
        <v>-1000</v>
      </c>
      <c r="X25" s="495"/>
      <c r="Y25" s="111" t="s">
        <v>69</v>
      </c>
      <c r="Z25" s="112">
        <v>-1000</v>
      </c>
    </row>
    <row r="26" spans="2:30" ht="30" customHeight="1" x14ac:dyDescent="0.2">
      <c r="B26" s="113">
        <f t="shared" si="6"/>
        <v>41061</v>
      </c>
      <c r="C26" s="14">
        <f t="shared" si="2"/>
        <v>12</v>
      </c>
      <c r="D26" s="122" t="s">
        <v>39</v>
      </c>
      <c r="E26" s="115" t="s">
        <v>86</v>
      </c>
      <c r="F26" s="116" t="s">
        <v>43</v>
      </c>
      <c r="G26" s="123">
        <v>70</v>
      </c>
      <c r="H26" s="124">
        <v>-0.2</v>
      </c>
      <c r="I26" s="196">
        <f t="shared" si="0"/>
        <v>-406</v>
      </c>
      <c r="J26" s="125">
        <v>-0.8</v>
      </c>
      <c r="K26" s="196">
        <f t="shared" si="1"/>
        <v>-1624</v>
      </c>
      <c r="L26" s="124">
        <v>0</v>
      </c>
      <c r="M26" s="196">
        <f t="shared" si="3"/>
        <v>0</v>
      </c>
      <c r="N26" s="126">
        <v>0</v>
      </c>
      <c r="O26" s="192">
        <f t="shared" si="4"/>
        <v>0</v>
      </c>
      <c r="P26" s="191">
        <f t="shared" si="5"/>
        <v>-1</v>
      </c>
      <c r="Q26" s="127">
        <v>2030</v>
      </c>
      <c r="R26" s="187">
        <f t="shared" si="8"/>
        <v>-2030</v>
      </c>
      <c r="S26" s="259"/>
      <c r="T26" s="110" t="s">
        <v>65</v>
      </c>
      <c r="U26" s="494" t="s">
        <v>68</v>
      </c>
      <c r="V26" s="494"/>
      <c r="W26" s="495">
        <v>-1000</v>
      </c>
      <c r="X26" s="495"/>
      <c r="Y26" s="111" t="s">
        <v>69</v>
      </c>
      <c r="Z26" s="112">
        <v>-1000</v>
      </c>
    </row>
    <row r="27" spans="2:30" ht="30" customHeight="1" x14ac:dyDescent="0.2">
      <c r="B27" s="113">
        <f t="shared" si="6"/>
        <v>41062</v>
      </c>
      <c r="C27" s="14">
        <f t="shared" si="2"/>
        <v>13</v>
      </c>
      <c r="D27" s="122" t="s">
        <v>44</v>
      </c>
      <c r="E27" s="115" t="s">
        <v>86</v>
      </c>
      <c r="F27" s="116" t="s">
        <v>43</v>
      </c>
      <c r="G27" s="123">
        <v>70</v>
      </c>
      <c r="H27" s="124">
        <v>-0.3</v>
      </c>
      <c r="I27" s="196">
        <f t="shared" si="0"/>
        <v>-690.3</v>
      </c>
      <c r="J27" s="125">
        <v>0</v>
      </c>
      <c r="K27" s="196">
        <f t="shared" si="1"/>
        <v>0</v>
      </c>
      <c r="L27" s="124">
        <v>0</v>
      </c>
      <c r="M27" s="196">
        <f t="shared" si="3"/>
        <v>0</v>
      </c>
      <c r="N27" s="126">
        <v>0</v>
      </c>
      <c r="O27" s="192">
        <f t="shared" si="4"/>
        <v>0</v>
      </c>
      <c r="P27" s="191">
        <f t="shared" si="5"/>
        <v>-0.3</v>
      </c>
      <c r="Q27" s="127">
        <v>2301</v>
      </c>
      <c r="R27" s="187">
        <f t="shared" si="8"/>
        <v>-690.3</v>
      </c>
      <c r="S27" s="168"/>
      <c r="T27" s="110" t="s">
        <v>70</v>
      </c>
      <c r="U27" s="494" t="s">
        <v>68</v>
      </c>
      <c r="V27" s="494"/>
      <c r="W27" s="495">
        <v>-1000</v>
      </c>
      <c r="X27" s="495"/>
      <c r="Y27" s="111" t="s">
        <v>69</v>
      </c>
      <c r="Z27" s="112">
        <v>-1000</v>
      </c>
    </row>
    <row r="28" spans="2:30" ht="30" customHeight="1" x14ac:dyDescent="0.2">
      <c r="B28" s="113">
        <f t="shared" si="6"/>
        <v>41063</v>
      </c>
      <c r="C28" s="14">
        <f t="shared" si="2"/>
        <v>14</v>
      </c>
      <c r="D28" s="122" t="s">
        <v>44</v>
      </c>
      <c r="E28" s="115" t="s">
        <v>86</v>
      </c>
      <c r="F28" s="116" t="s">
        <v>43</v>
      </c>
      <c r="G28" s="123">
        <v>70</v>
      </c>
      <c r="H28" s="124">
        <v>0.9</v>
      </c>
      <c r="I28" s="196">
        <f t="shared" si="0"/>
        <v>2722.5</v>
      </c>
      <c r="J28" s="125">
        <v>0</v>
      </c>
      <c r="K28" s="196">
        <f t="shared" si="1"/>
        <v>0</v>
      </c>
      <c r="L28" s="124">
        <v>0</v>
      </c>
      <c r="M28" s="196">
        <f t="shared" si="3"/>
        <v>0</v>
      </c>
      <c r="N28" s="126">
        <v>0</v>
      </c>
      <c r="O28" s="192">
        <f t="shared" si="4"/>
        <v>0</v>
      </c>
      <c r="P28" s="191">
        <f t="shared" si="5"/>
        <v>0.9</v>
      </c>
      <c r="Q28" s="127">
        <v>3025</v>
      </c>
      <c r="R28" s="187">
        <f t="shared" si="8"/>
        <v>2722.5</v>
      </c>
      <c r="S28" s="168"/>
      <c r="T28" s="110" t="s">
        <v>71</v>
      </c>
      <c r="U28" s="494" t="s">
        <v>68</v>
      </c>
      <c r="V28" s="494"/>
      <c r="W28" s="495">
        <v>-1000</v>
      </c>
      <c r="X28" s="495"/>
      <c r="Y28" s="111" t="s">
        <v>69</v>
      </c>
      <c r="Z28" s="112">
        <v>-1000</v>
      </c>
    </row>
    <row r="29" spans="2:30" ht="30" customHeight="1" thickBot="1" x14ac:dyDescent="0.25">
      <c r="B29" s="114">
        <f t="shared" si="6"/>
        <v>41064</v>
      </c>
      <c r="C29" s="18">
        <f t="shared" si="2"/>
        <v>15</v>
      </c>
      <c r="D29" s="128" t="s">
        <v>39</v>
      </c>
      <c r="E29" s="128" t="s">
        <v>86</v>
      </c>
      <c r="F29" s="129" t="s">
        <v>43</v>
      </c>
      <c r="G29" s="130">
        <v>70</v>
      </c>
      <c r="H29" s="131">
        <v>1</v>
      </c>
      <c r="I29" s="197">
        <f t="shared" si="0"/>
        <v>4350</v>
      </c>
      <c r="J29" s="132">
        <v>0.2</v>
      </c>
      <c r="K29" s="197">
        <f t="shared" si="1"/>
        <v>870</v>
      </c>
      <c r="L29" s="131">
        <v>0</v>
      </c>
      <c r="M29" s="196">
        <f t="shared" si="3"/>
        <v>0</v>
      </c>
      <c r="N29" s="133">
        <v>0</v>
      </c>
      <c r="O29" s="193">
        <f t="shared" si="4"/>
        <v>0</v>
      </c>
      <c r="P29" s="191">
        <f t="shared" si="5"/>
        <v>1.2</v>
      </c>
      <c r="Q29" s="134">
        <v>4350</v>
      </c>
      <c r="R29" s="188">
        <f t="shared" si="8"/>
        <v>5220</v>
      </c>
      <c r="S29" s="168"/>
      <c r="T29" s="110" t="s">
        <v>72</v>
      </c>
      <c r="U29" s="494" t="s">
        <v>68</v>
      </c>
      <c r="V29" s="494"/>
      <c r="W29" s="495">
        <v>-1000</v>
      </c>
      <c r="X29" s="495"/>
      <c r="Y29" s="111" t="s">
        <v>69</v>
      </c>
      <c r="Z29" s="112">
        <v>-1000</v>
      </c>
    </row>
    <row r="30" spans="2:30" ht="30" customHeight="1" thickTop="1" x14ac:dyDescent="0.2">
      <c r="B30" s="113">
        <f t="shared" si="6"/>
        <v>41065</v>
      </c>
      <c r="C30" s="16">
        <f t="shared" si="2"/>
        <v>16</v>
      </c>
      <c r="D30" s="135" t="s">
        <v>39</v>
      </c>
      <c r="E30" s="135" t="s">
        <v>86</v>
      </c>
      <c r="F30" s="136" t="s">
        <v>82</v>
      </c>
      <c r="G30" s="137">
        <v>100</v>
      </c>
      <c r="H30" s="138">
        <v>1</v>
      </c>
      <c r="I30" s="198">
        <f t="shared" si="0"/>
        <v>3500</v>
      </c>
      <c r="J30" s="139">
        <v>-0.224</v>
      </c>
      <c r="K30" s="198">
        <f t="shared" si="1"/>
        <v>-784</v>
      </c>
      <c r="L30" s="138">
        <v>-1</v>
      </c>
      <c r="M30" s="198">
        <f t="shared" si="3"/>
        <v>-3500</v>
      </c>
      <c r="N30" s="140">
        <v>0</v>
      </c>
      <c r="O30" s="195">
        <f t="shared" si="4"/>
        <v>0</v>
      </c>
      <c r="P30" s="191">
        <f t="shared" si="5"/>
        <v>-0.22399999999999998</v>
      </c>
      <c r="Q30" s="141">
        <v>3500</v>
      </c>
      <c r="R30" s="189">
        <f t="shared" si="8"/>
        <v>-783.99999999999989</v>
      </c>
      <c r="S30" s="168"/>
      <c r="T30" s="110" t="s">
        <v>73</v>
      </c>
      <c r="U30" s="494" t="s">
        <v>68</v>
      </c>
      <c r="V30" s="494"/>
      <c r="W30" s="495">
        <v>-1000</v>
      </c>
      <c r="X30" s="495"/>
      <c r="Y30" s="111" t="s">
        <v>69</v>
      </c>
      <c r="Z30" s="112">
        <v>-1000</v>
      </c>
    </row>
    <row r="31" spans="2:30" ht="30" customHeight="1" x14ac:dyDescent="0.25">
      <c r="B31" s="113">
        <f t="shared" si="6"/>
        <v>41066</v>
      </c>
      <c r="C31" s="14">
        <f t="shared" si="2"/>
        <v>17</v>
      </c>
      <c r="D31" s="122" t="s">
        <v>44</v>
      </c>
      <c r="E31" s="115" t="s">
        <v>87</v>
      </c>
      <c r="F31" s="116" t="s">
        <v>38</v>
      </c>
      <c r="G31" s="123">
        <v>60</v>
      </c>
      <c r="H31" s="124">
        <v>0.7</v>
      </c>
      <c r="I31" s="196">
        <f t="shared" si="0"/>
        <v>1750</v>
      </c>
      <c r="J31" s="125">
        <v>-0.6</v>
      </c>
      <c r="K31" s="196">
        <f t="shared" si="1"/>
        <v>0</v>
      </c>
      <c r="L31" s="124">
        <v>0</v>
      </c>
      <c r="M31" s="196">
        <f t="shared" si="3"/>
        <v>0</v>
      </c>
      <c r="N31" s="126">
        <v>-7</v>
      </c>
      <c r="O31" s="192">
        <f t="shared" si="4"/>
        <v>-17500</v>
      </c>
      <c r="P31" s="191">
        <f t="shared" si="5"/>
        <v>-6.3</v>
      </c>
      <c r="Q31" s="127">
        <v>2500</v>
      </c>
      <c r="R31" s="187">
        <f t="shared" si="8"/>
        <v>-15750</v>
      </c>
      <c r="S31" s="7" t="s">
        <v>21</v>
      </c>
      <c r="T31" s="343" t="s">
        <v>136</v>
      </c>
      <c r="U31" s="343"/>
      <c r="V31" s="343"/>
      <c r="W31" s="343"/>
      <c r="X31" s="343"/>
      <c r="Y31" s="344">
        <f>IF(W24="","",SUM(W24:X30,Z24:Z30))</f>
        <v>-15000</v>
      </c>
      <c r="Z31" s="345"/>
    </row>
    <row r="32" spans="2:30" ht="30" customHeight="1" thickBot="1" x14ac:dyDescent="0.35">
      <c r="B32" s="113">
        <f t="shared" si="6"/>
        <v>41067</v>
      </c>
      <c r="C32" s="14">
        <f t="shared" si="2"/>
        <v>18</v>
      </c>
      <c r="D32" s="122" t="s">
        <v>39</v>
      </c>
      <c r="E32" s="115" t="s">
        <v>87</v>
      </c>
      <c r="F32" s="116" t="s">
        <v>38</v>
      </c>
      <c r="G32" s="123">
        <v>60</v>
      </c>
      <c r="H32" s="124">
        <v>0.8</v>
      </c>
      <c r="I32" s="196">
        <f t="shared" si="0"/>
        <v>2000</v>
      </c>
      <c r="J32" s="125">
        <v>-0.8</v>
      </c>
      <c r="K32" s="196">
        <f t="shared" si="1"/>
        <v>-2000</v>
      </c>
      <c r="L32" s="124">
        <v>0</v>
      </c>
      <c r="M32" s="196">
        <f t="shared" si="3"/>
        <v>0</v>
      </c>
      <c r="N32" s="126">
        <v>0</v>
      </c>
      <c r="O32" s="192">
        <f t="shared" si="4"/>
        <v>0</v>
      </c>
      <c r="P32" s="191">
        <f t="shared" si="5"/>
        <v>0</v>
      </c>
      <c r="Q32" s="127">
        <v>2500</v>
      </c>
      <c r="R32" s="187">
        <f t="shared" si="8"/>
        <v>0</v>
      </c>
      <c r="S32" s="200" t="s">
        <v>22</v>
      </c>
      <c r="T32" s="346" t="s">
        <v>62</v>
      </c>
      <c r="U32" s="347"/>
      <c r="V32" s="347"/>
      <c r="W32" s="347"/>
      <c r="X32" s="347"/>
      <c r="Y32" s="493">
        <f>IF(Y22="","",Y22+Y31)</f>
        <v>-1000</v>
      </c>
      <c r="Z32" s="349"/>
    </row>
    <row r="33" spans="1:27" ht="30" customHeight="1" thickTop="1" x14ac:dyDescent="0.2">
      <c r="B33" s="113">
        <f t="shared" si="6"/>
        <v>41068</v>
      </c>
      <c r="C33" s="14">
        <f t="shared" si="2"/>
        <v>19</v>
      </c>
      <c r="D33" s="122" t="s">
        <v>39</v>
      </c>
      <c r="E33" s="115" t="s">
        <v>86</v>
      </c>
      <c r="F33" s="116" t="s">
        <v>43</v>
      </c>
      <c r="G33" s="123">
        <v>70</v>
      </c>
      <c r="H33" s="124">
        <v>-0.1</v>
      </c>
      <c r="I33" s="196">
        <f t="shared" si="0"/>
        <v>-250</v>
      </c>
      <c r="J33" s="125">
        <v>0</v>
      </c>
      <c r="K33" s="196">
        <f t="shared" si="1"/>
        <v>0</v>
      </c>
      <c r="L33" s="124">
        <v>0</v>
      </c>
      <c r="M33" s="196">
        <f t="shared" si="3"/>
        <v>0</v>
      </c>
      <c r="N33" s="126">
        <v>0</v>
      </c>
      <c r="O33" s="192">
        <f t="shared" si="4"/>
        <v>0</v>
      </c>
      <c r="P33" s="191">
        <f t="shared" si="5"/>
        <v>-0.1</v>
      </c>
      <c r="Q33" s="127">
        <v>2500</v>
      </c>
      <c r="R33" s="187">
        <f t="shared" si="8"/>
        <v>-250</v>
      </c>
      <c r="S33" s="350" t="s">
        <v>24</v>
      </c>
      <c r="T33" s="351"/>
      <c r="U33" s="351"/>
      <c r="V33" s="351"/>
      <c r="W33" s="351"/>
      <c r="X33" s="351"/>
      <c r="Y33" s="351"/>
      <c r="Z33" s="352"/>
    </row>
    <row r="34" spans="1:27" ht="30" customHeight="1" thickBot="1" x14ac:dyDescent="0.3">
      <c r="B34" s="114">
        <f t="shared" si="6"/>
        <v>41069</v>
      </c>
      <c r="C34" s="14">
        <f t="shared" si="2"/>
        <v>20</v>
      </c>
      <c r="D34" s="122" t="s">
        <v>39</v>
      </c>
      <c r="E34" s="115" t="s">
        <v>86</v>
      </c>
      <c r="F34" s="116" t="s">
        <v>43</v>
      </c>
      <c r="G34" s="123">
        <v>70</v>
      </c>
      <c r="H34" s="124">
        <v>-0.2</v>
      </c>
      <c r="I34" s="197">
        <f t="shared" si="0"/>
        <v>-642</v>
      </c>
      <c r="J34" s="132">
        <v>0</v>
      </c>
      <c r="K34" s="197">
        <f t="shared" si="1"/>
        <v>0</v>
      </c>
      <c r="L34" s="131">
        <v>0</v>
      </c>
      <c r="M34" s="197">
        <f t="shared" si="3"/>
        <v>0</v>
      </c>
      <c r="N34" s="142">
        <v>0</v>
      </c>
      <c r="O34" s="193">
        <f t="shared" si="4"/>
        <v>0</v>
      </c>
      <c r="P34" s="191">
        <f t="shared" si="5"/>
        <v>-0.2</v>
      </c>
      <c r="Q34" s="134">
        <v>3210</v>
      </c>
      <c r="R34" s="188">
        <f t="shared" si="8"/>
        <v>-642</v>
      </c>
      <c r="S34" s="257" t="s">
        <v>25</v>
      </c>
      <c r="T34" s="314" t="s">
        <v>26</v>
      </c>
      <c r="U34" s="314"/>
      <c r="V34" s="314"/>
      <c r="W34" s="314"/>
      <c r="X34" s="315"/>
      <c r="Y34" s="8" t="s">
        <v>47</v>
      </c>
      <c r="Z34" s="201">
        <v>5.5</v>
      </c>
    </row>
    <row r="35" spans="1:27" ht="30" customHeight="1" thickTop="1" x14ac:dyDescent="0.25">
      <c r="B35" s="113">
        <f t="shared" si="6"/>
        <v>41070</v>
      </c>
      <c r="C35" s="16">
        <v>21</v>
      </c>
      <c r="D35" s="135" t="s">
        <v>44</v>
      </c>
      <c r="E35" s="135" t="s">
        <v>87</v>
      </c>
      <c r="F35" s="136" t="s">
        <v>38</v>
      </c>
      <c r="G35" s="137">
        <v>60</v>
      </c>
      <c r="H35" s="138">
        <v>0.7</v>
      </c>
      <c r="I35" s="198">
        <f t="shared" si="0"/>
        <v>2128</v>
      </c>
      <c r="J35" s="139">
        <v>0.2</v>
      </c>
      <c r="K35" s="198">
        <f t="shared" si="1"/>
        <v>0</v>
      </c>
      <c r="L35" s="138">
        <v>0</v>
      </c>
      <c r="M35" s="199">
        <f t="shared" si="3"/>
        <v>0</v>
      </c>
      <c r="N35" s="120">
        <v>0</v>
      </c>
      <c r="O35" s="195">
        <f t="shared" si="4"/>
        <v>0</v>
      </c>
      <c r="P35" s="191">
        <f t="shared" si="5"/>
        <v>0.7</v>
      </c>
      <c r="Q35" s="141">
        <v>3040</v>
      </c>
      <c r="R35" s="189">
        <f>IF(Q35="","",P35*Q35)</f>
        <v>2128</v>
      </c>
      <c r="S35" s="244" t="s">
        <v>27</v>
      </c>
      <c r="T35" s="314" t="s">
        <v>28</v>
      </c>
      <c r="U35" s="314"/>
      <c r="V35" s="314"/>
      <c r="W35" s="314"/>
      <c r="X35" s="315"/>
      <c r="Y35" s="8" t="s">
        <v>47</v>
      </c>
      <c r="Z35" s="201">
        <v>10.7</v>
      </c>
    </row>
    <row r="36" spans="1:27" ht="30" customHeight="1" thickBot="1" x14ac:dyDescent="0.3">
      <c r="B36" s="114">
        <f t="shared" si="6"/>
        <v>41071</v>
      </c>
      <c r="C36" s="18">
        <v>22</v>
      </c>
      <c r="D36" s="128" t="s">
        <v>39</v>
      </c>
      <c r="E36" s="128" t="s">
        <v>87</v>
      </c>
      <c r="F36" s="129" t="s">
        <v>38</v>
      </c>
      <c r="G36" s="130">
        <v>60</v>
      </c>
      <c r="H36" s="131">
        <v>0.8</v>
      </c>
      <c r="I36" s="197">
        <f t="shared" si="0"/>
        <v>2800</v>
      </c>
      <c r="J36" s="132">
        <v>-0.224</v>
      </c>
      <c r="K36" s="197">
        <f t="shared" si="1"/>
        <v>-784</v>
      </c>
      <c r="L36" s="131">
        <v>-1</v>
      </c>
      <c r="M36" s="197">
        <f t="shared" si="3"/>
        <v>-3500</v>
      </c>
      <c r="N36" s="142">
        <v>0</v>
      </c>
      <c r="O36" s="193">
        <f>IF(Q36="","",N36*Q36)</f>
        <v>0</v>
      </c>
      <c r="P36" s="191">
        <f t="shared" si="5"/>
        <v>-0.42399999999999993</v>
      </c>
      <c r="Q36" s="134">
        <v>3500</v>
      </c>
      <c r="R36" s="188">
        <f t="shared" si="8"/>
        <v>-1483.9999999999998</v>
      </c>
      <c r="S36" s="257" t="s">
        <v>29</v>
      </c>
      <c r="T36" s="316" t="s">
        <v>55</v>
      </c>
      <c r="U36" s="316"/>
      <c r="V36" s="316"/>
      <c r="W36" s="316"/>
      <c r="X36" s="317"/>
      <c r="Y36" s="9" t="s">
        <v>20</v>
      </c>
      <c r="Z36" s="202">
        <v>-1250</v>
      </c>
    </row>
    <row r="37" spans="1:27" ht="25.9" customHeight="1" thickTop="1" x14ac:dyDescent="0.25">
      <c r="B37" s="206" t="s">
        <v>41</v>
      </c>
      <c r="C37" s="207"/>
      <c r="D37" s="22"/>
      <c r="E37" s="22"/>
      <c r="F37" s="208"/>
      <c r="G37" s="217" t="s">
        <v>127</v>
      </c>
      <c r="H37" s="218"/>
      <c r="I37" s="239">
        <f>IF(R15=" "," ",SUM(I15:I36))</f>
        <v>22275.4</v>
      </c>
      <c r="J37" s="240"/>
      <c r="K37" s="239">
        <f>IF(R15=" "," ",SUM(K15:K36))</f>
        <v>-6795</v>
      </c>
      <c r="L37" s="240"/>
      <c r="M37" s="239">
        <f>IF(R15=" "," ",SUM(M15:M36))</f>
        <v>-14650</v>
      </c>
      <c r="N37" s="240"/>
      <c r="O37" s="239">
        <f>IF(R15=" "," ",SUM(O15:O36))</f>
        <v>-99260</v>
      </c>
      <c r="P37" s="241"/>
      <c r="Q37" s="242">
        <f>IF(Q15=" "," ",SUM(Q15:Q36))</f>
        <v>61272</v>
      </c>
      <c r="R37" s="243">
        <f>IF(R15=" "," ",SUM(R15:R36))</f>
        <v>-98429.6</v>
      </c>
      <c r="S37" s="244"/>
      <c r="T37" s="318" t="s">
        <v>30</v>
      </c>
      <c r="U37" s="318"/>
      <c r="V37" s="318"/>
      <c r="W37" s="318"/>
      <c r="X37" s="319"/>
      <c r="Y37" s="245" t="s">
        <v>31</v>
      </c>
      <c r="Z37" s="246">
        <v>35</v>
      </c>
    </row>
    <row r="38" spans="1:27" ht="25.9" customHeight="1" x14ac:dyDescent="0.3">
      <c r="B38" s="215" t="s">
        <v>78</v>
      </c>
      <c r="C38" s="20"/>
      <c r="D38" s="21"/>
      <c r="E38" s="21"/>
      <c r="F38" s="216"/>
      <c r="G38" s="217" t="s">
        <v>128</v>
      </c>
      <c r="H38" s="175"/>
      <c r="I38" s="247">
        <f>'FINAL DETAILS-p2 (Example)'!I38</f>
        <v>-1506</v>
      </c>
      <c r="J38" s="248"/>
      <c r="K38" s="247">
        <f>'FINAL DETAILS-p2 (Example)'!K38</f>
        <v>442.44800000000009</v>
      </c>
      <c r="L38" s="248"/>
      <c r="M38" s="247">
        <f>'FINAL DETAILS-p2 (Example)'!M38</f>
        <v>-8015.4000000000005</v>
      </c>
      <c r="N38" s="248"/>
      <c r="O38" s="247">
        <f>'FINAL DETAILS-p2 (Example)'!O38</f>
        <v>-29505</v>
      </c>
      <c r="P38" s="248"/>
      <c r="Q38" s="249">
        <f>'FINAL DETAILS-p2 (Example)'!Q38</f>
        <v>15547</v>
      </c>
      <c r="R38" s="250">
        <f>'FINAL DETAILS-p2 (Example)'!R38</f>
        <v>-38583.951999999997</v>
      </c>
      <c r="S38" s="251" t="s">
        <v>32</v>
      </c>
      <c r="T38" s="320" t="s">
        <v>137</v>
      </c>
      <c r="U38" s="321"/>
      <c r="V38" s="321"/>
      <c r="W38" s="321"/>
      <c r="X38" s="322"/>
      <c r="Y38" s="252" t="s">
        <v>23</v>
      </c>
      <c r="Z38" s="294">
        <f>IF(Z34="","",(Z34*500)+(Z35*1000)+Z36)</f>
        <v>12200</v>
      </c>
    </row>
    <row r="39" spans="1:27" ht="25.9" customHeight="1" thickBot="1" x14ac:dyDescent="0.3">
      <c r="B39" s="215" t="s">
        <v>33</v>
      </c>
      <c r="C39" s="20"/>
      <c r="D39" s="20"/>
      <c r="E39" s="20"/>
      <c r="F39" s="216"/>
      <c r="G39" s="217" t="s">
        <v>129</v>
      </c>
      <c r="H39" s="170"/>
      <c r="I39" s="253" t="str">
        <f>'FINAL DETAILS-p3 (Example)'!I39</f>
        <v/>
      </c>
      <c r="J39" s="248"/>
      <c r="K39" s="253" t="str">
        <f>'FINAL DETAILS-p3 (Example)'!K39</f>
        <v/>
      </c>
      <c r="L39" s="248"/>
      <c r="M39" s="253" t="str">
        <f>'FINAL DETAILS-p3 (Example)'!M39</f>
        <v/>
      </c>
      <c r="N39" s="248"/>
      <c r="O39" s="253" t="str">
        <f>'FINAL DETAILS-p3 (Example)'!O39</f>
        <v/>
      </c>
      <c r="P39" s="248"/>
      <c r="Q39" s="254" t="str">
        <f>'FINAL DETAILS-p3 (Example)'!Q39</f>
        <v/>
      </c>
      <c r="R39" s="255" t="str">
        <f>'FINAL DETAILS-p3 (Example)'!R39</f>
        <v/>
      </c>
      <c r="S39" s="256"/>
      <c r="T39" s="323" t="s">
        <v>138</v>
      </c>
      <c r="U39" s="323"/>
      <c r="V39" s="323"/>
      <c r="W39" s="323"/>
      <c r="X39" s="323"/>
      <c r="Y39" s="323"/>
      <c r="Z39" s="324"/>
      <c r="AA39" s="4"/>
    </row>
    <row r="40" spans="1:27" ht="25.9" customHeight="1" thickTop="1" thickBot="1" x14ac:dyDescent="0.3">
      <c r="B40" s="325" t="s">
        <v>135</v>
      </c>
      <c r="C40" s="326"/>
      <c r="D40" s="326"/>
      <c r="E40" s="326"/>
      <c r="F40" s="326"/>
      <c r="G40" s="326"/>
      <c r="H40" s="327"/>
      <c r="I40" s="24">
        <f>SUM(I37:I39)</f>
        <v>20769.400000000001</v>
      </c>
      <c r="J40" s="1" t="s">
        <v>76</v>
      </c>
      <c r="K40" s="24">
        <f>SUM(K37:K39)</f>
        <v>-6352.5519999999997</v>
      </c>
      <c r="L40" s="1" t="s">
        <v>77</v>
      </c>
      <c r="M40" s="24">
        <f>SUM(M37:M39)</f>
        <v>-22665.4</v>
      </c>
      <c r="N40" s="1" t="s">
        <v>123</v>
      </c>
      <c r="O40" s="24">
        <f>SUM(O37:O39)</f>
        <v>-128765</v>
      </c>
      <c r="P40" s="4"/>
      <c r="Q40" s="25">
        <f>SUM(Q37:Q39)</f>
        <v>76819</v>
      </c>
      <c r="R40" s="41">
        <f>SUM(R37:R39)</f>
        <v>-137013.552</v>
      </c>
      <c r="S40" s="328" t="s">
        <v>130</v>
      </c>
      <c r="T40" s="329"/>
      <c r="U40" s="329"/>
      <c r="V40" s="329"/>
      <c r="W40" s="329"/>
      <c r="X40" s="334">
        <f>R40+Y32+Z38</f>
        <v>-125813.552</v>
      </c>
      <c r="Y40" s="335"/>
      <c r="Z40" s="336"/>
    </row>
    <row r="41" spans="1:27" ht="25.5" customHeight="1" thickTop="1" x14ac:dyDescent="0.2">
      <c r="B41" s="168"/>
      <c r="C41" s="169"/>
      <c r="D41" s="169"/>
      <c r="E41" s="169"/>
      <c r="F41" s="169"/>
      <c r="G41" s="169"/>
      <c r="H41" s="170"/>
      <c r="I41" s="171"/>
      <c r="J41" s="171"/>
      <c r="K41" s="171"/>
      <c r="L41" s="170"/>
      <c r="M41" s="170"/>
      <c r="N41" s="170"/>
      <c r="O41" s="170"/>
      <c r="P41" s="172"/>
      <c r="Q41" s="170"/>
      <c r="R41" s="293"/>
      <c r="S41" s="330"/>
      <c r="T41" s="331"/>
      <c r="U41" s="331"/>
      <c r="V41" s="331"/>
      <c r="W41" s="331"/>
      <c r="X41" s="337"/>
      <c r="Y41" s="338"/>
      <c r="Z41" s="339"/>
    </row>
    <row r="42" spans="1:27" ht="25.5" customHeight="1" thickBot="1" x14ac:dyDescent="0.25">
      <c r="B42" s="173" t="s">
        <v>40</v>
      </c>
      <c r="C42" s="174" t="s">
        <v>139</v>
      </c>
      <c r="D42" s="175"/>
      <c r="E42" s="175"/>
      <c r="F42" s="20"/>
      <c r="G42" s="20"/>
      <c r="H42" s="169"/>
      <c r="I42" s="169"/>
      <c r="J42" s="169"/>
      <c r="K42" s="171"/>
      <c r="L42" s="171"/>
      <c r="M42" s="171"/>
      <c r="N42" s="171"/>
      <c r="O42" s="171"/>
      <c r="P42" s="171"/>
      <c r="Q42" s="176"/>
      <c r="R42" s="176"/>
      <c r="S42" s="332"/>
      <c r="T42" s="333"/>
      <c r="U42" s="333"/>
      <c r="V42" s="333"/>
      <c r="W42" s="333"/>
      <c r="X42" s="340"/>
      <c r="Y42" s="341"/>
      <c r="Z42" s="342"/>
    </row>
    <row r="43" spans="1:27" ht="54" customHeight="1" thickTop="1" x14ac:dyDescent="0.2">
      <c r="B43" s="168"/>
      <c r="C43" s="177" t="s">
        <v>79</v>
      </c>
      <c r="D43" s="177"/>
      <c r="E43" s="177"/>
      <c r="F43" s="177"/>
      <c r="G43" s="177"/>
      <c r="H43" s="177"/>
      <c r="I43" s="178"/>
      <c r="J43" s="169"/>
      <c r="K43" s="171"/>
      <c r="L43" s="171"/>
      <c r="M43" s="171"/>
      <c r="N43" s="176"/>
      <c r="O43" s="171"/>
      <c r="P43" s="171"/>
      <c r="Q43" s="176"/>
      <c r="R43" s="176"/>
      <c r="S43" s="303"/>
      <c r="T43" s="303"/>
      <c r="U43" s="303"/>
      <c r="V43" s="303"/>
      <c r="W43" s="171"/>
      <c r="X43" s="303"/>
      <c r="Y43" s="303"/>
      <c r="Z43" s="304"/>
    </row>
    <row r="44" spans="1:27" ht="25.15" customHeight="1" thickBot="1" x14ac:dyDescent="0.25">
      <c r="A44" s="171"/>
      <c r="B44" s="179"/>
      <c r="C44" s="180"/>
      <c r="D44" s="181"/>
      <c r="E44" s="181"/>
      <c r="F44" s="181"/>
      <c r="G44" s="181"/>
      <c r="H44" s="181"/>
      <c r="I44" s="182"/>
      <c r="J44" s="183"/>
      <c r="K44" s="183"/>
      <c r="L44" s="182"/>
      <c r="M44" s="182"/>
      <c r="N44" s="182"/>
      <c r="O44" s="182"/>
      <c r="P44" s="182"/>
      <c r="Q44" s="182"/>
      <c r="R44" s="182"/>
      <c r="S44" s="305" t="s">
        <v>34</v>
      </c>
      <c r="T44" s="305"/>
      <c r="U44" s="305"/>
      <c r="V44" s="305"/>
      <c r="W44" s="184"/>
      <c r="X44" s="305" t="s">
        <v>35</v>
      </c>
      <c r="Y44" s="305"/>
      <c r="Z44" s="306"/>
    </row>
    <row r="45" spans="1:27" ht="25.5" customHeight="1" thickTop="1" x14ac:dyDescent="0.25">
      <c r="A45" s="171"/>
      <c r="B45" s="266" t="s">
        <v>121</v>
      </c>
      <c r="C45" s="267"/>
      <c r="D45" s="267"/>
      <c r="E45" s="267"/>
      <c r="F45" s="267"/>
      <c r="G45" s="267"/>
      <c r="H45" s="268"/>
      <c r="I45" s="268"/>
      <c r="J45" s="268"/>
      <c r="K45" s="268"/>
      <c r="L45" s="268"/>
      <c r="M45" s="268"/>
      <c r="N45" s="268"/>
      <c r="O45" s="268"/>
      <c r="P45" s="268"/>
      <c r="Q45" s="268"/>
      <c r="R45" s="268"/>
      <c r="S45" s="268"/>
      <c r="T45" s="268"/>
      <c r="U45" s="268"/>
      <c r="V45" s="268"/>
      <c r="W45" s="268"/>
      <c r="X45" s="268"/>
      <c r="Y45" s="307" t="s">
        <v>80</v>
      </c>
      <c r="Z45" s="307"/>
    </row>
    <row r="46" spans="1:27" ht="24.95" customHeight="1" thickBot="1" x14ac:dyDescent="0.25">
      <c r="B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7" ht="18.95" customHeight="1" x14ac:dyDescent="0.2">
      <c r="B47" s="308" t="s">
        <v>60</v>
      </c>
      <c r="C47" s="309"/>
      <c r="D47" s="309"/>
      <c r="E47" s="309"/>
      <c r="F47" s="309"/>
      <c r="G47" s="310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7" ht="18.95" customHeight="1" thickBot="1" x14ac:dyDescent="0.25">
      <c r="B48" s="311"/>
      <c r="C48" s="312"/>
      <c r="D48" s="312"/>
      <c r="E48" s="312"/>
      <c r="F48" s="312"/>
      <c r="G48" s="313"/>
      <c r="H48" s="6"/>
      <c r="J48" s="1"/>
      <c r="K48" s="1"/>
      <c r="L48" s="2"/>
      <c r="M48" s="1"/>
      <c r="N48" s="1"/>
      <c r="O48" s="1"/>
      <c r="P48" s="6"/>
      <c r="Q48" s="6"/>
      <c r="R48" s="6"/>
      <c r="S48" s="6"/>
      <c r="T48" s="6"/>
      <c r="U48" s="6"/>
      <c r="V48" s="6"/>
    </row>
    <row r="49" spans="2:22" ht="18.95" customHeight="1" thickTop="1" thickBot="1" x14ac:dyDescent="0.25">
      <c r="B49" s="297" t="s">
        <v>61</v>
      </c>
      <c r="C49" s="298"/>
      <c r="D49" s="298"/>
      <c r="E49" s="298"/>
      <c r="F49" s="298"/>
      <c r="G49" s="299"/>
      <c r="H49" s="6"/>
      <c r="J49" s="3"/>
      <c r="K49" s="3"/>
      <c r="L49" s="2"/>
      <c r="M49" s="4"/>
      <c r="N49" s="4"/>
      <c r="O49" s="4"/>
      <c r="P49" s="6"/>
      <c r="Q49" s="6"/>
      <c r="R49" s="6"/>
      <c r="S49" s="6"/>
      <c r="T49" s="6"/>
      <c r="U49" s="6"/>
      <c r="V49" s="6"/>
    </row>
    <row r="50" spans="2:22" ht="18.95" customHeight="1" thickTop="1" x14ac:dyDescent="0.2">
      <c r="B50" s="11" t="s">
        <v>39</v>
      </c>
      <c r="C50" s="300" t="s">
        <v>58</v>
      </c>
      <c r="D50" s="300"/>
      <c r="E50" s="300"/>
      <c r="F50" s="300"/>
      <c r="G50" s="300"/>
      <c r="H50" s="6"/>
      <c r="J50" s="5"/>
      <c r="K50" s="5"/>
      <c r="L50" s="5"/>
      <c r="M50" s="5"/>
      <c r="N50" s="32"/>
      <c r="O50" s="32"/>
      <c r="P50" s="6"/>
      <c r="Q50" s="6"/>
      <c r="R50" s="6"/>
      <c r="S50" s="6"/>
      <c r="T50" s="6"/>
      <c r="U50" s="6"/>
      <c r="V50" s="6"/>
    </row>
    <row r="51" spans="2:22" ht="18.95" customHeight="1" x14ac:dyDescent="0.2">
      <c r="B51" s="12" t="s">
        <v>44</v>
      </c>
      <c r="C51" s="295" t="s">
        <v>59</v>
      </c>
      <c r="D51" s="295"/>
      <c r="E51" s="295"/>
      <c r="F51" s="295"/>
      <c r="G51" s="295"/>
      <c r="H51" s="6"/>
      <c r="S51" s="6"/>
      <c r="T51" s="6"/>
      <c r="U51" s="6"/>
      <c r="V51" s="6"/>
    </row>
    <row r="52" spans="2:22" ht="18.95" customHeight="1" thickBot="1" x14ac:dyDescent="0.25">
      <c r="B52" s="28"/>
      <c r="C52" s="301"/>
      <c r="D52" s="301"/>
      <c r="E52" s="301"/>
      <c r="F52" s="301"/>
      <c r="G52" s="301"/>
      <c r="H52" s="6"/>
      <c r="S52" s="6"/>
      <c r="T52" s="6"/>
      <c r="U52" s="6"/>
      <c r="V52" s="6"/>
    </row>
    <row r="53" spans="2:22" ht="18.95" customHeight="1" thickTop="1" thickBot="1" x14ac:dyDescent="0.25">
      <c r="B53" s="297" t="s">
        <v>83</v>
      </c>
      <c r="C53" s="298"/>
      <c r="D53" s="298"/>
      <c r="E53" s="298"/>
      <c r="F53" s="298"/>
      <c r="G53" s="299"/>
      <c r="H53" s="6"/>
      <c r="S53" s="6"/>
      <c r="T53" s="6"/>
      <c r="U53" s="6"/>
      <c r="V53" s="6"/>
    </row>
    <row r="54" spans="2:22" ht="18.95" customHeight="1" thickTop="1" x14ac:dyDescent="0.2">
      <c r="B54" s="27" t="s">
        <v>86</v>
      </c>
      <c r="C54" s="302" t="s">
        <v>88</v>
      </c>
      <c r="D54" s="302"/>
      <c r="E54" s="302"/>
      <c r="F54" s="302"/>
      <c r="G54" s="302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2:22" ht="18.95" customHeight="1" x14ac:dyDescent="0.2">
      <c r="B55" s="12" t="s">
        <v>85</v>
      </c>
      <c r="C55" s="295" t="s">
        <v>89</v>
      </c>
      <c r="D55" s="295"/>
      <c r="E55" s="295"/>
      <c r="F55" s="295"/>
      <c r="G55" s="295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2:22" ht="18.95" customHeight="1" thickBot="1" x14ac:dyDescent="0.25">
      <c r="B56" s="13" t="s">
        <v>87</v>
      </c>
      <c r="C56" s="296" t="s">
        <v>90</v>
      </c>
      <c r="D56" s="296"/>
      <c r="E56" s="296"/>
      <c r="F56" s="296"/>
      <c r="G56" s="29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2:22" ht="18.95" customHeight="1" x14ac:dyDescent="0.2"/>
    <row r="58" spans="2:22" ht="18.95" customHeight="1" x14ac:dyDescent="0.2"/>
    <row r="59" spans="2:22" ht="18.95" customHeight="1" x14ac:dyDescent="0.2"/>
    <row r="60" spans="2:22" ht="18.95" customHeight="1" x14ac:dyDescent="0.2"/>
    <row r="61" spans="2:22" ht="18.95" customHeight="1" x14ac:dyDescent="0.2"/>
    <row r="62" spans="2:22" ht="18.95" customHeight="1" x14ac:dyDescent="0.2"/>
    <row r="63" spans="2:22" ht="18.95" customHeight="1" x14ac:dyDescent="0.2"/>
    <row r="64" spans="2:22" ht="18.95" customHeight="1" x14ac:dyDescent="0.2"/>
    <row r="65" ht="18.95" customHeight="1" x14ac:dyDescent="0.2"/>
    <row r="66" ht="18.95" customHeight="1" x14ac:dyDescent="0.2"/>
  </sheetData>
  <sheetProtection sheet="1" objects="1" scenarios="1"/>
  <dataConsolidate/>
  <mergeCells count="116">
    <mergeCell ref="B10:B12"/>
    <mergeCell ref="C10:C12"/>
    <mergeCell ref="D10:D12"/>
    <mergeCell ref="B13:B14"/>
    <mergeCell ref="E13:E14"/>
    <mergeCell ref="H10:H12"/>
    <mergeCell ref="I10:I12"/>
    <mergeCell ref="B40:H40"/>
    <mergeCell ref="AC13:AC14"/>
    <mergeCell ref="W29:X29"/>
    <mergeCell ref="S14:W14"/>
    <mergeCell ref="W21:X21"/>
    <mergeCell ref="U27:V27"/>
    <mergeCell ref="W27:X27"/>
    <mergeCell ref="U28:V28"/>
    <mergeCell ref="W28:X28"/>
    <mergeCell ref="U25:V25"/>
    <mergeCell ref="W25:X25"/>
    <mergeCell ref="U26:V26"/>
    <mergeCell ref="U24:V24"/>
    <mergeCell ref="W26:X26"/>
    <mergeCell ref="C13:C14"/>
    <mergeCell ref="G13:G14"/>
    <mergeCell ref="F13:F14"/>
    <mergeCell ref="S2:V2"/>
    <mergeCell ref="S3:V3"/>
    <mergeCell ref="B9:G9"/>
    <mergeCell ref="H9:I9"/>
    <mergeCell ref="J9:K9"/>
    <mergeCell ref="L9:M9"/>
    <mergeCell ref="N9:O9"/>
    <mergeCell ref="W2:Z2"/>
    <mergeCell ref="W3:Z3"/>
    <mergeCell ref="B2:H6"/>
    <mergeCell ref="P2:Q2"/>
    <mergeCell ref="S6:T6"/>
    <mergeCell ref="B7:R8"/>
    <mergeCell ref="P9:R9"/>
    <mergeCell ref="I2:O3"/>
    <mergeCell ref="I4:O5"/>
    <mergeCell ref="P5:Q5"/>
    <mergeCell ref="P3:Q3"/>
    <mergeCell ref="P6:Q6"/>
    <mergeCell ref="P4:Q4"/>
    <mergeCell ref="V4:W4"/>
    <mergeCell ref="V5:W5"/>
    <mergeCell ref="V6:W6"/>
    <mergeCell ref="S4:T4"/>
    <mergeCell ref="E10:E12"/>
    <mergeCell ref="N10:N12"/>
    <mergeCell ref="O10:O12"/>
    <mergeCell ref="J10:J12"/>
    <mergeCell ref="P10:P11"/>
    <mergeCell ref="S10:Z10"/>
    <mergeCell ref="S11:Z12"/>
    <mergeCell ref="R10:R12"/>
    <mergeCell ref="F10:F12"/>
    <mergeCell ref="G10:G12"/>
    <mergeCell ref="Q10:Q12"/>
    <mergeCell ref="S5:T5"/>
    <mergeCell ref="S7:T7"/>
    <mergeCell ref="V7:W7"/>
    <mergeCell ref="S8:T8"/>
    <mergeCell ref="V8:W8"/>
    <mergeCell ref="S9:W9"/>
    <mergeCell ref="K10:K12"/>
    <mergeCell ref="L10:L12"/>
    <mergeCell ref="M10:M12"/>
    <mergeCell ref="C56:G56"/>
    <mergeCell ref="B49:G49"/>
    <mergeCell ref="D13:D14"/>
    <mergeCell ref="C50:G50"/>
    <mergeCell ref="C51:G51"/>
    <mergeCell ref="C52:G52"/>
    <mergeCell ref="B47:G48"/>
    <mergeCell ref="U21:V21"/>
    <mergeCell ref="B53:G53"/>
    <mergeCell ref="C54:G54"/>
    <mergeCell ref="C55:G55"/>
    <mergeCell ref="S40:W42"/>
    <mergeCell ref="T36:X36"/>
    <mergeCell ref="T37:X37"/>
    <mergeCell ref="U30:V30"/>
    <mergeCell ref="W30:X30"/>
    <mergeCell ref="W24:X24"/>
    <mergeCell ref="W17:X17"/>
    <mergeCell ref="U16:V16"/>
    <mergeCell ref="U17:V17"/>
    <mergeCell ref="U18:V18"/>
    <mergeCell ref="U19:V19"/>
    <mergeCell ref="U20:V20"/>
    <mergeCell ref="T39:Z39"/>
    <mergeCell ref="Y45:Z45"/>
    <mergeCell ref="X9:Z9"/>
    <mergeCell ref="S13:Z13"/>
    <mergeCell ref="Y22:Z22"/>
    <mergeCell ref="Y31:Z31"/>
    <mergeCell ref="Y32:Z32"/>
    <mergeCell ref="S33:Z33"/>
    <mergeCell ref="X40:Z42"/>
    <mergeCell ref="X43:Z43"/>
    <mergeCell ref="X44:Z44"/>
    <mergeCell ref="S44:V44"/>
    <mergeCell ref="T31:X31"/>
    <mergeCell ref="U29:V29"/>
    <mergeCell ref="T35:X35"/>
    <mergeCell ref="S43:V43"/>
    <mergeCell ref="T34:X34"/>
    <mergeCell ref="T38:X38"/>
    <mergeCell ref="T32:X32"/>
    <mergeCell ref="U15:V15"/>
    <mergeCell ref="W15:X15"/>
    <mergeCell ref="W16:X16"/>
    <mergeCell ref="W18:X18"/>
    <mergeCell ref="W19:X19"/>
    <mergeCell ref="W20:X20"/>
  </mergeCells>
  <phoneticPr fontId="6" type="noConversion"/>
  <dataValidations count="10">
    <dataValidation type="whole" allowBlank="1" showInputMessage="1" showErrorMessage="1" sqref="Q10:R10 I15:I36 K15:K36 M15:M36" xr:uid="{00000000-0002-0000-0000-000000000000}">
      <formula1>11111</formula1>
      <formula2>111111</formula2>
    </dataValidation>
    <dataValidation allowBlank="1" showInputMessage="1" sqref="J15:J36 L15:L36 H10:P12 Z4:Z8 G10:G13 B10:F14 F15:H36 B15:C36" xr:uid="{00000000-0002-0000-0000-000001000000}"/>
    <dataValidation type="whole" allowBlank="1" showInputMessage="1" sqref="X40 L49 P41 T39 W2:W3 J44:K44 AC15:AC16 U4:U8 S4 C43 Z34:Z37 Y23 T24:X30 T15:X22 L48:O48 B44:C44 G37:H37 R2:R6 B37:B39 S40 S5:T8 B42:C42" xr:uid="{00000000-0002-0000-0000-000002000000}">
      <formula1>11111</formula1>
      <formula2>22222</formula2>
    </dataValidation>
    <dataValidation type="whole" allowBlank="1" showInputMessage="1" showErrorMessage="1" sqref="B2:H6 I2 Z38 S22 P4:Q4 AA39 I4 J48:K48 T34:X37 H38:H39 P5:P6 P2:P3 AA5 S2:S3 B7 L44:X44 M49:O49 H41 D37:E37 T23:X23 D42:G42 S15:S20 D39:E39 F44:G44 J50:O50 L41:O41 T32:Y32 S31:S32 S34:S38 Y34:Y38 Q41" xr:uid="{00000000-0002-0000-0000-000003000000}">
      <formula1>11111</formula1>
      <formula2>22222</formula2>
    </dataValidation>
    <dataValidation type="whole" allowBlank="1" showInputMessage="1" sqref="B47 S39 Y15:Y21 Y24:Y30 B49:B56 X9 X4:Y8 S9 V4:V8" xr:uid="{00000000-0002-0000-0000-000004000000}">
      <formula1>111</formula1>
      <formula2>222</formula2>
    </dataValidation>
    <dataValidation type="whole" allowBlank="1" showInputMessage="1" showErrorMessage="1" sqref="B57:P65537 Q58:R65537 AA2:AF4 AK29:AK65537 AA40:AA65537 I45:J47 B46 K46:O47 Y46:Z65537 P46:R50 I42:J43 AB41:AJ65537 C45:G46 Y23:Z24 W43:X43 AK11:AK22 AA10:AA38 I54:R56 X40 AA6:AF9 AB10:AK10 AT1:IV9 AU10:IW1048576 AG2:AS9 AL10:AT65537 S13:S33 T14:Z21 T22:Y22 S40:W42 S45:X65537 H42 H44:H56" xr:uid="{00000000-0002-0000-0000-000005000000}">
      <formula1>111</formula1>
      <formula2>222</formula2>
    </dataValidation>
    <dataValidation type="list" allowBlank="1" showInputMessage="1" showErrorMessage="1" sqref="D15:D36" xr:uid="{00000000-0002-0000-0000-000006000000}">
      <formula1>$B$50:$B$52</formula1>
    </dataValidation>
    <dataValidation type="list" allowBlank="1" showInputMessage="1" showErrorMessage="1" sqref="E15:E36" xr:uid="{00000000-0002-0000-0000-000007000000}">
      <formula1>$B$54:$B$56</formula1>
    </dataValidation>
    <dataValidation type="list" allowBlank="1" showInputMessage="1" sqref="H13" xr:uid="{4D43963F-05EF-4D7C-9571-1286BA7F4575}">
      <formula1>$AC$15:$AC$16</formula1>
    </dataValidation>
    <dataValidation type="decimal" allowBlank="1" showInputMessage="1" showErrorMessage="1" error="Select a number between -8 and 0" sqref="N15:N36" xr:uid="{98C60CEB-CF2C-4D8B-9EB2-FA5059DE063A}">
      <formula1>-8</formula1>
      <formula2>0</formula2>
    </dataValidation>
  </dataValidations>
  <printOptions horizontalCentered="1" verticalCentered="1"/>
  <pageMargins left="0.23622047244094491" right="0.23622047244094491" top="0.15748031496062992" bottom="0.15748031496062992" header="0.31496062992125984" footer="7.874015748031496E-2"/>
  <pageSetup scale="42" orientation="landscape" r:id="rId1"/>
  <headerFooter alignWithMargins="0">
    <oddFooter>&amp;L&amp;1#&amp;"Calibri"&amp;11&amp;K000000Classification: Protected A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F36D1-D1CA-4F33-852E-AFDBBBBE629A}">
  <sheetPr>
    <tabColor theme="8" tint="0.79998168889431442"/>
    <pageSetUpPr fitToPage="1"/>
  </sheetPr>
  <dimension ref="B1:AF62"/>
  <sheetViews>
    <sheetView tabSelected="1" view="pageBreakPreview" topLeftCell="A8" zoomScale="70" zoomScaleNormal="70" zoomScaleSheetLayoutView="70" zoomScalePageLayoutView="55" workbookViewId="0">
      <selection activeCell="W24" sqref="W24"/>
    </sheetView>
  </sheetViews>
  <sheetFormatPr defaultRowHeight="12.75" x14ac:dyDescent="0.2"/>
  <cols>
    <col min="1" max="1" width="3.42578125" customWidth="1"/>
    <col min="2" max="2" width="16.7109375" customWidth="1"/>
    <col min="3" max="6" width="6.28515625" style="6" customWidth="1"/>
    <col min="7" max="7" width="12" style="6" customWidth="1"/>
    <col min="8" max="8" width="17.42578125" customWidth="1"/>
    <col min="9" max="9" width="14.7109375" customWidth="1"/>
    <col min="10" max="10" width="11.85546875" customWidth="1"/>
    <col min="11" max="11" width="14.7109375" customWidth="1"/>
    <col min="12" max="12" width="10.42578125" customWidth="1"/>
    <col min="13" max="15" width="15.85546875" customWidth="1"/>
    <col min="16" max="16" width="16.28515625" customWidth="1"/>
    <col min="17" max="17" width="18.7109375" customWidth="1"/>
    <col min="18" max="18" width="21.85546875" customWidth="1"/>
    <col min="19" max="19" width="5.7109375" customWidth="1"/>
    <col min="20" max="22" width="10.28515625" customWidth="1"/>
    <col min="23" max="23" width="8.7109375" customWidth="1"/>
    <col min="24" max="24" width="9.28515625" customWidth="1"/>
    <col min="25" max="25" width="13.5703125" customWidth="1"/>
    <col min="26" max="26" width="14.7109375" customWidth="1"/>
    <col min="27" max="27" width="16" customWidth="1"/>
    <col min="30" max="30" width="20.7109375" customWidth="1"/>
    <col min="32" max="32" width="10.7109375" customWidth="1"/>
    <col min="33" max="33" width="13.42578125" customWidth="1"/>
    <col min="34" max="34" width="10.7109375" customWidth="1"/>
    <col min="35" max="35" width="15.7109375" customWidth="1"/>
    <col min="36" max="38" width="20.7109375" customWidth="1"/>
    <col min="39" max="40" width="15.7109375" customWidth="1"/>
  </cols>
  <sheetData>
    <row r="1" spans="2:32" ht="13.5" thickBot="1" x14ac:dyDescent="0.25">
      <c r="S1" s="47"/>
      <c r="T1" s="47"/>
      <c r="U1" s="47"/>
      <c r="V1" s="47"/>
      <c r="W1" s="47"/>
      <c r="X1" s="47"/>
      <c r="Y1" s="47"/>
      <c r="Z1" s="47"/>
      <c r="AA1" s="47"/>
    </row>
    <row r="2" spans="2:32" ht="26.25" customHeight="1" thickTop="1" x14ac:dyDescent="0.2">
      <c r="B2" s="425"/>
      <c r="C2" s="426"/>
      <c r="D2" s="426"/>
      <c r="E2" s="426"/>
      <c r="F2" s="426"/>
      <c r="G2" s="426"/>
      <c r="H2" s="427"/>
      <c r="I2" s="431" t="s">
        <v>0</v>
      </c>
      <c r="J2" s="432"/>
      <c r="K2" s="432"/>
      <c r="L2" s="432"/>
      <c r="M2" s="432"/>
      <c r="N2" s="432"/>
      <c r="O2" s="433"/>
      <c r="P2" s="437" t="s">
        <v>1</v>
      </c>
      <c r="Q2" s="438"/>
      <c r="R2" s="276" t="str">
        <f>'FINAL DETAILS-p1 (Example)'!R2</f>
        <v>HWY 12:34</v>
      </c>
      <c r="S2" s="82"/>
      <c r="T2" s="82"/>
      <c r="U2" s="82"/>
      <c r="V2" s="82"/>
      <c r="W2" s="84"/>
      <c r="X2" s="84"/>
      <c r="Y2" s="84"/>
      <c r="Z2" s="84"/>
      <c r="AA2" s="47"/>
    </row>
    <row r="3" spans="2:32" ht="26.25" customHeight="1" x14ac:dyDescent="0.2">
      <c r="B3" s="428"/>
      <c r="C3" s="429"/>
      <c r="D3" s="429"/>
      <c r="E3" s="429"/>
      <c r="F3" s="429"/>
      <c r="G3" s="429"/>
      <c r="H3" s="430"/>
      <c r="I3" s="434"/>
      <c r="J3" s="435"/>
      <c r="K3" s="435"/>
      <c r="L3" s="435"/>
      <c r="M3" s="435"/>
      <c r="N3" s="435"/>
      <c r="O3" s="436"/>
      <c r="P3" s="423" t="s">
        <v>3</v>
      </c>
      <c r="Q3" s="424"/>
      <c r="R3" s="277" t="str">
        <f>'FINAL DETAILS-p1 (Example)'!R3</f>
        <v>contractorX</v>
      </c>
      <c r="S3" s="85"/>
      <c r="T3" s="85"/>
      <c r="U3" s="85"/>
      <c r="V3" s="85"/>
      <c r="W3" s="84"/>
      <c r="X3" s="84"/>
      <c r="Y3" s="84"/>
      <c r="Z3" s="84"/>
      <c r="AA3" s="47"/>
    </row>
    <row r="4" spans="2:32" ht="26.25" customHeight="1" x14ac:dyDescent="0.2">
      <c r="B4" s="428"/>
      <c r="C4" s="429"/>
      <c r="D4" s="429"/>
      <c r="E4" s="429"/>
      <c r="F4" s="429"/>
      <c r="G4" s="429"/>
      <c r="H4" s="430"/>
      <c r="I4" s="446" t="s">
        <v>5</v>
      </c>
      <c r="J4" s="447"/>
      <c r="K4" s="447"/>
      <c r="L4" s="447"/>
      <c r="M4" s="447"/>
      <c r="N4" s="447"/>
      <c r="O4" s="448"/>
      <c r="P4" s="421" t="s">
        <v>2</v>
      </c>
      <c r="Q4" s="422"/>
      <c r="R4" s="278">
        <f>'FINAL DETAILS-p1 (Example)'!R4</f>
        <v>12345</v>
      </c>
      <c r="S4" s="82"/>
      <c r="T4" s="82"/>
      <c r="U4" s="56"/>
      <c r="V4" s="83"/>
      <c r="W4" s="83"/>
      <c r="X4" s="57"/>
      <c r="Y4" s="58"/>
      <c r="Z4" s="59"/>
      <c r="AA4" s="47"/>
    </row>
    <row r="5" spans="2:32" ht="26.25" customHeight="1" x14ac:dyDescent="0.2">
      <c r="B5" s="428"/>
      <c r="C5" s="429"/>
      <c r="D5" s="429"/>
      <c r="E5" s="429"/>
      <c r="F5" s="429"/>
      <c r="G5" s="429"/>
      <c r="H5" s="430"/>
      <c r="I5" s="446"/>
      <c r="J5" s="447"/>
      <c r="K5" s="447"/>
      <c r="L5" s="447"/>
      <c r="M5" s="447"/>
      <c r="N5" s="447"/>
      <c r="O5" s="448"/>
      <c r="P5" s="421" t="s">
        <v>6</v>
      </c>
      <c r="Q5" s="422"/>
      <c r="R5" s="277" t="str">
        <f>'FINAL DETAILS-p1 (Example)'!R5</f>
        <v>SOUTHERN</v>
      </c>
      <c r="S5" s="82"/>
      <c r="T5" s="82"/>
      <c r="U5" s="56"/>
      <c r="V5" s="83"/>
      <c r="W5" s="83"/>
      <c r="X5" s="57"/>
      <c r="Y5" s="58"/>
      <c r="Z5" s="59"/>
      <c r="AA5" s="47"/>
      <c r="AB5" s="10"/>
      <c r="AC5" s="10"/>
      <c r="AD5" s="10"/>
      <c r="AE5" s="10"/>
      <c r="AF5" s="10"/>
    </row>
    <row r="6" spans="2:32" ht="26.25" customHeight="1" thickBot="1" x14ac:dyDescent="0.25">
      <c r="B6" s="428"/>
      <c r="C6" s="429"/>
      <c r="D6" s="429"/>
      <c r="E6" s="429"/>
      <c r="F6" s="429"/>
      <c r="G6" s="429"/>
      <c r="H6" s="430"/>
      <c r="I6" s="94"/>
      <c r="J6" s="95"/>
      <c r="K6" s="95"/>
      <c r="L6" s="95"/>
      <c r="M6" s="95"/>
      <c r="N6" s="100"/>
      <c r="O6" s="108" t="s">
        <v>124</v>
      </c>
      <c r="P6" s="423" t="s">
        <v>7</v>
      </c>
      <c r="Q6" s="424"/>
      <c r="R6" s="279">
        <f>'FINAL DETAILS-p1 (Example)'!R6</f>
        <v>25</v>
      </c>
      <c r="S6" s="82"/>
      <c r="T6" s="82"/>
      <c r="U6" s="56"/>
      <c r="V6" s="83"/>
      <c r="W6" s="83"/>
      <c r="X6" s="57"/>
      <c r="Y6" s="58"/>
      <c r="Z6" s="59"/>
      <c r="AA6" s="47"/>
    </row>
    <row r="7" spans="2:32" ht="26.25" customHeight="1" thickTop="1" x14ac:dyDescent="0.2">
      <c r="B7" s="460" t="s">
        <v>8</v>
      </c>
      <c r="C7" s="461"/>
      <c r="D7" s="461"/>
      <c r="E7" s="461"/>
      <c r="F7" s="461"/>
      <c r="G7" s="461"/>
      <c r="H7" s="461"/>
      <c r="I7" s="461"/>
      <c r="J7" s="461"/>
      <c r="K7" s="461"/>
      <c r="L7" s="461"/>
      <c r="M7" s="461"/>
      <c r="N7" s="461"/>
      <c r="O7" s="461"/>
      <c r="P7" s="461"/>
      <c r="Q7" s="461"/>
      <c r="R7" s="462"/>
      <c r="S7" s="82"/>
      <c r="T7" s="82"/>
      <c r="U7" s="56"/>
      <c r="V7" s="83"/>
      <c r="W7" s="83"/>
      <c r="X7" s="57"/>
      <c r="Y7" s="58"/>
      <c r="Z7" s="59"/>
      <c r="AA7" s="47"/>
    </row>
    <row r="8" spans="2:32" ht="30" customHeight="1" x14ac:dyDescent="0.2">
      <c r="B8" s="463"/>
      <c r="C8" s="464"/>
      <c r="D8" s="464"/>
      <c r="E8" s="464"/>
      <c r="F8" s="464"/>
      <c r="G8" s="464"/>
      <c r="H8" s="464"/>
      <c r="I8" s="464"/>
      <c r="J8" s="464"/>
      <c r="K8" s="464"/>
      <c r="L8" s="464"/>
      <c r="M8" s="464"/>
      <c r="N8" s="464"/>
      <c r="O8" s="464"/>
      <c r="P8" s="464"/>
      <c r="Q8" s="464"/>
      <c r="R8" s="465"/>
      <c r="S8" s="82"/>
      <c r="T8" s="82"/>
      <c r="U8" s="56"/>
      <c r="V8" s="83"/>
      <c r="W8" s="83"/>
      <c r="X8" s="57"/>
      <c r="Y8" s="58"/>
      <c r="Z8" s="59"/>
      <c r="AA8" s="47"/>
    </row>
    <row r="9" spans="2:32" ht="30" customHeight="1" x14ac:dyDescent="0.2">
      <c r="B9" s="466"/>
      <c r="C9" s="467"/>
      <c r="D9" s="467"/>
      <c r="E9" s="467"/>
      <c r="F9" s="467"/>
      <c r="G9" s="468"/>
      <c r="H9" s="469" t="s">
        <v>48</v>
      </c>
      <c r="I9" s="470"/>
      <c r="J9" s="469" t="s">
        <v>49</v>
      </c>
      <c r="K9" s="470"/>
      <c r="L9" s="469" t="s">
        <v>50</v>
      </c>
      <c r="M9" s="470"/>
      <c r="N9" s="471" t="s">
        <v>110</v>
      </c>
      <c r="O9" s="472"/>
      <c r="P9" s="473" t="s">
        <v>122</v>
      </c>
      <c r="Q9" s="467"/>
      <c r="R9" s="474"/>
      <c r="S9" s="81"/>
      <c r="T9" s="81"/>
      <c r="U9" s="81"/>
      <c r="V9" s="81"/>
      <c r="W9" s="81"/>
      <c r="X9" s="80"/>
      <c r="Y9" s="80"/>
      <c r="Z9" s="60"/>
      <c r="AA9" s="47"/>
    </row>
    <row r="10" spans="2:32" ht="30" customHeight="1" x14ac:dyDescent="0.2">
      <c r="B10" s="378" t="s">
        <v>9</v>
      </c>
      <c r="C10" s="380" t="s">
        <v>54</v>
      </c>
      <c r="D10" s="380" t="s">
        <v>10</v>
      </c>
      <c r="E10" s="382" t="s">
        <v>83</v>
      </c>
      <c r="F10" s="380" t="s">
        <v>11</v>
      </c>
      <c r="G10" s="384" t="s">
        <v>92</v>
      </c>
      <c r="H10" s="386" t="s">
        <v>93</v>
      </c>
      <c r="I10" s="384" t="s">
        <v>94</v>
      </c>
      <c r="J10" s="386" t="s">
        <v>95</v>
      </c>
      <c r="K10" s="384" t="s">
        <v>96</v>
      </c>
      <c r="L10" s="386" t="s">
        <v>97</v>
      </c>
      <c r="M10" s="384" t="s">
        <v>98</v>
      </c>
      <c r="N10" s="386" t="s">
        <v>111</v>
      </c>
      <c r="O10" s="384" t="s">
        <v>112</v>
      </c>
      <c r="P10" s="388" t="s">
        <v>56</v>
      </c>
      <c r="Q10" s="380" t="s">
        <v>12</v>
      </c>
      <c r="R10" s="390" t="s">
        <v>13</v>
      </c>
      <c r="S10" s="78"/>
      <c r="T10" s="78"/>
      <c r="U10" s="78"/>
      <c r="V10" s="78"/>
      <c r="W10" s="78"/>
      <c r="X10" s="78"/>
      <c r="Y10" s="78"/>
      <c r="Z10" s="78"/>
      <c r="AA10" s="78"/>
    </row>
    <row r="11" spans="2:32" ht="30" customHeight="1" x14ac:dyDescent="0.2">
      <c r="B11" s="379"/>
      <c r="C11" s="381"/>
      <c r="D11" s="381"/>
      <c r="E11" s="383"/>
      <c r="F11" s="381"/>
      <c r="G11" s="385"/>
      <c r="H11" s="387"/>
      <c r="I11" s="385"/>
      <c r="J11" s="387"/>
      <c r="K11" s="385"/>
      <c r="L11" s="387"/>
      <c r="M11" s="385"/>
      <c r="N11" s="387"/>
      <c r="O11" s="385"/>
      <c r="P11" s="389"/>
      <c r="Q11" s="381"/>
      <c r="R11" s="391"/>
      <c r="S11" s="79"/>
      <c r="T11" s="79"/>
      <c r="U11" s="79"/>
      <c r="V11" s="79"/>
      <c r="W11" s="79"/>
      <c r="X11" s="79"/>
      <c r="Y11" s="79"/>
      <c r="Z11" s="79"/>
      <c r="AA11" s="79"/>
    </row>
    <row r="12" spans="2:32" ht="30" customHeight="1" x14ac:dyDescent="0.2">
      <c r="B12" s="379"/>
      <c r="C12" s="381"/>
      <c r="D12" s="381"/>
      <c r="E12" s="383"/>
      <c r="F12" s="381"/>
      <c r="G12" s="385"/>
      <c r="H12" s="387"/>
      <c r="I12" s="385"/>
      <c r="J12" s="387"/>
      <c r="K12" s="385"/>
      <c r="L12" s="387"/>
      <c r="M12" s="385"/>
      <c r="N12" s="387"/>
      <c r="O12" s="385"/>
      <c r="P12" s="225" t="s">
        <v>116</v>
      </c>
      <c r="Q12" s="381"/>
      <c r="R12" s="391"/>
      <c r="S12" s="79"/>
      <c r="T12" s="79"/>
      <c r="U12" s="79"/>
      <c r="V12" s="79"/>
      <c r="W12" s="79"/>
      <c r="X12" s="79"/>
      <c r="Y12" s="79"/>
      <c r="Z12" s="79"/>
      <c r="AA12" s="79"/>
      <c r="AC12" s="47"/>
      <c r="AD12" s="47"/>
    </row>
    <row r="13" spans="2:32" ht="24.95" customHeight="1" x14ac:dyDescent="0.2">
      <c r="B13" s="379"/>
      <c r="C13" s="456"/>
      <c r="D13" s="457" t="s">
        <v>57</v>
      </c>
      <c r="E13" s="458" t="s">
        <v>84</v>
      </c>
      <c r="F13" s="456"/>
      <c r="G13" s="459" t="s">
        <v>91</v>
      </c>
      <c r="H13" s="144" t="s">
        <v>109</v>
      </c>
      <c r="I13" s="145" t="s">
        <v>117</v>
      </c>
      <c r="J13" s="146"/>
      <c r="K13" s="145" t="s">
        <v>118</v>
      </c>
      <c r="L13" s="146"/>
      <c r="M13" s="145" t="s">
        <v>119</v>
      </c>
      <c r="N13" s="147"/>
      <c r="O13" s="148" t="s">
        <v>120</v>
      </c>
      <c r="P13" s="149" t="s">
        <v>113</v>
      </c>
      <c r="Q13" s="150"/>
      <c r="R13" s="226" t="s">
        <v>114</v>
      </c>
      <c r="S13" s="46"/>
      <c r="T13" s="46"/>
      <c r="U13" s="46"/>
      <c r="V13" s="46"/>
      <c r="W13" s="46"/>
      <c r="X13" s="46"/>
      <c r="Y13" s="46"/>
      <c r="Z13" s="46"/>
      <c r="AA13" s="46"/>
      <c r="AC13" s="47"/>
      <c r="AD13" s="362"/>
    </row>
    <row r="14" spans="2:32" ht="24.95" customHeight="1" thickBot="1" x14ac:dyDescent="0.3">
      <c r="B14" s="455"/>
      <c r="C14" s="368"/>
      <c r="D14" s="370"/>
      <c r="E14" s="372"/>
      <c r="F14" s="368"/>
      <c r="G14" s="374"/>
      <c r="H14" s="151" t="s">
        <v>14</v>
      </c>
      <c r="I14" s="152"/>
      <c r="J14" s="153" t="s">
        <v>15</v>
      </c>
      <c r="K14" s="154"/>
      <c r="L14" s="151" t="s">
        <v>16</v>
      </c>
      <c r="M14" s="155"/>
      <c r="N14" s="151" t="s">
        <v>17</v>
      </c>
      <c r="O14" s="154"/>
      <c r="P14" s="156" t="s">
        <v>18</v>
      </c>
      <c r="Q14" s="157" t="s">
        <v>115</v>
      </c>
      <c r="R14" s="158"/>
      <c r="S14" s="77"/>
      <c r="T14" s="77"/>
      <c r="U14" s="77"/>
      <c r="V14" s="77"/>
      <c r="W14" s="77"/>
      <c r="X14" s="46"/>
      <c r="Y14" s="46"/>
      <c r="Z14" s="46"/>
      <c r="AA14" s="46"/>
      <c r="AC14" s="47"/>
      <c r="AD14" s="362"/>
    </row>
    <row r="15" spans="2:32" ht="30" customHeight="1" x14ac:dyDescent="0.2">
      <c r="B15" s="113">
        <v>41072</v>
      </c>
      <c r="C15" s="227">
        <v>23</v>
      </c>
      <c r="D15" s="115" t="s">
        <v>39</v>
      </c>
      <c r="E15" s="115" t="s">
        <v>85</v>
      </c>
      <c r="F15" s="116" t="s">
        <v>42</v>
      </c>
      <c r="G15" s="117">
        <v>50</v>
      </c>
      <c r="H15" s="118">
        <v>0</v>
      </c>
      <c r="I15" s="34">
        <f t="shared" ref="I15:I36" si="0">IF(Q15="","",H15*Q15)</f>
        <v>0</v>
      </c>
      <c r="J15" s="119">
        <v>0.2</v>
      </c>
      <c r="K15" s="23">
        <f t="shared" ref="K15:K36" si="1">IF(Q15="","",IF(D15="QC",0,J15*Q15))</f>
        <v>648</v>
      </c>
      <c r="L15" s="118">
        <v>0</v>
      </c>
      <c r="M15" s="23">
        <f>IF(Q15="","",IF(D15="QC",0,L15*Q15))</f>
        <v>0</v>
      </c>
      <c r="N15" s="120">
        <v>0</v>
      </c>
      <c r="O15" s="36">
        <f>IF(Q15="","",N15*Q15)</f>
        <v>0</v>
      </c>
      <c r="P15" s="35">
        <f>IF(Q15="","",IF(D15="QA",H15+J15+L15+N15,H15+N15))</f>
        <v>0.2</v>
      </c>
      <c r="Q15" s="121">
        <v>3240</v>
      </c>
      <c r="R15" s="42">
        <f>IF(Q15="","",P15*Q15)</f>
        <v>648</v>
      </c>
      <c r="S15" s="47"/>
      <c r="T15" s="48"/>
      <c r="U15" s="48"/>
      <c r="V15" s="48"/>
      <c r="W15" s="73"/>
      <c r="X15" s="73"/>
      <c r="Y15" s="49"/>
      <c r="Z15" s="50"/>
      <c r="AA15" s="61"/>
      <c r="AC15" s="47"/>
      <c r="AD15" s="204"/>
    </row>
    <row r="16" spans="2:32" ht="30" customHeight="1" x14ac:dyDescent="0.25">
      <c r="B16" s="113">
        <v>41073</v>
      </c>
      <c r="C16" s="228">
        <v>24</v>
      </c>
      <c r="D16" s="122" t="s">
        <v>39</v>
      </c>
      <c r="E16" s="115" t="s">
        <v>85</v>
      </c>
      <c r="F16" s="116" t="s">
        <v>42</v>
      </c>
      <c r="G16" s="123">
        <v>50</v>
      </c>
      <c r="H16" s="124">
        <v>-1.6</v>
      </c>
      <c r="I16" s="15">
        <f t="shared" si="0"/>
        <v>-3366.4</v>
      </c>
      <c r="J16" s="125">
        <v>-0.248</v>
      </c>
      <c r="K16" s="15">
        <f t="shared" si="1"/>
        <v>-521.79200000000003</v>
      </c>
      <c r="L16" s="124">
        <v>-0.9</v>
      </c>
      <c r="M16" s="15">
        <f>IF(Q16="","",IF(D16="QC",0,L16*Q16))</f>
        <v>-1893.6000000000001</v>
      </c>
      <c r="N16" s="126">
        <v>0</v>
      </c>
      <c r="O16" s="37">
        <f t="shared" ref="O16:O36" si="2">IF(Q16="","",N16*Q16)</f>
        <v>0</v>
      </c>
      <c r="P16" s="35">
        <f t="shared" ref="P16:P36" si="3">IF(Q16="","",IF(D16="QA",H16+J16+L16+N16,H16+N16))</f>
        <v>-2.7480000000000002</v>
      </c>
      <c r="Q16" s="127">
        <v>2104</v>
      </c>
      <c r="R16" s="43">
        <f>IF(Q16="","",P16*Q16)</f>
        <v>-5781.7920000000004</v>
      </c>
      <c r="S16" s="51"/>
      <c r="T16" s="48"/>
      <c r="U16" s="48"/>
      <c r="V16" s="48"/>
      <c r="W16" s="73"/>
      <c r="X16" s="73"/>
      <c r="Y16" s="49"/>
      <c r="Z16" s="50"/>
      <c r="AA16" s="61"/>
      <c r="AC16" s="47"/>
      <c r="AD16" s="204"/>
    </row>
    <row r="17" spans="2:30" ht="30" customHeight="1" x14ac:dyDescent="0.25">
      <c r="B17" s="113">
        <v>41074</v>
      </c>
      <c r="C17" s="228">
        <f t="shared" ref="C17:C36" si="4">C16+1</f>
        <v>25</v>
      </c>
      <c r="D17" s="122" t="s">
        <v>39</v>
      </c>
      <c r="E17" s="115" t="s">
        <v>85</v>
      </c>
      <c r="F17" s="116" t="s">
        <v>42</v>
      </c>
      <c r="G17" s="123">
        <v>50</v>
      </c>
      <c r="H17" s="124">
        <v>0.1</v>
      </c>
      <c r="I17" s="15">
        <f t="shared" si="0"/>
        <v>430.20000000000005</v>
      </c>
      <c r="J17" s="125">
        <v>0.2</v>
      </c>
      <c r="K17" s="15">
        <f t="shared" si="1"/>
        <v>860.40000000000009</v>
      </c>
      <c r="L17" s="124">
        <v>0</v>
      </c>
      <c r="M17" s="15">
        <f>IF(Q17="","",IF(D17="QC",0,L17*Q17))</f>
        <v>0</v>
      </c>
      <c r="N17" s="126">
        <v>0</v>
      </c>
      <c r="O17" s="37">
        <f t="shared" si="2"/>
        <v>0</v>
      </c>
      <c r="P17" s="35">
        <f t="shared" si="3"/>
        <v>0.30000000000000004</v>
      </c>
      <c r="Q17" s="127">
        <v>4302</v>
      </c>
      <c r="R17" s="43">
        <f>IF(Q17="","",P17*Q17)</f>
        <v>1290.6000000000001</v>
      </c>
      <c r="S17" s="51"/>
      <c r="T17" s="48"/>
      <c r="U17" s="48"/>
      <c r="V17" s="48"/>
      <c r="W17" s="73"/>
      <c r="X17" s="73"/>
      <c r="Y17" s="49"/>
      <c r="Z17" s="50"/>
      <c r="AA17" s="61"/>
      <c r="AC17" s="47"/>
      <c r="AD17" s="47"/>
    </row>
    <row r="18" spans="2:30" ht="30" customHeight="1" x14ac:dyDescent="0.25">
      <c r="B18" s="113">
        <v>41075</v>
      </c>
      <c r="C18" s="228">
        <f t="shared" si="4"/>
        <v>26</v>
      </c>
      <c r="D18" s="122" t="s">
        <v>39</v>
      </c>
      <c r="E18" s="115" t="s">
        <v>85</v>
      </c>
      <c r="F18" s="116" t="s">
        <v>42</v>
      </c>
      <c r="G18" s="123">
        <v>50</v>
      </c>
      <c r="H18" s="124">
        <v>0.2</v>
      </c>
      <c r="I18" s="15">
        <f t="shared" si="0"/>
        <v>680.2</v>
      </c>
      <c r="J18" s="125">
        <v>-0.16</v>
      </c>
      <c r="K18" s="15">
        <f t="shared" si="1"/>
        <v>-544.16</v>
      </c>
      <c r="L18" s="124">
        <v>-1.8</v>
      </c>
      <c r="M18" s="15">
        <f>IF(Q18="","",IF(D18="QC",0,L18*Q18))</f>
        <v>-6121.8</v>
      </c>
      <c r="N18" s="126">
        <v>-5</v>
      </c>
      <c r="O18" s="37">
        <f t="shared" si="2"/>
        <v>-17005</v>
      </c>
      <c r="P18" s="35">
        <f t="shared" si="3"/>
        <v>-6.76</v>
      </c>
      <c r="Q18" s="127">
        <v>3401</v>
      </c>
      <c r="R18" s="43">
        <f>IF(Q18="","",P18*Q18)</f>
        <v>-22990.76</v>
      </c>
      <c r="S18" s="51"/>
      <c r="T18" s="48"/>
      <c r="U18" s="48"/>
      <c r="V18" s="48"/>
      <c r="W18" s="73"/>
      <c r="X18" s="73"/>
      <c r="Y18" s="49"/>
      <c r="Z18" s="50"/>
      <c r="AA18" s="61"/>
      <c r="AD18" s="29"/>
    </row>
    <row r="19" spans="2:30" ht="30" customHeight="1" thickBot="1" x14ac:dyDescent="0.3">
      <c r="B19" s="113">
        <v>41076</v>
      </c>
      <c r="C19" s="229">
        <f t="shared" si="4"/>
        <v>27</v>
      </c>
      <c r="D19" s="128" t="s">
        <v>39</v>
      </c>
      <c r="E19" s="128" t="s">
        <v>85</v>
      </c>
      <c r="F19" s="129" t="s">
        <v>42</v>
      </c>
      <c r="G19" s="130">
        <v>50</v>
      </c>
      <c r="H19" s="131">
        <v>0.3</v>
      </c>
      <c r="I19" s="19">
        <f t="shared" si="0"/>
        <v>750</v>
      </c>
      <c r="J19" s="132">
        <v>0</v>
      </c>
      <c r="K19" s="19">
        <f t="shared" si="1"/>
        <v>0</v>
      </c>
      <c r="L19" s="131">
        <v>0</v>
      </c>
      <c r="M19" s="15">
        <f>IF(Q19="","",IF(D19="QC",0,L19*Q19))</f>
        <v>0</v>
      </c>
      <c r="N19" s="133">
        <v>-5</v>
      </c>
      <c r="O19" s="39">
        <f t="shared" si="2"/>
        <v>-12500</v>
      </c>
      <c r="P19" s="40">
        <f t="shared" si="3"/>
        <v>-4.7</v>
      </c>
      <c r="Q19" s="134">
        <v>2500</v>
      </c>
      <c r="R19" s="44">
        <f t="shared" ref="R19:R36" si="5">IF(Q19="","",P19*Q19)</f>
        <v>-11750</v>
      </c>
      <c r="S19" s="51"/>
      <c r="T19" s="48"/>
      <c r="U19" s="48"/>
      <c r="V19" s="48"/>
      <c r="W19" s="73"/>
      <c r="X19" s="73"/>
      <c r="Y19" s="52"/>
      <c r="Z19" s="50"/>
      <c r="AA19" s="61"/>
    </row>
    <row r="20" spans="2:30" ht="30" customHeight="1" thickTop="1" x14ac:dyDescent="0.25">
      <c r="B20" s="113"/>
      <c r="C20" s="230">
        <f t="shared" si="4"/>
        <v>28</v>
      </c>
      <c r="D20" s="135"/>
      <c r="E20" s="135"/>
      <c r="F20" s="136"/>
      <c r="G20" s="137"/>
      <c r="H20" s="138"/>
      <c r="I20" s="17"/>
      <c r="J20" s="139"/>
      <c r="K20" s="17"/>
      <c r="L20" s="138"/>
      <c r="M20" s="17"/>
      <c r="N20" s="140"/>
      <c r="O20" s="38"/>
      <c r="P20" s="35" t="str">
        <f t="shared" si="3"/>
        <v/>
      </c>
      <c r="Q20" s="141"/>
      <c r="R20" s="45"/>
      <c r="S20" s="51"/>
      <c r="T20" s="48"/>
      <c r="U20" s="48"/>
      <c r="V20" s="48"/>
      <c r="W20" s="73"/>
      <c r="X20" s="73"/>
      <c r="Y20" s="52"/>
      <c r="Z20" s="50"/>
      <c r="AA20" s="61"/>
    </row>
    <row r="21" spans="2:30" ht="30" customHeight="1" x14ac:dyDescent="0.2">
      <c r="B21" s="113"/>
      <c r="C21" s="228">
        <f t="shared" si="4"/>
        <v>29</v>
      </c>
      <c r="D21" s="122"/>
      <c r="E21" s="115"/>
      <c r="F21" s="116"/>
      <c r="G21" s="123"/>
      <c r="H21" s="124"/>
      <c r="I21" s="15"/>
      <c r="J21" s="125"/>
      <c r="K21" s="15"/>
      <c r="L21" s="124"/>
      <c r="M21" s="15"/>
      <c r="N21" s="126"/>
      <c r="O21" s="37"/>
      <c r="P21" s="35" t="str">
        <f t="shared" si="3"/>
        <v/>
      </c>
      <c r="Q21" s="127"/>
      <c r="R21" s="43"/>
      <c r="S21" s="47"/>
      <c r="T21" s="48"/>
      <c r="U21" s="48"/>
      <c r="V21" s="48"/>
      <c r="W21" s="73"/>
      <c r="X21" s="73"/>
      <c r="Y21" s="52"/>
      <c r="Z21" s="50"/>
      <c r="AA21" s="61"/>
    </row>
    <row r="22" spans="2:30" ht="30" customHeight="1" x14ac:dyDescent="0.25">
      <c r="B22" s="113"/>
      <c r="C22" s="228">
        <f t="shared" si="4"/>
        <v>30</v>
      </c>
      <c r="D22" s="122"/>
      <c r="E22" s="115"/>
      <c r="F22" s="116"/>
      <c r="G22" s="123"/>
      <c r="H22" s="124"/>
      <c r="I22" s="15"/>
      <c r="J22" s="125"/>
      <c r="K22" s="15"/>
      <c r="L22" s="124"/>
      <c r="M22" s="15"/>
      <c r="N22" s="126"/>
      <c r="O22" s="37"/>
      <c r="P22" s="35" t="str">
        <f t="shared" si="3"/>
        <v/>
      </c>
      <c r="Q22" s="127"/>
      <c r="R22" s="43"/>
      <c r="S22" s="51"/>
      <c r="T22" s="54"/>
      <c r="U22" s="54"/>
      <c r="V22" s="54"/>
      <c r="W22" s="54"/>
      <c r="X22" s="54"/>
      <c r="Y22" s="52"/>
      <c r="Z22" s="76"/>
      <c r="AA22" s="76"/>
    </row>
    <row r="23" spans="2:30" ht="30" customHeight="1" x14ac:dyDescent="0.25">
      <c r="B23" s="113"/>
      <c r="C23" s="228">
        <f t="shared" si="4"/>
        <v>31</v>
      </c>
      <c r="D23" s="122"/>
      <c r="E23" s="115"/>
      <c r="F23" s="116"/>
      <c r="G23" s="123"/>
      <c r="H23" s="124"/>
      <c r="I23" s="15"/>
      <c r="J23" s="125"/>
      <c r="K23" s="15"/>
      <c r="L23" s="124"/>
      <c r="M23" s="15"/>
      <c r="N23" s="126"/>
      <c r="O23" s="37"/>
      <c r="P23" s="35" t="str">
        <f t="shared" si="3"/>
        <v/>
      </c>
      <c r="Q23" s="127"/>
      <c r="R23" s="43"/>
      <c r="S23" s="53"/>
      <c r="T23" s="54"/>
      <c r="U23" s="54"/>
      <c r="V23" s="54"/>
      <c r="W23" s="54"/>
      <c r="X23" s="54"/>
      <c r="Y23" s="49"/>
      <c r="Z23" s="55"/>
      <c r="AA23" s="62"/>
    </row>
    <row r="24" spans="2:30" ht="30" customHeight="1" thickBot="1" x14ac:dyDescent="0.25">
      <c r="B24" s="114"/>
      <c r="C24" s="229">
        <f t="shared" si="4"/>
        <v>32</v>
      </c>
      <c r="D24" s="128"/>
      <c r="E24" s="128"/>
      <c r="F24" s="129"/>
      <c r="G24" s="130"/>
      <c r="H24" s="131"/>
      <c r="I24" s="19"/>
      <c r="J24" s="132"/>
      <c r="K24" s="19"/>
      <c r="L24" s="131"/>
      <c r="M24" s="19"/>
      <c r="N24" s="142"/>
      <c r="O24" s="39"/>
      <c r="P24" s="40" t="str">
        <f t="shared" si="3"/>
        <v/>
      </c>
      <c r="Q24" s="134"/>
      <c r="R24" s="44"/>
      <c r="S24" s="47"/>
      <c r="T24" s="48"/>
      <c r="U24" s="48"/>
      <c r="V24" s="48"/>
      <c r="W24" s="73"/>
      <c r="X24" s="73"/>
      <c r="Y24" s="49"/>
      <c r="Z24" s="50"/>
      <c r="AA24" s="61"/>
    </row>
    <row r="25" spans="2:30" ht="30" customHeight="1" thickTop="1" x14ac:dyDescent="0.2">
      <c r="B25" s="113"/>
      <c r="C25" s="230">
        <f t="shared" si="4"/>
        <v>33</v>
      </c>
      <c r="D25" s="135"/>
      <c r="E25" s="135"/>
      <c r="F25" s="136"/>
      <c r="G25" s="137"/>
      <c r="H25" s="138"/>
      <c r="I25" s="17"/>
      <c r="J25" s="139"/>
      <c r="K25" s="17"/>
      <c r="L25" s="138"/>
      <c r="M25" s="23"/>
      <c r="N25" s="120"/>
      <c r="O25" s="38"/>
      <c r="P25" s="35" t="str">
        <f t="shared" si="3"/>
        <v/>
      </c>
      <c r="Q25" s="141"/>
      <c r="R25" s="45"/>
      <c r="S25" s="47"/>
      <c r="T25" s="48"/>
      <c r="U25" s="48"/>
      <c r="V25" s="48"/>
      <c r="W25" s="73"/>
      <c r="X25" s="73"/>
      <c r="Y25" s="49"/>
      <c r="Z25" s="50"/>
      <c r="AA25" s="61"/>
    </row>
    <row r="26" spans="2:30" ht="30" customHeight="1" x14ac:dyDescent="0.2">
      <c r="B26" s="113"/>
      <c r="C26" s="228">
        <f t="shared" si="4"/>
        <v>34</v>
      </c>
      <c r="D26" s="122"/>
      <c r="E26" s="115"/>
      <c r="F26" s="116"/>
      <c r="G26" s="123"/>
      <c r="H26" s="124"/>
      <c r="I26" s="15"/>
      <c r="J26" s="125"/>
      <c r="K26" s="15"/>
      <c r="L26" s="124"/>
      <c r="M26" s="15"/>
      <c r="N26" s="126"/>
      <c r="O26" s="37"/>
      <c r="P26" s="35" t="str">
        <f t="shared" si="3"/>
        <v/>
      </c>
      <c r="Q26" s="127"/>
      <c r="R26" s="43"/>
      <c r="S26" s="46"/>
      <c r="T26" s="48"/>
      <c r="U26" s="48"/>
      <c r="V26" s="48"/>
      <c r="W26" s="73"/>
      <c r="X26" s="73"/>
      <c r="Y26" s="49"/>
      <c r="Z26" s="50"/>
      <c r="AA26" s="61"/>
    </row>
    <row r="27" spans="2:30" ht="30" customHeight="1" x14ac:dyDescent="0.2">
      <c r="B27" s="113"/>
      <c r="C27" s="228">
        <f t="shared" si="4"/>
        <v>35</v>
      </c>
      <c r="D27" s="122"/>
      <c r="E27" s="115"/>
      <c r="F27" s="116"/>
      <c r="G27" s="123"/>
      <c r="H27" s="124"/>
      <c r="I27" s="15"/>
      <c r="J27" s="125"/>
      <c r="K27" s="15"/>
      <c r="L27" s="124"/>
      <c r="M27" s="15"/>
      <c r="N27" s="126"/>
      <c r="O27" s="37"/>
      <c r="P27" s="35" t="str">
        <f t="shared" si="3"/>
        <v/>
      </c>
      <c r="Q27" s="127"/>
      <c r="R27" s="43"/>
      <c r="S27" s="47"/>
      <c r="T27" s="48"/>
      <c r="U27" s="48"/>
      <c r="V27" s="48"/>
      <c r="W27" s="73"/>
      <c r="X27" s="73"/>
      <c r="Y27" s="49"/>
      <c r="Z27" s="50"/>
      <c r="AA27" s="61"/>
    </row>
    <row r="28" spans="2:30" ht="30" customHeight="1" x14ac:dyDescent="0.2">
      <c r="B28" s="113"/>
      <c r="C28" s="228">
        <f t="shared" si="4"/>
        <v>36</v>
      </c>
      <c r="D28" s="122"/>
      <c r="E28" s="115"/>
      <c r="F28" s="116"/>
      <c r="G28" s="123"/>
      <c r="H28" s="124"/>
      <c r="I28" s="15"/>
      <c r="J28" s="125"/>
      <c r="K28" s="15"/>
      <c r="L28" s="124"/>
      <c r="M28" s="15"/>
      <c r="N28" s="126"/>
      <c r="O28" s="37"/>
      <c r="P28" s="35" t="str">
        <f t="shared" si="3"/>
        <v/>
      </c>
      <c r="Q28" s="127"/>
      <c r="R28" s="43"/>
      <c r="S28" s="47"/>
      <c r="T28" s="48"/>
      <c r="U28" s="48"/>
      <c r="V28" s="48"/>
      <c r="W28" s="73"/>
      <c r="X28" s="73"/>
      <c r="Y28" s="52"/>
      <c r="Z28" s="50"/>
      <c r="AA28" s="61"/>
    </row>
    <row r="29" spans="2:30" ht="30" customHeight="1" thickBot="1" x14ac:dyDescent="0.25">
      <c r="B29" s="114"/>
      <c r="C29" s="229">
        <f t="shared" si="4"/>
        <v>37</v>
      </c>
      <c r="D29" s="128"/>
      <c r="E29" s="128"/>
      <c r="F29" s="129"/>
      <c r="G29" s="130"/>
      <c r="H29" s="131"/>
      <c r="I29" s="19"/>
      <c r="J29" s="132"/>
      <c r="K29" s="19"/>
      <c r="L29" s="131"/>
      <c r="M29" s="15"/>
      <c r="N29" s="133"/>
      <c r="O29" s="39"/>
      <c r="P29" s="40" t="str">
        <f t="shared" si="3"/>
        <v/>
      </c>
      <c r="Q29" s="134"/>
      <c r="R29" s="44"/>
      <c r="S29" s="47"/>
      <c r="T29" s="48"/>
      <c r="U29" s="48"/>
      <c r="V29" s="48"/>
      <c r="W29" s="73"/>
      <c r="X29" s="73"/>
      <c r="Y29" s="52"/>
      <c r="Z29" s="50"/>
      <c r="AA29" s="61"/>
    </row>
    <row r="30" spans="2:30" ht="30" customHeight="1" thickTop="1" x14ac:dyDescent="0.2">
      <c r="B30" s="113"/>
      <c r="C30" s="230">
        <f t="shared" si="4"/>
        <v>38</v>
      </c>
      <c r="D30" s="135"/>
      <c r="E30" s="135"/>
      <c r="F30" s="136"/>
      <c r="G30" s="137"/>
      <c r="H30" s="138"/>
      <c r="I30" s="17"/>
      <c r="J30" s="139"/>
      <c r="K30" s="17"/>
      <c r="L30" s="138"/>
      <c r="M30" s="17"/>
      <c r="N30" s="140"/>
      <c r="O30" s="38"/>
      <c r="P30" s="35" t="str">
        <f t="shared" si="3"/>
        <v/>
      </c>
      <c r="Q30" s="141"/>
      <c r="R30" s="45"/>
      <c r="S30" s="47"/>
      <c r="T30" s="48"/>
      <c r="U30" s="48"/>
      <c r="V30" s="48"/>
      <c r="W30" s="73"/>
      <c r="X30" s="73"/>
      <c r="Y30" s="52"/>
      <c r="Z30" s="50"/>
      <c r="AA30" s="61"/>
    </row>
    <row r="31" spans="2:30" ht="30" customHeight="1" x14ac:dyDescent="0.25">
      <c r="B31" s="113"/>
      <c r="C31" s="228">
        <f t="shared" si="4"/>
        <v>39</v>
      </c>
      <c r="D31" s="122"/>
      <c r="E31" s="115"/>
      <c r="F31" s="116"/>
      <c r="G31" s="123"/>
      <c r="H31" s="124"/>
      <c r="I31" s="15" t="str">
        <f t="shared" si="0"/>
        <v/>
      </c>
      <c r="J31" s="125"/>
      <c r="K31" s="15" t="str">
        <f t="shared" si="1"/>
        <v/>
      </c>
      <c r="L31" s="124"/>
      <c r="M31" s="15" t="str">
        <f t="shared" ref="M31:M36" si="6">IF(Q31="","",IF(D31="QC",0,L31*Q31))</f>
        <v/>
      </c>
      <c r="N31" s="126"/>
      <c r="O31" s="37" t="str">
        <f t="shared" si="2"/>
        <v/>
      </c>
      <c r="P31" s="35" t="str">
        <f t="shared" si="3"/>
        <v/>
      </c>
      <c r="Q31" s="127"/>
      <c r="R31" s="43" t="str">
        <f t="shared" si="5"/>
        <v/>
      </c>
      <c r="S31" s="51"/>
      <c r="T31" s="54"/>
      <c r="U31" s="54"/>
      <c r="V31" s="54"/>
      <c r="W31" s="54"/>
      <c r="X31" s="54"/>
      <c r="Y31" s="49"/>
      <c r="Z31" s="76"/>
      <c r="AA31" s="76"/>
    </row>
    <row r="32" spans="2:30" ht="30" customHeight="1" x14ac:dyDescent="0.3">
      <c r="B32" s="113"/>
      <c r="C32" s="228">
        <f t="shared" si="4"/>
        <v>40</v>
      </c>
      <c r="D32" s="122"/>
      <c r="E32" s="115"/>
      <c r="F32" s="116"/>
      <c r="G32" s="123"/>
      <c r="H32" s="124"/>
      <c r="I32" s="15" t="str">
        <f t="shared" si="0"/>
        <v/>
      </c>
      <c r="J32" s="125"/>
      <c r="K32" s="15" t="str">
        <f t="shared" si="1"/>
        <v/>
      </c>
      <c r="L32" s="124"/>
      <c r="M32" s="15" t="str">
        <f t="shared" si="6"/>
        <v/>
      </c>
      <c r="N32" s="126"/>
      <c r="O32" s="37" t="str">
        <f t="shared" si="2"/>
        <v/>
      </c>
      <c r="P32" s="35" t="str">
        <f t="shared" si="3"/>
        <v/>
      </c>
      <c r="Q32" s="127"/>
      <c r="R32" s="43" t="str">
        <f t="shared" si="5"/>
        <v/>
      </c>
      <c r="S32" s="51"/>
      <c r="T32" s="54"/>
      <c r="U32" s="54"/>
      <c r="V32" s="54"/>
      <c r="W32" s="54"/>
      <c r="X32" s="54"/>
      <c r="Y32" s="49"/>
      <c r="Z32" s="68"/>
      <c r="AA32" s="68"/>
    </row>
    <row r="33" spans="2:28" ht="30" customHeight="1" x14ac:dyDescent="0.2">
      <c r="B33" s="113"/>
      <c r="C33" s="228">
        <f t="shared" si="4"/>
        <v>41</v>
      </c>
      <c r="D33" s="122"/>
      <c r="E33" s="115"/>
      <c r="F33" s="116"/>
      <c r="G33" s="123"/>
      <c r="H33" s="124"/>
      <c r="I33" s="15" t="str">
        <f t="shared" si="0"/>
        <v/>
      </c>
      <c r="J33" s="125"/>
      <c r="K33" s="15" t="str">
        <f t="shared" si="1"/>
        <v/>
      </c>
      <c r="L33" s="124"/>
      <c r="M33" s="15" t="str">
        <f t="shared" si="6"/>
        <v/>
      </c>
      <c r="N33" s="126"/>
      <c r="O33" s="37" t="str">
        <f t="shared" si="2"/>
        <v/>
      </c>
      <c r="P33" s="35" t="str">
        <f t="shared" si="3"/>
        <v/>
      </c>
      <c r="Q33" s="127"/>
      <c r="R33" s="43" t="str">
        <f t="shared" si="5"/>
        <v/>
      </c>
      <c r="S33" s="46"/>
      <c r="T33" s="46"/>
      <c r="U33" s="46"/>
      <c r="V33" s="46"/>
      <c r="W33" s="46"/>
      <c r="X33" s="46"/>
      <c r="Y33" s="46"/>
      <c r="Z33" s="46"/>
      <c r="AA33" s="46"/>
    </row>
    <row r="34" spans="2:28" ht="30" customHeight="1" thickBot="1" x14ac:dyDescent="0.3">
      <c r="B34" s="114"/>
      <c r="C34" s="229">
        <f t="shared" si="4"/>
        <v>42</v>
      </c>
      <c r="D34" s="128"/>
      <c r="E34" s="128"/>
      <c r="F34" s="129"/>
      <c r="G34" s="130"/>
      <c r="H34" s="131"/>
      <c r="I34" s="19" t="str">
        <f t="shared" si="0"/>
        <v/>
      </c>
      <c r="J34" s="132"/>
      <c r="K34" s="19" t="str">
        <f t="shared" si="1"/>
        <v/>
      </c>
      <c r="L34" s="131"/>
      <c r="M34" s="19" t="str">
        <f t="shared" si="6"/>
        <v/>
      </c>
      <c r="N34" s="142"/>
      <c r="O34" s="39" t="str">
        <f t="shared" si="2"/>
        <v/>
      </c>
      <c r="P34" s="40" t="str">
        <f t="shared" si="3"/>
        <v/>
      </c>
      <c r="Q34" s="134"/>
      <c r="R34" s="44" t="str">
        <f t="shared" si="5"/>
        <v/>
      </c>
      <c r="S34" s="51"/>
      <c r="T34" s="54"/>
      <c r="U34" s="54"/>
      <c r="V34" s="54"/>
      <c r="W34" s="54"/>
      <c r="X34" s="54"/>
      <c r="Y34" s="52"/>
      <c r="Z34" s="75"/>
      <c r="AA34" s="75"/>
    </row>
    <row r="35" spans="2:28" ht="30" customHeight="1" thickTop="1" x14ac:dyDescent="0.25">
      <c r="B35" s="113"/>
      <c r="C35" s="230">
        <f t="shared" si="4"/>
        <v>43</v>
      </c>
      <c r="D35" s="135"/>
      <c r="E35" s="135"/>
      <c r="F35" s="136"/>
      <c r="G35" s="137"/>
      <c r="H35" s="138"/>
      <c r="I35" s="17" t="str">
        <f t="shared" si="0"/>
        <v/>
      </c>
      <c r="J35" s="139"/>
      <c r="K35" s="17" t="str">
        <f t="shared" si="1"/>
        <v/>
      </c>
      <c r="L35" s="138"/>
      <c r="M35" s="23" t="str">
        <f t="shared" si="6"/>
        <v/>
      </c>
      <c r="N35" s="120"/>
      <c r="O35" s="38" t="str">
        <f t="shared" si="2"/>
        <v/>
      </c>
      <c r="P35" s="35" t="str">
        <f t="shared" si="3"/>
        <v/>
      </c>
      <c r="Q35" s="141"/>
      <c r="R35" s="45" t="str">
        <f t="shared" si="5"/>
        <v/>
      </c>
      <c r="S35" s="51"/>
      <c r="T35" s="54"/>
      <c r="U35" s="54"/>
      <c r="V35" s="54"/>
      <c r="W35" s="54"/>
      <c r="X35" s="54"/>
      <c r="Y35" s="52"/>
      <c r="Z35" s="75"/>
      <c r="AA35" s="75"/>
    </row>
    <row r="36" spans="2:28" ht="30" customHeight="1" thickBot="1" x14ac:dyDescent="0.3">
      <c r="B36" s="113"/>
      <c r="C36" s="229">
        <f t="shared" si="4"/>
        <v>44</v>
      </c>
      <c r="D36" s="128"/>
      <c r="E36" s="128"/>
      <c r="F36" s="129"/>
      <c r="G36" s="130"/>
      <c r="H36" s="131"/>
      <c r="I36" s="19" t="str">
        <f t="shared" si="0"/>
        <v/>
      </c>
      <c r="J36" s="132"/>
      <c r="K36" s="19" t="str">
        <f t="shared" si="1"/>
        <v/>
      </c>
      <c r="L36" s="131"/>
      <c r="M36" s="19" t="str">
        <f t="shared" si="6"/>
        <v/>
      </c>
      <c r="N36" s="142"/>
      <c r="O36" s="39" t="str">
        <f t="shared" si="2"/>
        <v/>
      </c>
      <c r="P36" s="40" t="str">
        <f t="shared" si="3"/>
        <v/>
      </c>
      <c r="Q36" s="134"/>
      <c r="R36" s="44" t="str">
        <f t="shared" si="5"/>
        <v/>
      </c>
      <c r="S36" s="51"/>
      <c r="T36" s="72"/>
      <c r="U36" s="72"/>
      <c r="V36" s="72"/>
      <c r="W36" s="72"/>
      <c r="X36" s="72"/>
      <c r="Y36" s="63"/>
      <c r="Z36" s="73"/>
      <c r="AA36" s="73"/>
    </row>
    <row r="37" spans="2:28" ht="25.9" customHeight="1" thickTop="1" x14ac:dyDescent="0.25">
      <c r="B37" s="206" t="s">
        <v>41</v>
      </c>
      <c r="C37" s="207"/>
      <c r="D37" s="22"/>
      <c r="E37" s="22"/>
      <c r="F37" s="208"/>
      <c r="G37" s="209" t="s">
        <v>127</v>
      </c>
      <c r="H37" s="210"/>
      <c r="I37" s="211">
        <f>'FINAL DETAILS-p1 (Example)'!I37</f>
        <v>22275.4</v>
      </c>
      <c r="J37" s="210"/>
      <c r="K37" s="211">
        <f>'FINAL DETAILS-p1 (Example)'!K37</f>
        <v>-6795</v>
      </c>
      <c r="L37" s="210"/>
      <c r="M37" s="211">
        <f>'FINAL DETAILS-p1 (Example)'!M37</f>
        <v>-14650</v>
      </c>
      <c r="N37" s="210"/>
      <c r="O37" s="211">
        <f>'FINAL DETAILS-p1 (Example)'!O37</f>
        <v>-99260</v>
      </c>
      <c r="P37" s="212"/>
      <c r="Q37" s="213">
        <f>'FINAL DETAILS-p1 (Example)'!Q37</f>
        <v>61272</v>
      </c>
      <c r="R37" s="214">
        <f>'FINAL DETAILS-p1 (Example)'!R37</f>
        <v>-98429.6</v>
      </c>
      <c r="S37" s="51"/>
      <c r="T37" s="54"/>
      <c r="U37" s="54"/>
      <c r="V37" s="54"/>
      <c r="W37" s="54"/>
      <c r="X37" s="54"/>
      <c r="Y37" s="49"/>
      <c r="Z37" s="74"/>
      <c r="AA37" s="74"/>
    </row>
    <row r="38" spans="2:28" ht="25.9" customHeight="1" x14ac:dyDescent="0.3">
      <c r="B38" s="215" t="s">
        <v>78</v>
      </c>
      <c r="C38" s="20"/>
      <c r="D38" s="21"/>
      <c r="E38" s="21"/>
      <c r="F38" s="216"/>
      <c r="G38" s="217" t="s">
        <v>128</v>
      </c>
      <c r="H38" s="218"/>
      <c r="I38" s="219">
        <f>IF(Q15=" "," ",SUM(I15:I36))</f>
        <v>-1506</v>
      </c>
      <c r="J38" s="108"/>
      <c r="K38" s="219">
        <f>IF(Q15=" "," ",SUM(K15:K36))</f>
        <v>442.44800000000009</v>
      </c>
      <c r="L38" s="108"/>
      <c r="M38" s="219">
        <f>IF(Q15=" "," ",SUM(M15:M36))</f>
        <v>-8015.4000000000005</v>
      </c>
      <c r="N38" s="108"/>
      <c r="O38" s="219">
        <f>IF(Q5=" "," ",SUM(O15:O36))</f>
        <v>-29505</v>
      </c>
      <c r="P38" s="21"/>
      <c r="Q38" s="220">
        <f>IF(Q15=" "," ",SUM(Q15:Q36))</f>
        <v>15547</v>
      </c>
      <c r="R38" s="221">
        <f>IF(Q15=" "," ",SUM(R15:R36))</f>
        <v>-38583.951999999997</v>
      </c>
      <c r="S38" s="51"/>
      <c r="T38" s="67"/>
      <c r="U38" s="54"/>
      <c r="V38" s="54"/>
      <c r="W38" s="54"/>
      <c r="X38" s="54"/>
      <c r="Y38" s="49"/>
      <c r="Z38" s="68"/>
      <c r="AA38" s="68"/>
    </row>
    <row r="39" spans="2:28" ht="25.9" customHeight="1" thickBot="1" x14ac:dyDescent="0.3">
      <c r="B39" s="215" t="s">
        <v>33</v>
      </c>
      <c r="C39" s="20"/>
      <c r="D39" s="20"/>
      <c r="E39" s="20"/>
      <c r="F39" s="216"/>
      <c r="G39" s="217" t="s">
        <v>129</v>
      </c>
      <c r="H39" s="170"/>
      <c r="I39" s="222" t="str">
        <f>'FINAL DETAILS-p3 (Example)'!I39</f>
        <v/>
      </c>
      <c r="J39" s="21"/>
      <c r="K39" s="222" t="str">
        <f>'FINAL DETAILS-p3 (Example)'!K39</f>
        <v/>
      </c>
      <c r="L39" s="21"/>
      <c r="M39" s="222" t="str">
        <f>'FINAL DETAILS-p3 (Example)'!M39</f>
        <v/>
      </c>
      <c r="N39" s="223"/>
      <c r="O39" s="222" t="str">
        <f>'FINAL DETAILS-p3 (Example)'!O39</f>
        <v/>
      </c>
      <c r="P39" s="21"/>
      <c r="Q39" s="222" t="str">
        <f>'FINAL DETAILS-p3 (Example)'!Q39</f>
        <v/>
      </c>
      <c r="R39" s="224" t="str">
        <f>'FINAL DETAILS-p3 (Example)'!R39</f>
        <v/>
      </c>
      <c r="S39" s="64"/>
      <c r="T39" s="69"/>
      <c r="U39" s="69"/>
      <c r="V39" s="69"/>
      <c r="W39" s="69"/>
      <c r="X39" s="69"/>
      <c r="Y39" s="69"/>
      <c r="Z39" s="69"/>
      <c r="AA39" s="65"/>
      <c r="AB39" s="4"/>
    </row>
    <row r="40" spans="2:28" ht="25.9" customHeight="1" thickTop="1" thickBot="1" x14ac:dyDescent="0.3">
      <c r="B40" s="325" t="s">
        <v>134</v>
      </c>
      <c r="C40" s="326"/>
      <c r="D40" s="326"/>
      <c r="E40" s="326"/>
      <c r="F40" s="326"/>
      <c r="G40" s="326"/>
      <c r="H40" s="327"/>
      <c r="I40" s="24">
        <f>SUM(I37:I39)</f>
        <v>20769.400000000001</v>
      </c>
      <c r="J40" s="1" t="s">
        <v>76</v>
      </c>
      <c r="K40" s="24">
        <f>SUM(K37:K39)</f>
        <v>-6352.5519999999997</v>
      </c>
      <c r="L40" s="1" t="s">
        <v>77</v>
      </c>
      <c r="M40" s="24">
        <f>SUM(M37:M39)</f>
        <v>-22665.4</v>
      </c>
      <c r="N40" s="1" t="s">
        <v>123</v>
      </c>
      <c r="O40" s="24">
        <f>SUM(O37:O39)</f>
        <v>-128765</v>
      </c>
      <c r="P40" s="97"/>
      <c r="Q40" s="25">
        <f>SUM(Q37:Q39)</f>
        <v>76819</v>
      </c>
      <c r="R40" s="86">
        <f>SUM(R37:R39)</f>
        <v>-137013.552</v>
      </c>
      <c r="S40" s="70"/>
      <c r="T40" s="70"/>
      <c r="U40" s="70"/>
      <c r="V40" s="70"/>
      <c r="W40" s="70"/>
      <c r="X40" s="71"/>
      <c r="Y40" s="71"/>
      <c r="Z40" s="71"/>
      <c r="AA40" s="71"/>
    </row>
    <row r="41" spans="2:28" ht="25.5" customHeight="1" thickTop="1" x14ac:dyDescent="0.2">
      <c r="B41" s="185" t="s">
        <v>121</v>
      </c>
      <c r="C41" s="169"/>
      <c r="D41" s="169"/>
      <c r="E41" s="169"/>
      <c r="F41" s="169"/>
      <c r="G41" s="169"/>
      <c r="H41" s="171"/>
      <c r="I41" s="171"/>
      <c r="J41" s="171"/>
      <c r="K41" s="171"/>
      <c r="L41" s="171"/>
      <c r="M41" s="171"/>
      <c r="N41" s="171"/>
      <c r="O41" s="171"/>
      <c r="P41" s="449" t="s">
        <v>131</v>
      </c>
      <c r="Q41" s="450"/>
      <c r="R41" s="453">
        <f>'FINAL DETAILS-p1 (Example)'!$X$40</f>
        <v>-125813.552</v>
      </c>
      <c r="AA41" s="66"/>
    </row>
    <row r="42" spans="2:28" ht="24.95" customHeight="1" thickBot="1" x14ac:dyDescent="0.25">
      <c r="B42" s="205" t="s">
        <v>80</v>
      </c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451"/>
      <c r="Q42" s="452"/>
      <c r="R42" s="454"/>
      <c r="S42" s="6"/>
      <c r="T42" s="6"/>
      <c r="U42" s="6"/>
      <c r="V42" s="6"/>
    </row>
    <row r="43" spans="2:28" ht="18.95" customHeight="1" thickTop="1" x14ac:dyDescent="0.2">
      <c r="B43" s="308" t="s">
        <v>60</v>
      </c>
      <c r="C43" s="309"/>
      <c r="D43" s="309"/>
      <c r="E43" s="309"/>
      <c r="F43" s="309"/>
      <c r="G43" s="310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2:28" ht="18.95" customHeight="1" thickBot="1" x14ac:dyDescent="0.25">
      <c r="B44" s="311"/>
      <c r="C44" s="312"/>
      <c r="D44" s="312"/>
      <c r="E44" s="312"/>
      <c r="F44" s="312"/>
      <c r="G44" s="313"/>
      <c r="H44" s="6"/>
      <c r="J44" s="1"/>
      <c r="K44" s="1"/>
      <c r="L44" s="33"/>
      <c r="M44" s="1"/>
      <c r="N44" s="1"/>
      <c r="O44" s="1"/>
      <c r="P44" s="6"/>
      <c r="Q44" s="6"/>
      <c r="R44" s="6"/>
      <c r="S44" s="6"/>
      <c r="T44" s="6"/>
      <c r="U44" s="6"/>
      <c r="V44" s="6"/>
    </row>
    <row r="45" spans="2:28" ht="18.95" customHeight="1" thickTop="1" thickBot="1" x14ac:dyDescent="0.25">
      <c r="B45" s="297" t="s">
        <v>61</v>
      </c>
      <c r="C45" s="298"/>
      <c r="D45" s="298"/>
      <c r="E45" s="298"/>
      <c r="F45" s="298"/>
      <c r="G45" s="299"/>
      <c r="H45" s="6"/>
      <c r="J45" s="3"/>
      <c r="K45" s="3"/>
      <c r="L45" s="33"/>
      <c r="M45" s="4"/>
      <c r="N45" s="4"/>
      <c r="O45" s="4"/>
      <c r="P45" s="6"/>
      <c r="Q45" s="6"/>
      <c r="R45" s="6"/>
      <c r="S45" s="6"/>
      <c r="T45" s="6"/>
      <c r="U45" s="6"/>
      <c r="V45" s="6"/>
    </row>
    <row r="46" spans="2:28" ht="18.95" customHeight="1" thickTop="1" x14ac:dyDescent="0.2">
      <c r="B46" s="11" t="s">
        <v>39</v>
      </c>
      <c r="C46" s="300" t="s">
        <v>58</v>
      </c>
      <c r="D46" s="300"/>
      <c r="E46" s="300"/>
      <c r="F46" s="300"/>
      <c r="G46" s="300"/>
      <c r="H46" s="6"/>
      <c r="J46" s="32"/>
      <c r="K46" s="32"/>
      <c r="L46" s="32"/>
      <c r="M46" s="32"/>
      <c r="N46" s="32"/>
      <c r="O46" s="32"/>
      <c r="P46" s="6"/>
      <c r="Q46" s="6"/>
      <c r="R46" s="6"/>
      <c r="S46" s="6"/>
      <c r="T46" s="6"/>
      <c r="U46" s="6"/>
      <c r="V46" s="6"/>
    </row>
    <row r="47" spans="2:28" ht="18.95" customHeight="1" x14ac:dyDescent="0.2">
      <c r="B47" s="12" t="s">
        <v>44</v>
      </c>
      <c r="C47" s="295" t="s">
        <v>59</v>
      </c>
      <c r="D47" s="295"/>
      <c r="E47" s="295"/>
      <c r="F47" s="295"/>
      <c r="G47" s="295"/>
      <c r="H47" s="6"/>
      <c r="S47" s="6"/>
      <c r="T47" s="6"/>
      <c r="U47" s="6"/>
      <c r="V47" s="6"/>
    </row>
    <row r="48" spans="2:28" ht="18.95" customHeight="1" thickBot="1" x14ac:dyDescent="0.25">
      <c r="B48" s="28"/>
      <c r="C48" s="301"/>
      <c r="D48" s="301"/>
      <c r="E48" s="301"/>
      <c r="F48" s="301"/>
      <c r="G48" s="301"/>
      <c r="H48" s="6"/>
      <c r="S48" s="6"/>
      <c r="T48" s="6"/>
      <c r="U48" s="6"/>
      <c r="V48" s="6"/>
    </row>
    <row r="49" spans="2:22" ht="18.95" customHeight="1" thickTop="1" thickBot="1" x14ac:dyDescent="0.25">
      <c r="B49" s="297" t="s">
        <v>83</v>
      </c>
      <c r="C49" s="298"/>
      <c r="D49" s="298"/>
      <c r="E49" s="298"/>
      <c r="F49" s="298"/>
      <c r="G49" s="299"/>
      <c r="H49" s="6"/>
      <c r="S49" s="6"/>
      <c r="T49" s="6"/>
      <c r="U49" s="6"/>
      <c r="V49" s="6"/>
    </row>
    <row r="50" spans="2:22" ht="18.95" customHeight="1" thickTop="1" x14ac:dyDescent="0.2">
      <c r="B50" s="27" t="s">
        <v>86</v>
      </c>
      <c r="C50" s="302" t="s">
        <v>88</v>
      </c>
      <c r="D50" s="302"/>
      <c r="E50" s="302"/>
      <c r="F50" s="302"/>
      <c r="G50" s="302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2:22" ht="18.95" customHeight="1" x14ac:dyDescent="0.2">
      <c r="B51" s="12" t="s">
        <v>85</v>
      </c>
      <c r="C51" s="295" t="s">
        <v>89</v>
      </c>
      <c r="D51" s="295"/>
      <c r="E51" s="295"/>
      <c r="F51" s="295"/>
      <c r="G51" s="295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2:22" ht="18.95" customHeight="1" thickBot="1" x14ac:dyDescent="0.25">
      <c r="B52" s="13" t="s">
        <v>87</v>
      </c>
      <c r="C52" s="296" t="s">
        <v>90</v>
      </c>
      <c r="D52" s="296"/>
      <c r="E52" s="296"/>
      <c r="F52" s="296"/>
      <c r="G52" s="29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2:22" ht="18.95" customHeight="1" x14ac:dyDescent="0.2"/>
    <row r="54" spans="2:22" ht="18.95" customHeight="1" x14ac:dyDescent="0.2"/>
    <row r="55" spans="2:22" ht="18.95" customHeight="1" x14ac:dyDescent="0.2"/>
    <row r="56" spans="2:22" ht="18.95" customHeight="1" x14ac:dyDescent="0.2"/>
    <row r="57" spans="2:22" ht="18.95" customHeight="1" x14ac:dyDescent="0.2"/>
    <row r="58" spans="2:22" ht="18.95" customHeight="1" x14ac:dyDescent="0.2"/>
    <row r="59" spans="2:22" ht="18.95" customHeight="1" x14ac:dyDescent="0.2"/>
    <row r="60" spans="2:22" ht="18.95" customHeight="1" x14ac:dyDescent="0.2"/>
    <row r="61" spans="2:22" ht="18.95" customHeight="1" x14ac:dyDescent="0.2"/>
    <row r="62" spans="2:22" ht="18.95" customHeight="1" x14ac:dyDescent="0.2"/>
  </sheetData>
  <sheetProtection sheet="1" objects="1" scenarios="1"/>
  <dataConsolidate/>
  <mergeCells count="50">
    <mergeCell ref="C51:G51"/>
    <mergeCell ref="C52:G52"/>
    <mergeCell ref="B7:R8"/>
    <mergeCell ref="R10:R12"/>
    <mergeCell ref="C48:G48"/>
    <mergeCell ref="B49:G49"/>
    <mergeCell ref="L9:M9"/>
    <mergeCell ref="N9:O9"/>
    <mergeCell ref="P9:R9"/>
    <mergeCell ref="B9:G9"/>
    <mergeCell ref="B43:G44"/>
    <mergeCell ref="B45:G45"/>
    <mergeCell ref="C46:G46"/>
    <mergeCell ref="C47:G47"/>
    <mergeCell ref="O10:O12"/>
    <mergeCell ref="E13:E14"/>
    <mergeCell ref="M10:M12"/>
    <mergeCell ref="N10:N12"/>
    <mergeCell ref="C50:G50"/>
    <mergeCell ref="C10:C12"/>
    <mergeCell ref="C13:C14"/>
    <mergeCell ref="D13:D14"/>
    <mergeCell ref="B40:H40"/>
    <mergeCell ref="G13:G14"/>
    <mergeCell ref="I2:O3"/>
    <mergeCell ref="D10:D12"/>
    <mergeCell ref="E10:E12"/>
    <mergeCell ref="F10:F12"/>
    <mergeCell ref="G10:G12"/>
    <mergeCell ref="H10:H12"/>
    <mergeCell ref="I10:I12"/>
    <mergeCell ref="J10:J12"/>
    <mergeCell ref="H9:I9"/>
    <mergeCell ref="J9:K9"/>
    <mergeCell ref="I4:O5"/>
    <mergeCell ref="B2:H6"/>
    <mergeCell ref="K10:K12"/>
    <mergeCell ref="L10:L12"/>
    <mergeCell ref="B10:B14"/>
    <mergeCell ref="F13:F14"/>
    <mergeCell ref="R41:R42"/>
    <mergeCell ref="P2:Q2"/>
    <mergeCell ref="P3:Q3"/>
    <mergeCell ref="P41:Q42"/>
    <mergeCell ref="AD13:AD14"/>
    <mergeCell ref="Q10:Q12"/>
    <mergeCell ref="P5:Q5"/>
    <mergeCell ref="P6:Q6"/>
    <mergeCell ref="P4:Q4"/>
    <mergeCell ref="P10:P11"/>
  </mergeCells>
  <dataValidations count="10">
    <dataValidation type="list" allowBlank="1" showInputMessage="1" sqref="H13" xr:uid="{0F2A7E27-2266-428E-962A-E953679D5D87}">
      <formula1>$AD$15:$AD$16</formula1>
    </dataValidation>
    <dataValidation type="list" allowBlank="1" showInputMessage="1" showErrorMessage="1" sqref="E15:E36" xr:uid="{12030579-5C1E-4E66-85A0-AB0A1E435A95}">
      <formula1>$B$50:$B$52</formula1>
    </dataValidation>
    <dataValidation type="list" allowBlank="1" showInputMessage="1" showErrorMessage="1" sqref="D15:D36" xr:uid="{7369393E-9C6F-4533-9777-001E4A478D8F}">
      <formula1>$B$46:$B$48</formula1>
    </dataValidation>
    <dataValidation type="whole" allowBlank="1" showInputMessage="1" showErrorMessage="1" sqref="B53:P65533 Q54:R65533 AB2:AG4 Z42:AA65533 I41:J43 K42:O43 AL29:AL65533 C41:G42 S40:AA40 S23:S33 Y23:AA24 AL11:AL22 S13:AA22 I50:R52 S41:Y65533 AB6:AG9 AC10:AL10 AU1:IW9 AH2:AT9 AA2:AA9 AB10:AB38 AM10:AU65533 AV10:IX1048576 AC41:AK65533 H41:H52 AB40:AB65533 P43:R46" xr:uid="{A3D7B04E-F57B-4A55-A951-2A547359EAAB}">
      <formula1>111</formula1>
      <formula2>222</formula2>
    </dataValidation>
    <dataValidation type="whole" allowBlank="1" showInputMessage="1" sqref="B43 S39 Z15:Z21 Z24:Z30 B45:B52 X9 X4:Y8 S9 V4:V8" xr:uid="{53F037A7-FC9D-4F2C-83CD-82C3FAABF0D0}">
      <formula1>111</formula1>
      <formula2>222</formula2>
    </dataValidation>
    <dataValidation type="whole" allowBlank="1" showInputMessage="1" showErrorMessage="1" sqref="Z32:AA32 B2:H6 J46:O46 I2 Z38:AA38 S22 P4:Q4 AB39 Y15:Y30 J44:K44 S31:Y32 P5:P6 P2:P3 AB5 S2:S3 B7 S34:Y38 M45:O45 D37:E37 T23:X23 S15:S20 D39:E39 I4" xr:uid="{5F686E2F-ACFC-4923-8F0E-77CDD3B717BA}">
      <formula1>11111</formula1>
      <formula2>22222</formula2>
    </dataValidation>
    <dataValidation type="whole" allowBlank="1" showInputMessage="1" sqref="X40 L45 T39 W2:W3 AD15:AD16 U4:U8 S4 Z34:Z37 Z23 T24:X30 T15:X22 L44:O44 B37:B39 S40 S5:T8 R2:R6" xr:uid="{F9554C0F-D319-4331-8962-BCA9442C57C5}">
      <formula1>11111</formula1>
      <formula2>22222</formula2>
    </dataValidation>
    <dataValidation allowBlank="1" showInputMessage="1" sqref="J15:J36 L15:L36 H10:P12 Q15:Q36 B15:C36 F15:H36 Z4:Z8 C10:G14 B10" xr:uid="{010EBD2F-9D88-4982-8142-D9E65A6D5252}"/>
    <dataValidation type="whole" allowBlank="1" showInputMessage="1" showErrorMessage="1" sqref="Q10:R10 K15:K36 M15:M36 I15:I36" xr:uid="{B4A2A22D-423E-486C-B250-32911CF4AE83}">
      <formula1>11111</formula1>
      <formula2>111111</formula2>
    </dataValidation>
    <dataValidation type="decimal" allowBlank="1" showInputMessage="1" showErrorMessage="1" error="Select a number between -8 and 0" sqref="N15:N36" xr:uid="{5427FAEC-4BEA-4A7A-852F-9C6B099FE50D}">
      <formula1>-8</formula1>
      <formula2>0</formula2>
    </dataValidation>
  </dataValidations>
  <printOptions horizontalCentered="1" verticalCentered="1"/>
  <pageMargins left="0.25" right="0.25" top="0.16" bottom="0.28000000000000003" header="0.17" footer="0.16"/>
  <pageSetup scale="50" orientation="landscape" r:id="rId1"/>
  <headerFooter alignWithMargins="0">
    <oddFooter>&amp;L&amp;1#&amp;"Calibri"&amp;11&amp;K000000Classification: Protected A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9BC66-9261-4EB1-B17A-39B8866092FE}">
  <sheetPr>
    <tabColor theme="8" tint="0.79998168889431442"/>
    <pageSetUpPr fitToPage="1"/>
  </sheetPr>
  <dimension ref="B1:AF62"/>
  <sheetViews>
    <sheetView view="pageBreakPreview" zoomScale="60" zoomScaleNormal="85" zoomScalePageLayoutView="55" workbookViewId="0">
      <selection activeCell="N30" sqref="N30"/>
    </sheetView>
  </sheetViews>
  <sheetFormatPr defaultRowHeight="12.75" x14ac:dyDescent="0.2"/>
  <cols>
    <col min="1" max="1" width="3.42578125" customWidth="1"/>
    <col min="2" max="2" width="16.7109375" customWidth="1"/>
    <col min="3" max="6" width="6.28515625" style="6" customWidth="1"/>
    <col min="7" max="7" width="13" style="6" customWidth="1"/>
    <col min="8" max="8" width="17.42578125" customWidth="1"/>
    <col min="9" max="9" width="14.7109375" customWidth="1"/>
    <col min="10" max="10" width="11.85546875" customWidth="1"/>
    <col min="11" max="11" width="14.7109375" customWidth="1"/>
    <col min="12" max="12" width="10.42578125" customWidth="1"/>
    <col min="13" max="15" width="15.85546875" customWidth="1"/>
    <col min="16" max="16" width="16.28515625" customWidth="1"/>
    <col min="17" max="17" width="18.7109375" customWidth="1"/>
    <col min="18" max="18" width="21.85546875" customWidth="1"/>
    <col min="19" max="19" width="5.7109375" customWidth="1"/>
    <col min="20" max="20" width="20" customWidth="1"/>
    <col min="21" max="22" width="10.28515625" customWidth="1"/>
    <col min="23" max="23" width="8.7109375" customWidth="1"/>
    <col min="24" max="24" width="9.28515625" customWidth="1"/>
    <col min="25" max="25" width="13.5703125" customWidth="1"/>
    <col min="26" max="26" width="14.7109375" customWidth="1"/>
    <col min="27" max="27" width="16" customWidth="1"/>
    <col min="30" max="30" width="20.7109375" customWidth="1"/>
    <col min="32" max="32" width="10.7109375" customWidth="1"/>
    <col min="33" max="33" width="13.42578125" customWidth="1"/>
    <col min="34" max="34" width="10.7109375" customWidth="1"/>
    <col min="35" max="35" width="15.7109375" customWidth="1"/>
    <col min="36" max="38" width="20.7109375" customWidth="1"/>
    <col min="39" max="40" width="15.7109375" customWidth="1"/>
  </cols>
  <sheetData>
    <row r="1" spans="2:32" ht="13.5" thickBot="1" x14ac:dyDescent="0.25">
      <c r="S1" s="47"/>
      <c r="T1" s="47"/>
      <c r="U1" s="47"/>
      <c r="V1" s="47"/>
      <c r="W1" s="47"/>
      <c r="X1" s="47"/>
      <c r="Y1" s="47"/>
      <c r="Z1" s="47"/>
      <c r="AA1" s="47"/>
    </row>
    <row r="2" spans="2:32" ht="26.25" customHeight="1" thickTop="1" x14ac:dyDescent="0.2">
      <c r="B2" s="481"/>
      <c r="C2" s="482"/>
      <c r="D2" s="482"/>
      <c r="E2" s="482"/>
      <c r="F2" s="482"/>
      <c r="G2" s="482"/>
      <c r="H2" s="483"/>
      <c r="I2" s="431" t="s">
        <v>0</v>
      </c>
      <c r="J2" s="432"/>
      <c r="K2" s="432"/>
      <c r="L2" s="432"/>
      <c r="M2" s="432"/>
      <c r="N2" s="432"/>
      <c r="O2" s="433"/>
      <c r="P2" s="487" t="s">
        <v>1</v>
      </c>
      <c r="Q2" s="488"/>
      <c r="R2" s="276" t="str">
        <f>'FINAL DETAILS-p1 (Example)'!R2</f>
        <v>HWY 12:34</v>
      </c>
      <c r="S2" s="82"/>
      <c r="T2" s="82"/>
      <c r="U2" s="82"/>
      <c r="V2" s="82"/>
      <c r="W2" s="84"/>
      <c r="X2" s="84"/>
      <c r="Y2" s="84"/>
      <c r="Z2" s="84"/>
      <c r="AA2" s="47"/>
    </row>
    <row r="3" spans="2:32" ht="26.25" customHeight="1" x14ac:dyDescent="0.2">
      <c r="B3" s="484"/>
      <c r="C3" s="485"/>
      <c r="D3" s="485"/>
      <c r="E3" s="485"/>
      <c r="F3" s="485"/>
      <c r="G3" s="485"/>
      <c r="H3" s="486"/>
      <c r="I3" s="434"/>
      <c r="J3" s="435"/>
      <c r="K3" s="435"/>
      <c r="L3" s="435"/>
      <c r="M3" s="435"/>
      <c r="N3" s="435"/>
      <c r="O3" s="436"/>
      <c r="P3" s="489" t="s">
        <v>3</v>
      </c>
      <c r="Q3" s="490"/>
      <c r="R3" s="277" t="str">
        <f>'FINAL DETAILS-p1 (Example)'!R3</f>
        <v>contractorX</v>
      </c>
      <c r="S3" s="85"/>
      <c r="T3" s="85"/>
      <c r="U3" s="85"/>
      <c r="V3" s="85"/>
      <c r="W3" s="84"/>
      <c r="X3" s="84"/>
      <c r="Y3" s="84"/>
      <c r="Z3" s="84"/>
      <c r="AA3" s="47"/>
    </row>
    <row r="4" spans="2:32" ht="26.25" customHeight="1" x14ac:dyDescent="0.2">
      <c r="B4" s="484"/>
      <c r="C4" s="485"/>
      <c r="D4" s="485"/>
      <c r="E4" s="485"/>
      <c r="F4" s="485"/>
      <c r="G4" s="485"/>
      <c r="H4" s="486"/>
      <c r="I4" s="446" t="s">
        <v>5</v>
      </c>
      <c r="J4" s="447"/>
      <c r="K4" s="447"/>
      <c r="L4" s="447"/>
      <c r="M4" s="447"/>
      <c r="N4" s="447"/>
      <c r="O4" s="448"/>
      <c r="P4" s="491" t="s">
        <v>2</v>
      </c>
      <c r="Q4" s="492"/>
      <c r="R4" s="278">
        <f>'FINAL DETAILS-p1 (Example)'!R4</f>
        <v>12345</v>
      </c>
      <c r="S4" s="82"/>
      <c r="T4" s="82"/>
      <c r="U4" s="56"/>
      <c r="V4" s="83"/>
      <c r="W4" s="83"/>
      <c r="X4" s="57"/>
      <c r="Y4" s="58"/>
      <c r="Z4" s="59"/>
      <c r="AA4" s="47"/>
    </row>
    <row r="5" spans="2:32" ht="26.25" customHeight="1" x14ac:dyDescent="0.2">
      <c r="B5" s="484"/>
      <c r="C5" s="485"/>
      <c r="D5" s="485"/>
      <c r="E5" s="485"/>
      <c r="F5" s="485"/>
      <c r="G5" s="485"/>
      <c r="H5" s="486"/>
      <c r="I5" s="446"/>
      <c r="J5" s="447"/>
      <c r="K5" s="447"/>
      <c r="L5" s="447"/>
      <c r="M5" s="447"/>
      <c r="N5" s="447"/>
      <c r="O5" s="448"/>
      <c r="P5" s="491" t="s">
        <v>6</v>
      </c>
      <c r="Q5" s="492"/>
      <c r="R5" s="277" t="str">
        <f>'FINAL DETAILS-p1 (Example)'!R5</f>
        <v>SOUTHERN</v>
      </c>
      <c r="S5" s="82"/>
      <c r="T5" s="82"/>
      <c r="U5" s="56"/>
      <c r="V5" s="83"/>
      <c r="W5" s="83"/>
      <c r="X5" s="57"/>
      <c r="Y5" s="58"/>
      <c r="Z5" s="59"/>
      <c r="AA5" s="47"/>
      <c r="AB5" s="10"/>
      <c r="AC5" s="10"/>
      <c r="AD5" s="10"/>
      <c r="AE5" s="10"/>
      <c r="AF5" s="10"/>
    </row>
    <row r="6" spans="2:32" ht="26.25" customHeight="1" thickBot="1" x14ac:dyDescent="0.25">
      <c r="B6" s="484"/>
      <c r="C6" s="485"/>
      <c r="D6" s="485"/>
      <c r="E6" s="485"/>
      <c r="F6" s="485"/>
      <c r="G6" s="485"/>
      <c r="H6" s="486"/>
      <c r="I6" s="94"/>
      <c r="J6" s="95"/>
      <c r="K6" s="95"/>
      <c r="L6" s="95"/>
      <c r="M6" s="95"/>
      <c r="N6" s="87"/>
      <c r="O6" s="108" t="s">
        <v>126</v>
      </c>
      <c r="P6" s="489" t="s">
        <v>7</v>
      </c>
      <c r="Q6" s="490"/>
      <c r="R6" s="279">
        <f>'FINAL DETAILS-p1 (Example)'!R6</f>
        <v>25</v>
      </c>
      <c r="S6" s="82"/>
      <c r="T6" s="82"/>
      <c r="U6" s="56"/>
      <c r="V6" s="83"/>
      <c r="W6" s="83"/>
      <c r="X6" s="57"/>
      <c r="Y6" s="58"/>
      <c r="Z6" s="59"/>
      <c r="AA6" s="47"/>
    </row>
    <row r="7" spans="2:32" ht="26.25" customHeight="1" thickTop="1" x14ac:dyDescent="0.2">
      <c r="B7" s="460" t="s">
        <v>8</v>
      </c>
      <c r="C7" s="461"/>
      <c r="D7" s="461"/>
      <c r="E7" s="461"/>
      <c r="F7" s="461"/>
      <c r="G7" s="461"/>
      <c r="H7" s="461"/>
      <c r="I7" s="461"/>
      <c r="J7" s="461"/>
      <c r="K7" s="461"/>
      <c r="L7" s="461"/>
      <c r="M7" s="461"/>
      <c r="N7" s="461"/>
      <c r="O7" s="461"/>
      <c r="P7" s="461"/>
      <c r="Q7" s="461"/>
      <c r="R7" s="462"/>
      <c r="S7" s="82"/>
      <c r="T7" s="82"/>
      <c r="U7" s="56"/>
      <c r="V7" s="83"/>
      <c r="W7" s="83"/>
      <c r="X7" s="57"/>
      <c r="Y7" s="58"/>
      <c r="Z7" s="59"/>
      <c r="AA7" s="47"/>
    </row>
    <row r="8" spans="2:32" ht="30" customHeight="1" x14ac:dyDescent="0.2">
      <c r="B8" s="463"/>
      <c r="C8" s="464"/>
      <c r="D8" s="464"/>
      <c r="E8" s="464"/>
      <c r="F8" s="464"/>
      <c r="G8" s="464"/>
      <c r="H8" s="464"/>
      <c r="I8" s="464"/>
      <c r="J8" s="464"/>
      <c r="K8" s="464"/>
      <c r="L8" s="464"/>
      <c r="M8" s="464"/>
      <c r="N8" s="464"/>
      <c r="O8" s="464"/>
      <c r="P8" s="464"/>
      <c r="Q8" s="464"/>
      <c r="R8" s="465"/>
      <c r="S8" s="82"/>
      <c r="T8" s="82"/>
      <c r="U8" s="56"/>
      <c r="V8" s="83"/>
      <c r="W8" s="83"/>
      <c r="X8" s="57"/>
      <c r="Y8" s="58"/>
      <c r="Z8" s="59"/>
      <c r="AA8" s="47"/>
    </row>
    <row r="9" spans="2:32" ht="30" customHeight="1" x14ac:dyDescent="0.2">
      <c r="B9" s="466"/>
      <c r="C9" s="467"/>
      <c r="D9" s="467"/>
      <c r="E9" s="467"/>
      <c r="F9" s="467"/>
      <c r="G9" s="468"/>
      <c r="H9" s="469" t="s">
        <v>48</v>
      </c>
      <c r="I9" s="470"/>
      <c r="J9" s="469" t="s">
        <v>49</v>
      </c>
      <c r="K9" s="470"/>
      <c r="L9" s="469" t="s">
        <v>50</v>
      </c>
      <c r="M9" s="470"/>
      <c r="N9" s="471" t="s">
        <v>110</v>
      </c>
      <c r="O9" s="472"/>
      <c r="P9" s="473" t="s">
        <v>122</v>
      </c>
      <c r="Q9" s="467"/>
      <c r="R9" s="474"/>
      <c r="S9" s="81"/>
      <c r="T9" s="81"/>
      <c r="U9" s="81"/>
      <c r="V9" s="81"/>
      <c r="W9" s="81"/>
      <c r="X9" s="80"/>
      <c r="Y9" s="80"/>
      <c r="Z9" s="60"/>
      <c r="AA9" s="47"/>
    </row>
    <row r="10" spans="2:32" ht="30" customHeight="1" x14ac:dyDescent="0.2">
      <c r="B10" s="378" t="s">
        <v>9</v>
      </c>
      <c r="C10" s="380" t="s">
        <v>54</v>
      </c>
      <c r="D10" s="380" t="s">
        <v>10</v>
      </c>
      <c r="E10" s="382" t="s">
        <v>83</v>
      </c>
      <c r="F10" s="380" t="s">
        <v>11</v>
      </c>
      <c r="G10" s="384" t="s">
        <v>92</v>
      </c>
      <c r="H10" s="386" t="s">
        <v>93</v>
      </c>
      <c r="I10" s="384" t="s">
        <v>94</v>
      </c>
      <c r="J10" s="386" t="s">
        <v>95</v>
      </c>
      <c r="K10" s="384" t="s">
        <v>96</v>
      </c>
      <c r="L10" s="386" t="s">
        <v>97</v>
      </c>
      <c r="M10" s="384" t="s">
        <v>98</v>
      </c>
      <c r="N10" s="386" t="s">
        <v>111</v>
      </c>
      <c r="O10" s="384" t="s">
        <v>112</v>
      </c>
      <c r="P10" s="388" t="s">
        <v>56</v>
      </c>
      <c r="Q10" s="380" t="s">
        <v>12</v>
      </c>
      <c r="R10" s="390" t="s">
        <v>13</v>
      </c>
      <c r="S10" s="78"/>
      <c r="T10" s="78"/>
      <c r="U10" s="78"/>
      <c r="V10" s="78"/>
      <c r="W10" s="78"/>
      <c r="X10" s="78"/>
      <c r="Y10" s="78"/>
      <c r="Z10" s="78"/>
      <c r="AA10" s="78"/>
    </row>
    <row r="11" spans="2:32" ht="30" customHeight="1" x14ac:dyDescent="0.2">
      <c r="B11" s="379"/>
      <c r="C11" s="381"/>
      <c r="D11" s="381"/>
      <c r="E11" s="383"/>
      <c r="F11" s="381"/>
      <c r="G11" s="385"/>
      <c r="H11" s="387"/>
      <c r="I11" s="385"/>
      <c r="J11" s="387"/>
      <c r="K11" s="385"/>
      <c r="L11" s="387"/>
      <c r="M11" s="385"/>
      <c r="N11" s="387"/>
      <c r="O11" s="385"/>
      <c r="P11" s="389"/>
      <c r="Q11" s="381"/>
      <c r="R11" s="391"/>
      <c r="S11" s="79"/>
      <c r="T11" s="79"/>
      <c r="U11" s="79"/>
      <c r="V11" s="79"/>
      <c r="W11" s="79"/>
      <c r="X11" s="79"/>
      <c r="Y11" s="79"/>
      <c r="Z11" s="79"/>
      <c r="AA11" s="79"/>
    </row>
    <row r="12" spans="2:32" ht="30" customHeight="1" thickBot="1" x14ac:dyDescent="0.25">
      <c r="B12" s="379"/>
      <c r="C12" s="381"/>
      <c r="D12" s="381"/>
      <c r="E12" s="383"/>
      <c r="F12" s="381"/>
      <c r="G12" s="385"/>
      <c r="H12" s="387"/>
      <c r="I12" s="385"/>
      <c r="J12" s="387"/>
      <c r="K12" s="385"/>
      <c r="L12" s="387"/>
      <c r="M12" s="385"/>
      <c r="N12" s="387"/>
      <c r="O12" s="385"/>
      <c r="P12" s="225" t="s">
        <v>116</v>
      </c>
      <c r="Q12" s="381"/>
      <c r="R12" s="391"/>
      <c r="S12" s="79"/>
      <c r="T12" s="79"/>
      <c r="U12" s="79"/>
      <c r="V12" s="79"/>
      <c r="W12" s="79"/>
      <c r="X12" s="79"/>
      <c r="Y12" s="79"/>
      <c r="Z12" s="79"/>
      <c r="AA12" s="79"/>
    </row>
    <row r="13" spans="2:32" ht="24.95" customHeight="1" x14ac:dyDescent="0.2">
      <c r="B13" s="480"/>
      <c r="C13" s="456"/>
      <c r="D13" s="457" t="s">
        <v>57</v>
      </c>
      <c r="E13" s="458" t="s">
        <v>84</v>
      </c>
      <c r="F13" s="456"/>
      <c r="G13" s="459" t="s">
        <v>91</v>
      </c>
      <c r="H13" s="144" t="s">
        <v>109</v>
      </c>
      <c r="I13" s="145" t="s">
        <v>117</v>
      </c>
      <c r="J13" s="146"/>
      <c r="K13" s="145" t="s">
        <v>118</v>
      </c>
      <c r="L13" s="146"/>
      <c r="M13" s="145" t="s">
        <v>119</v>
      </c>
      <c r="N13" s="147"/>
      <c r="O13" s="148" t="s">
        <v>120</v>
      </c>
      <c r="P13" s="149" t="s">
        <v>113</v>
      </c>
      <c r="Q13" s="150"/>
      <c r="R13" s="231" t="s">
        <v>114</v>
      </c>
      <c r="S13" s="46"/>
      <c r="T13" s="46"/>
      <c r="U13" s="46"/>
      <c r="V13" s="46"/>
      <c r="W13" s="46"/>
      <c r="X13" s="46"/>
      <c r="Y13" s="46"/>
      <c r="Z13" s="46"/>
      <c r="AA13" s="46"/>
      <c r="AD13" s="475" t="s">
        <v>48</v>
      </c>
    </row>
    <row r="14" spans="2:32" ht="24.95" customHeight="1" thickBot="1" x14ac:dyDescent="0.3">
      <c r="B14" s="366"/>
      <c r="C14" s="368"/>
      <c r="D14" s="370"/>
      <c r="E14" s="372"/>
      <c r="F14" s="368"/>
      <c r="G14" s="374"/>
      <c r="H14" s="151" t="s">
        <v>14</v>
      </c>
      <c r="I14" s="152"/>
      <c r="J14" s="153" t="s">
        <v>15</v>
      </c>
      <c r="K14" s="154"/>
      <c r="L14" s="151" t="s">
        <v>16</v>
      </c>
      <c r="M14" s="155"/>
      <c r="N14" s="151" t="s">
        <v>17</v>
      </c>
      <c r="O14" s="154"/>
      <c r="P14" s="156" t="s">
        <v>18</v>
      </c>
      <c r="Q14" s="157" t="s">
        <v>115</v>
      </c>
      <c r="R14" s="158"/>
      <c r="S14" s="77"/>
      <c r="T14" s="77"/>
      <c r="U14" s="77"/>
      <c r="V14" s="77"/>
      <c r="W14" s="77"/>
      <c r="X14" s="46"/>
      <c r="Y14" s="46"/>
      <c r="Z14" s="46"/>
      <c r="AA14" s="46"/>
      <c r="AD14" s="476"/>
    </row>
    <row r="15" spans="2:32" ht="30" customHeight="1" x14ac:dyDescent="0.2">
      <c r="B15" s="113"/>
      <c r="C15" s="26">
        <v>45</v>
      </c>
      <c r="D15" s="115"/>
      <c r="E15" s="115"/>
      <c r="F15" s="116"/>
      <c r="G15" s="117"/>
      <c r="H15" s="118"/>
      <c r="I15" s="34" t="str">
        <f t="shared" ref="I15:I30" si="0">IF(Q15="","",H15*Q15)</f>
        <v/>
      </c>
      <c r="J15" s="119"/>
      <c r="K15" s="23" t="str">
        <f t="shared" ref="K15:K30" si="1">IF(Q15="","",IF(D15="QC",0,J15*Q15))</f>
        <v/>
      </c>
      <c r="L15" s="118"/>
      <c r="M15" s="23" t="str">
        <f t="shared" ref="M15:M30" si="2">IF(Q15="","",IF(D15="QC",0,L15*Q15))</f>
        <v/>
      </c>
      <c r="N15" s="120"/>
      <c r="O15" s="36" t="str">
        <f t="shared" ref="O15:O30" si="3">IF(Q15="","",N15*Q15)</f>
        <v/>
      </c>
      <c r="P15" s="35" t="str">
        <f>IF(Q15="","",IF(D15="QA",H15+J15+L15+N15,H15+N15))</f>
        <v/>
      </c>
      <c r="Q15" s="121"/>
      <c r="R15" s="42" t="str">
        <f>IF(Q15="","",P15*Q15)</f>
        <v/>
      </c>
      <c r="S15" s="47"/>
      <c r="T15" s="48"/>
      <c r="U15" s="48"/>
      <c r="V15" s="48"/>
      <c r="W15" s="73"/>
      <c r="X15" s="73"/>
      <c r="Y15" s="49"/>
      <c r="Z15" s="50"/>
      <c r="AA15" s="61"/>
      <c r="AD15" s="31" t="s">
        <v>107</v>
      </c>
    </row>
    <row r="16" spans="2:32" ht="30" customHeight="1" thickBot="1" x14ac:dyDescent="0.3">
      <c r="B16" s="113"/>
      <c r="C16" s="14">
        <v>46</v>
      </c>
      <c r="D16" s="122"/>
      <c r="E16" s="115"/>
      <c r="F16" s="116"/>
      <c r="G16" s="123"/>
      <c r="H16" s="124"/>
      <c r="I16" s="15" t="str">
        <f t="shared" si="0"/>
        <v/>
      </c>
      <c r="J16" s="125"/>
      <c r="K16" s="15" t="str">
        <f t="shared" si="1"/>
        <v/>
      </c>
      <c r="L16" s="124"/>
      <c r="M16" s="15" t="str">
        <f t="shared" si="2"/>
        <v/>
      </c>
      <c r="N16" s="126"/>
      <c r="O16" s="37" t="str">
        <f t="shared" si="3"/>
        <v/>
      </c>
      <c r="P16" s="35" t="str">
        <f t="shared" ref="P16:P36" si="4">IF(Q16="","",IF(D16="QA",H16+J16+L16+N16,H16+N16))</f>
        <v/>
      </c>
      <c r="Q16" s="127"/>
      <c r="R16" s="43" t="str">
        <f t="shared" ref="R16:R36" si="5">IF(Q16="","",P16*Q16)</f>
        <v/>
      </c>
      <c r="S16" s="51"/>
      <c r="T16" s="48"/>
      <c r="U16" s="48"/>
      <c r="V16" s="48"/>
      <c r="W16" s="73"/>
      <c r="X16" s="73"/>
      <c r="Y16" s="49"/>
      <c r="Z16" s="50"/>
      <c r="AA16" s="61"/>
      <c r="AD16" s="30" t="s">
        <v>108</v>
      </c>
    </row>
    <row r="17" spans="2:30" ht="30" customHeight="1" x14ac:dyDescent="0.25">
      <c r="B17" s="113"/>
      <c r="C17" s="14">
        <v>47</v>
      </c>
      <c r="D17" s="122"/>
      <c r="E17" s="115"/>
      <c r="F17" s="116"/>
      <c r="G17" s="123"/>
      <c r="H17" s="124"/>
      <c r="I17" s="15" t="str">
        <f t="shared" si="0"/>
        <v/>
      </c>
      <c r="J17" s="125"/>
      <c r="K17" s="15" t="str">
        <f t="shared" si="1"/>
        <v/>
      </c>
      <c r="L17" s="124"/>
      <c r="M17" s="15" t="str">
        <f t="shared" si="2"/>
        <v/>
      </c>
      <c r="N17" s="126"/>
      <c r="O17" s="37" t="str">
        <f t="shared" si="3"/>
        <v/>
      </c>
      <c r="P17" s="35" t="str">
        <f t="shared" si="4"/>
        <v/>
      </c>
      <c r="Q17" s="127"/>
      <c r="R17" s="43" t="str">
        <f t="shared" si="5"/>
        <v/>
      </c>
      <c r="S17" s="51"/>
      <c r="T17" s="48"/>
      <c r="U17" s="48"/>
      <c r="V17" s="48"/>
      <c r="W17" s="73"/>
      <c r="X17" s="73"/>
      <c r="Y17" s="49"/>
      <c r="Z17" s="50"/>
      <c r="AA17" s="61"/>
    </row>
    <row r="18" spans="2:30" ht="30" customHeight="1" x14ac:dyDescent="0.25">
      <c r="B18" s="113"/>
      <c r="C18" s="14">
        <v>48</v>
      </c>
      <c r="D18" s="122"/>
      <c r="E18" s="115"/>
      <c r="F18" s="116"/>
      <c r="G18" s="123"/>
      <c r="H18" s="124"/>
      <c r="I18" s="15" t="str">
        <f t="shared" si="0"/>
        <v/>
      </c>
      <c r="J18" s="125"/>
      <c r="K18" s="15" t="str">
        <f t="shared" si="1"/>
        <v/>
      </c>
      <c r="L18" s="124"/>
      <c r="M18" s="15" t="str">
        <f t="shared" si="2"/>
        <v/>
      </c>
      <c r="N18" s="126"/>
      <c r="O18" s="37" t="str">
        <f t="shared" si="3"/>
        <v/>
      </c>
      <c r="P18" s="35" t="str">
        <f t="shared" si="4"/>
        <v/>
      </c>
      <c r="Q18" s="127"/>
      <c r="R18" s="43" t="str">
        <f t="shared" si="5"/>
        <v/>
      </c>
      <c r="S18" s="51"/>
      <c r="T18" s="48"/>
      <c r="U18" s="48"/>
      <c r="V18" s="48"/>
      <c r="W18" s="73"/>
      <c r="X18" s="73"/>
      <c r="Y18" s="49"/>
      <c r="Z18" s="50"/>
      <c r="AA18" s="61"/>
      <c r="AD18" s="29"/>
    </row>
    <row r="19" spans="2:30" ht="30" customHeight="1" thickBot="1" x14ac:dyDescent="0.3">
      <c r="B19" s="114"/>
      <c r="C19" s="18">
        <v>49</v>
      </c>
      <c r="D19" s="128"/>
      <c r="E19" s="128"/>
      <c r="F19" s="129"/>
      <c r="G19" s="130"/>
      <c r="H19" s="131"/>
      <c r="I19" s="19" t="str">
        <f t="shared" si="0"/>
        <v/>
      </c>
      <c r="J19" s="132"/>
      <c r="K19" s="19" t="str">
        <f t="shared" si="1"/>
        <v/>
      </c>
      <c r="L19" s="131"/>
      <c r="M19" s="15" t="str">
        <f t="shared" si="2"/>
        <v/>
      </c>
      <c r="N19" s="133"/>
      <c r="O19" s="39" t="str">
        <f t="shared" si="3"/>
        <v/>
      </c>
      <c r="P19" s="40" t="str">
        <f t="shared" si="4"/>
        <v/>
      </c>
      <c r="Q19" s="134"/>
      <c r="R19" s="44" t="str">
        <f t="shared" si="5"/>
        <v/>
      </c>
      <c r="S19" s="51"/>
      <c r="T19" s="48"/>
      <c r="U19" s="48"/>
      <c r="V19" s="48"/>
      <c r="W19" s="73"/>
      <c r="X19" s="73"/>
      <c r="Y19" s="52"/>
      <c r="Z19" s="50"/>
      <c r="AA19" s="61"/>
    </row>
    <row r="20" spans="2:30" ht="30" customHeight="1" thickTop="1" x14ac:dyDescent="0.25">
      <c r="B20" s="113"/>
      <c r="C20" s="16">
        <v>50</v>
      </c>
      <c r="D20" s="135"/>
      <c r="E20" s="135"/>
      <c r="F20" s="136"/>
      <c r="G20" s="137"/>
      <c r="H20" s="138"/>
      <c r="I20" s="17" t="str">
        <f t="shared" si="0"/>
        <v/>
      </c>
      <c r="J20" s="139"/>
      <c r="K20" s="17" t="str">
        <f t="shared" si="1"/>
        <v/>
      </c>
      <c r="L20" s="138"/>
      <c r="M20" s="17" t="str">
        <f t="shared" si="2"/>
        <v/>
      </c>
      <c r="N20" s="140"/>
      <c r="O20" s="38" t="str">
        <f t="shared" si="3"/>
        <v/>
      </c>
      <c r="P20" s="35" t="str">
        <f t="shared" si="4"/>
        <v/>
      </c>
      <c r="Q20" s="141"/>
      <c r="R20" s="45" t="str">
        <f t="shared" si="5"/>
        <v/>
      </c>
      <c r="S20" s="51"/>
      <c r="T20" s="48"/>
      <c r="U20" s="48"/>
      <c r="V20" s="48"/>
      <c r="W20" s="73"/>
      <c r="X20" s="73"/>
      <c r="Y20" s="52"/>
      <c r="Z20" s="50"/>
      <c r="AA20" s="61"/>
    </row>
    <row r="21" spans="2:30" ht="30" customHeight="1" x14ac:dyDescent="0.2">
      <c r="B21" s="113"/>
      <c r="C21" s="14">
        <v>51</v>
      </c>
      <c r="D21" s="122"/>
      <c r="E21" s="115"/>
      <c r="F21" s="116"/>
      <c r="G21" s="123"/>
      <c r="H21" s="124"/>
      <c r="I21" s="15" t="str">
        <f t="shared" si="0"/>
        <v/>
      </c>
      <c r="J21" s="125"/>
      <c r="K21" s="15" t="str">
        <f t="shared" si="1"/>
        <v/>
      </c>
      <c r="L21" s="124"/>
      <c r="M21" s="15" t="str">
        <f t="shared" si="2"/>
        <v/>
      </c>
      <c r="N21" s="126"/>
      <c r="O21" s="37" t="str">
        <f t="shared" si="3"/>
        <v/>
      </c>
      <c r="P21" s="35" t="str">
        <f t="shared" si="4"/>
        <v/>
      </c>
      <c r="Q21" s="127"/>
      <c r="R21" s="43" t="str">
        <f t="shared" si="5"/>
        <v/>
      </c>
      <c r="S21" s="47"/>
      <c r="T21" s="48"/>
      <c r="U21" s="48"/>
      <c r="V21" s="48"/>
      <c r="W21" s="73"/>
      <c r="X21" s="73"/>
      <c r="Y21" s="52"/>
      <c r="Z21" s="50"/>
      <c r="AA21" s="61"/>
    </row>
    <row r="22" spans="2:30" ht="30" customHeight="1" x14ac:dyDescent="0.25">
      <c r="B22" s="113"/>
      <c r="C22" s="14">
        <v>52</v>
      </c>
      <c r="D22" s="122"/>
      <c r="E22" s="115"/>
      <c r="F22" s="116"/>
      <c r="G22" s="123"/>
      <c r="H22" s="124"/>
      <c r="I22" s="15" t="str">
        <f t="shared" si="0"/>
        <v/>
      </c>
      <c r="J22" s="125"/>
      <c r="K22" s="15" t="str">
        <f t="shared" si="1"/>
        <v/>
      </c>
      <c r="L22" s="124"/>
      <c r="M22" s="15" t="str">
        <f t="shared" si="2"/>
        <v/>
      </c>
      <c r="N22" s="126"/>
      <c r="O22" s="37" t="str">
        <f t="shared" si="3"/>
        <v/>
      </c>
      <c r="P22" s="35" t="str">
        <f t="shared" si="4"/>
        <v/>
      </c>
      <c r="Q22" s="127"/>
      <c r="R22" s="43" t="str">
        <f t="shared" si="5"/>
        <v/>
      </c>
      <c r="S22" s="51"/>
      <c r="T22" s="54"/>
      <c r="U22" s="54"/>
      <c r="V22" s="54"/>
      <c r="W22" s="54"/>
      <c r="X22" s="54"/>
      <c r="Y22" s="52"/>
      <c r="Z22" s="76"/>
      <c r="AA22" s="76"/>
    </row>
    <row r="23" spans="2:30" ht="30" customHeight="1" x14ac:dyDescent="0.25">
      <c r="B23" s="113"/>
      <c r="C23" s="14">
        <v>53</v>
      </c>
      <c r="D23" s="122"/>
      <c r="E23" s="115"/>
      <c r="F23" s="116"/>
      <c r="G23" s="123"/>
      <c r="H23" s="124"/>
      <c r="I23" s="15" t="str">
        <f t="shared" si="0"/>
        <v/>
      </c>
      <c r="J23" s="125"/>
      <c r="K23" s="15" t="str">
        <f t="shared" si="1"/>
        <v/>
      </c>
      <c r="L23" s="124"/>
      <c r="M23" s="15" t="str">
        <f t="shared" si="2"/>
        <v/>
      </c>
      <c r="N23" s="126"/>
      <c r="O23" s="37" t="str">
        <f t="shared" si="3"/>
        <v/>
      </c>
      <c r="P23" s="35" t="str">
        <f t="shared" si="4"/>
        <v/>
      </c>
      <c r="Q23" s="127"/>
      <c r="R23" s="43" t="str">
        <f t="shared" si="5"/>
        <v/>
      </c>
      <c r="S23" s="53"/>
      <c r="T23" s="54"/>
      <c r="U23" s="54"/>
      <c r="V23" s="54"/>
      <c r="W23" s="54"/>
      <c r="X23" s="54"/>
      <c r="Y23" s="49"/>
      <c r="Z23" s="55"/>
      <c r="AA23" s="62"/>
    </row>
    <row r="24" spans="2:30" ht="30" customHeight="1" thickBot="1" x14ac:dyDescent="0.25">
      <c r="B24" s="114"/>
      <c r="C24" s="18">
        <v>54</v>
      </c>
      <c r="D24" s="128"/>
      <c r="E24" s="128"/>
      <c r="F24" s="129"/>
      <c r="G24" s="130"/>
      <c r="H24" s="131"/>
      <c r="I24" s="19" t="str">
        <f t="shared" si="0"/>
        <v/>
      </c>
      <c r="J24" s="132"/>
      <c r="K24" s="19" t="str">
        <f t="shared" si="1"/>
        <v/>
      </c>
      <c r="L24" s="131"/>
      <c r="M24" s="19" t="str">
        <f t="shared" si="2"/>
        <v/>
      </c>
      <c r="N24" s="142"/>
      <c r="O24" s="39" t="str">
        <f t="shared" si="3"/>
        <v/>
      </c>
      <c r="P24" s="40" t="str">
        <f t="shared" si="4"/>
        <v/>
      </c>
      <c r="Q24" s="134"/>
      <c r="R24" s="44" t="str">
        <f t="shared" si="5"/>
        <v/>
      </c>
      <c r="S24" s="47"/>
      <c r="T24" s="48"/>
      <c r="U24" s="48"/>
      <c r="V24" s="48"/>
      <c r="W24" s="73"/>
      <c r="X24" s="73"/>
      <c r="Y24" s="49"/>
      <c r="Z24" s="50"/>
      <c r="AA24" s="61"/>
    </row>
    <row r="25" spans="2:30" ht="30" customHeight="1" thickTop="1" x14ac:dyDescent="0.2">
      <c r="B25" s="113"/>
      <c r="C25" s="16">
        <v>55</v>
      </c>
      <c r="D25" s="135"/>
      <c r="E25" s="135"/>
      <c r="F25" s="136"/>
      <c r="G25" s="137"/>
      <c r="H25" s="138"/>
      <c r="I25" s="17" t="str">
        <f t="shared" si="0"/>
        <v/>
      </c>
      <c r="J25" s="139"/>
      <c r="K25" s="17" t="str">
        <f t="shared" si="1"/>
        <v/>
      </c>
      <c r="L25" s="138"/>
      <c r="M25" s="23" t="str">
        <f t="shared" si="2"/>
        <v/>
      </c>
      <c r="N25" s="120"/>
      <c r="O25" s="38" t="str">
        <f t="shared" si="3"/>
        <v/>
      </c>
      <c r="P25" s="35" t="str">
        <f t="shared" si="4"/>
        <v/>
      </c>
      <c r="Q25" s="141"/>
      <c r="R25" s="45" t="str">
        <f t="shared" si="5"/>
        <v/>
      </c>
      <c r="S25" s="47"/>
      <c r="T25" s="48"/>
      <c r="U25" s="48"/>
      <c r="V25" s="48"/>
      <c r="W25" s="73"/>
      <c r="X25" s="73"/>
      <c r="Y25" s="49"/>
      <c r="Z25" s="50"/>
      <c r="AA25" s="61"/>
    </row>
    <row r="26" spans="2:30" ht="30" customHeight="1" x14ac:dyDescent="0.2">
      <c r="B26" s="113"/>
      <c r="C26" s="14">
        <v>56</v>
      </c>
      <c r="D26" s="122"/>
      <c r="E26" s="115"/>
      <c r="F26" s="116"/>
      <c r="G26" s="123"/>
      <c r="H26" s="124"/>
      <c r="I26" s="15" t="str">
        <f t="shared" si="0"/>
        <v/>
      </c>
      <c r="J26" s="125"/>
      <c r="K26" s="15" t="str">
        <f t="shared" si="1"/>
        <v/>
      </c>
      <c r="L26" s="124"/>
      <c r="M26" s="15" t="str">
        <f t="shared" si="2"/>
        <v/>
      </c>
      <c r="N26" s="126"/>
      <c r="O26" s="37" t="str">
        <f t="shared" si="3"/>
        <v/>
      </c>
      <c r="P26" s="35" t="str">
        <f t="shared" si="4"/>
        <v/>
      </c>
      <c r="Q26" s="127"/>
      <c r="R26" s="43" t="str">
        <f t="shared" si="5"/>
        <v/>
      </c>
      <c r="S26" s="46"/>
      <c r="T26" s="48"/>
      <c r="U26" s="48"/>
      <c r="V26" s="48"/>
      <c r="W26" s="73"/>
      <c r="X26" s="73"/>
      <c r="Y26" s="49"/>
      <c r="Z26" s="50"/>
      <c r="AA26" s="61"/>
    </row>
    <row r="27" spans="2:30" ht="30" customHeight="1" x14ac:dyDescent="0.2">
      <c r="B27" s="113"/>
      <c r="C27" s="14">
        <v>57</v>
      </c>
      <c r="D27" s="122"/>
      <c r="E27" s="115"/>
      <c r="F27" s="116"/>
      <c r="G27" s="123"/>
      <c r="H27" s="124"/>
      <c r="I27" s="15" t="str">
        <f t="shared" si="0"/>
        <v/>
      </c>
      <c r="J27" s="125"/>
      <c r="K27" s="15" t="str">
        <f t="shared" si="1"/>
        <v/>
      </c>
      <c r="L27" s="124"/>
      <c r="M27" s="15" t="str">
        <f t="shared" si="2"/>
        <v/>
      </c>
      <c r="N27" s="126"/>
      <c r="O27" s="37" t="str">
        <f t="shared" si="3"/>
        <v/>
      </c>
      <c r="P27" s="35" t="str">
        <f t="shared" si="4"/>
        <v/>
      </c>
      <c r="Q27" s="127"/>
      <c r="R27" s="43" t="str">
        <f t="shared" si="5"/>
        <v/>
      </c>
      <c r="S27" s="47"/>
      <c r="T27" s="48"/>
      <c r="U27" s="48"/>
      <c r="V27" s="48"/>
      <c r="W27" s="73"/>
      <c r="X27" s="73"/>
      <c r="Y27" s="49"/>
      <c r="Z27" s="50"/>
      <c r="AA27" s="61"/>
    </row>
    <row r="28" spans="2:30" ht="30" customHeight="1" x14ac:dyDescent="0.2">
      <c r="B28" s="113"/>
      <c r="C28" s="14">
        <v>58</v>
      </c>
      <c r="D28" s="122"/>
      <c r="E28" s="115"/>
      <c r="F28" s="116"/>
      <c r="G28" s="123"/>
      <c r="H28" s="124"/>
      <c r="I28" s="15" t="str">
        <f t="shared" si="0"/>
        <v/>
      </c>
      <c r="J28" s="125"/>
      <c r="K28" s="15" t="str">
        <f t="shared" si="1"/>
        <v/>
      </c>
      <c r="L28" s="124"/>
      <c r="M28" s="15" t="str">
        <f t="shared" si="2"/>
        <v/>
      </c>
      <c r="N28" s="126"/>
      <c r="O28" s="37" t="str">
        <f t="shared" si="3"/>
        <v/>
      </c>
      <c r="P28" s="35" t="str">
        <f t="shared" si="4"/>
        <v/>
      </c>
      <c r="Q28" s="127"/>
      <c r="R28" s="43" t="str">
        <f t="shared" si="5"/>
        <v/>
      </c>
      <c r="S28" s="47"/>
      <c r="T28" s="48"/>
      <c r="U28" s="48"/>
      <c r="V28" s="48"/>
      <c r="W28" s="73"/>
      <c r="X28" s="73"/>
      <c r="Y28" s="52"/>
      <c r="Z28" s="50"/>
      <c r="AA28" s="61"/>
    </row>
    <row r="29" spans="2:30" ht="30" customHeight="1" thickBot="1" x14ac:dyDescent="0.25">
      <c r="B29" s="114"/>
      <c r="C29" s="18">
        <v>59</v>
      </c>
      <c r="D29" s="128"/>
      <c r="E29" s="128"/>
      <c r="F29" s="129"/>
      <c r="G29" s="130"/>
      <c r="H29" s="131"/>
      <c r="I29" s="19" t="str">
        <f t="shared" si="0"/>
        <v/>
      </c>
      <c r="J29" s="132"/>
      <c r="K29" s="19" t="str">
        <f t="shared" si="1"/>
        <v/>
      </c>
      <c r="L29" s="131"/>
      <c r="M29" s="15" t="str">
        <f t="shared" si="2"/>
        <v/>
      </c>
      <c r="N29" s="133"/>
      <c r="O29" s="39" t="str">
        <f t="shared" si="3"/>
        <v/>
      </c>
      <c r="P29" s="40" t="str">
        <f t="shared" si="4"/>
        <v/>
      </c>
      <c r="Q29" s="134"/>
      <c r="R29" s="44" t="str">
        <f t="shared" si="5"/>
        <v/>
      </c>
      <c r="S29" s="47"/>
      <c r="T29" s="48"/>
      <c r="U29" s="48"/>
      <c r="V29" s="48"/>
      <c r="W29" s="73"/>
      <c r="X29" s="73"/>
      <c r="Y29" s="52"/>
      <c r="Z29" s="50"/>
      <c r="AA29" s="61"/>
    </row>
    <row r="30" spans="2:30" ht="30" customHeight="1" thickTop="1" x14ac:dyDescent="0.2">
      <c r="B30" s="113"/>
      <c r="C30" s="16">
        <v>60</v>
      </c>
      <c r="D30" s="135"/>
      <c r="E30" s="135"/>
      <c r="F30" s="136"/>
      <c r="G30" s="137"/>
      <c r="H30" s="138"/>
      <c r="I30" s="17" t="str">
        <f t="shared" si="0"/>
        <v/>
      </c>
      <c r="J30" s="139"/>
      <c r="K30" s="17" t="str">
        <f t="shared" si="1"/>
        <v/>
      </c>
      <c r="L30" s="138"/>
      <c r="M30" s="17" t="str">
        <f t="shared" si="2"/>
        <v/>
      </c>
      <c r="N30" s="140"/>
      <c r="O30" s="38" t="str">
        <f t="shared" si="3"/>
        <v/>
      </c>
      <c r="P30" s="35" t="str">
        <f t="shared" si="4"/>
        <v/>
      </c>
      <c r="Q30" s="141"/>
      <c r="R30" s="45" t="str">
        <f t="shared" si="5"/>
        <v/>
      </c>
      <c r="S30" s="47"/>
      <c r="T30" s="48"/>
      <c r="U30" s="48"/>
      <c r="V30" s="48"/>
      <c r="W30" s="73"/>
      <c r="X30" s="73"/>
      <c r="Y30" s="52"/>
      <c r="Z30" s="50"/>
      <c r="AA30" s="61"/>
    </row>
    <row r="31" spans="2:30" ht="30" customHeight="1" x14ac:dyDescent="0.25">
      <c r="B31" s="113"/>
      <c r="C31" s="14">
        <v>61</v>
      </c>
      <c r="D31" s="122"/>
      <c r="E31" s="115"/>
      <c r="F31" s="116"/>
      <c r="G31" s="123"/>
      <c r="H31" s="124"/>
      <c r="I31" s="15" t="str">
        <f t="shared" ref="I31:I36" si="6">IF(Q31="","",H31*Q31)</f>
        <v/>
      </c>
      <c r="J31" s="125"/>
      <c r="K31" s="15" t="str">
        <f t="shared" ref="K31:K36" si="7">IF(Q31="","",IF(D31="QC",0,J31*Q31))</f>
        <v/>
      </c>
      <c r="L31" s="124"/>
      <c r="M31" s="15" t="str">
        <f t="shared" ref="M31:M36" si="8">IF(Q31="","",IF(D31="QC",0,L31*Q31))</f>
        <v/>
      </c>
      <c r="N31" s="126"/>
      <c r="O31" s="37" t="str">
        <f t="shared" ref="O31:O36" si="9">IF(Q31="","",N31*Q31)</f>
        <v/>
      </c>
      <c r="P31" s="35" t="str">
        <f t="shared" si="4"/>
        <v/>
      </c>
      <c r="Q31" s="127"/>
      <c r="R31" s="43" t="str">
        <f t="shared" si="5"/>
        <v/>
      </c>
      <c r="S31" s="51"/>
      <c r="T31" s="54"/>
      <c r="U31" s="54"/>
      <c r="V31" s="54"/>
      <c r="W31" s="54"/>
      <c r="X31" s="54"/>
      <c r="Y31" s="49"/>
      <c r="Z31" s="76"/>
      <c r="AA31" s="76"/>
    </row>
    <row r="32" spans="2:30" ht="30" customHeight="1" x14ac:dyDescent="0.3">
      <c r="B32" s="113"/>
      <c r="C32" s="14">
        <v>62</v>
      </c>
      <c r="D32" s="122"/>
      <c r="E32" s="115"/>
      <c r="F32" s="116"/>
      <c r="G32" s="123"/>
      <c r="H32" s="124"/>
      <c r="I32" s="15" t="str">
        <f t="shared" si="6"/>
        <v/>
      </c>
      <c r="J32" s="125"/>
      <c r="K32" s="15" t="str">
        <f t="shared" si="7"/>
        <v/>
      </c>
      <c r="L32" s="124"/>
      <c r="M32" s="15" t="str">
        <f t="shared" si="8"/>
        <v/>
      </c>
      <c r="N32" s="126"/>
      <c r="O32" s="37" t="str">
        <f t="shared" si="9"/>
        <v/>
      </c>
      <c r="P32" s="35" t="str">
        <f t="shared" si="4"/>
        <v/>
      </c>
      <c r="Q32" s="127"/>
      <c r="R32" s="43" t="str">
        <f t="shared" si="5"/>
        <v/>
      </c>
      <c r="S32" s="51"/>
      <c r="T32" s="54"/>
      <c r="U32" s="54"/>
      <c r="V32" s="54"/>
      <c r="W32" s="54"/>
      <c r="X32" s="54"/>
      <c r="Y32" s="49"/>
      <c r="Z32" s="68"/>
      <c r="AA32" s="68"/>
    </row>
    <row r="33" spans="2:28" ht="30" customHeight="1" x14ac:dyDescent="0.2">
      <c r="B33" s="113"/>
      <c r="C33" s="14">
        <v>63</v>
      </c>
      <c r="D33" s="122"/>
      <c r="E33" s="115"/>
      <c r="F33" s="116"/>
      <c r="G33" s="123"/>
      <c r="H33" s="124"/>
      <c r="I33" s="15" t="str">
        <f t="shared" si="6"/>
        <v/>
      </c>
      <c r="J33" s="125"/>
      <c r="K33" s="15" t="str">
        <f t="shared" si="7"/>
        <v/>
      </c>
      <c r="L33" s="124"/>
      <c r="M33" s="15" t="str">
        <f t="shared" si="8"/>
        <v/>
      </c>
      <c r="N33" s="126"/>
      <c r="O33" s="37" t="str">
        <f t="shared" si="9"/>
        <v/>
      </c>
      <c r="P33" s="35" t="str">
        <f t="shared" si="4"/>
        <v/>
      </c>
      <c r="Q33" s="127"/>
      <c r="R33" s="43" t="str">
        <f t="shared" si="5"/>
        <v/>
      </c>
      <c r="S33" s="46"/>
      <c r="T33" s="46"/>
      <c r="U33" s="46"/>
      <c r="V33" s="46"/>
      <c r="W33" s="46"/>
      <c r="X33" s="46"/>
      <c r="Y33" s="46"/>
      <c r="Z33" s="46"/>
      <c r="AA33" s="46"/>
    </row>
    <row r="34" spans="2:28" ht="30" customHeight="1" thickBot="1" x14ac:dyDescent="0.3">
      <c r="B34" s="114"/>
      <c r="C34" s="18">
        <v>64</v>
      </c>
      <c r="D34" s="128"/>
      <c r="E34" s="128"/>
      <c r="F34" s="129"/>
      <c r="G34" s="130"/>
      <c r="H34" s="131"/>
      <c r="I34" s="19" t="str">
        <f t="shared" si="6"/>
        <v/>
      </c>
      <c r="J34" s="132"/>
      <c r="K34" s="19" t="str">
        <f t="shared" si="7"/>
        <v/>
      </c>
      <c r="L34" s="131"/>
      <c r="M34" s="19" t="str">
        <f t="shared" si="8"/>
        <v/>
      </c>
      <c r="N34" s="142"/>
      <c r="O34" s="39" t="str">
        <f t="shared" si="9"/>
        <v/>
      </c>
      <c r="P34" s="40" t="str">
        <f t="shared" si="4"/>
        <v/>
      </c>
      <c r="Q34" s="134"/>
      <c r="R34" s="44" t="str">
        <f t="shared" si="5"/>
        <v/>
      </c>
      <c r="S34" s="51"/>
      <c r="T34" s="54"/>
      <c r="U34" s="54"/>
      <c r="V34" s="54"/>
      <c r="W34" s="54"/>
      <c r="X34" s="54"/>
      <c r="Y34" s="52"/>
      <c r="Z34" s="75"/>
      <c r="AA34" s="75"/>
    </row>
    <row r="35" spans="2:28" ht="30" customHeight="1" thickTop="1" x14ac:dyDescent="0.25">
      <c r="B35" s="113"/>
      <c r="C35" s="16">
        <v>65</v>
      </c>
      <c r="D35" s="135"/>
      <c r="E35" s="135"/>
      <c r="F35" s="136"/>
      <c r="G35" s="137"/>
      <c r="H35" s="138"/>
      <c r="I35" s="17" t="str">
        <f t="shared" si="6"/>
        <v/>
      </c>
      <c r="J35" s="139"/>
      <c r="K35" s="17" t="str">
        <f t="shared" si="7"/>
        <v/>
      </c>
      <c r="L35" s="138"/>
      <c r="M35" s="23" t="str">
        <f t="shared" si="8"/>
        <v/>
      </c>
      <c r="N35" s="120"/>
      <c r="O35" s="38" t="str">
        <f t="shared" si="9"/>
        <v/>
      </c>
      <c r="P35" s="35" t="str">
        <f t="shared" si="4"/>
        <v/>
      </c>
      <c r="Q35" s="141"/>
      <c r="R35" s="45" t="str">
        <f t="shared" si="5"/>
        <v/>
      </c>
      <c r="S35" s="51"/>
      <c r="T35" s="54"/>
      <c r="U35" s="54"/>
      <c r="V35" s="54"/>
      <c r="W35" s="54"/>
      <c r="X35" s="54"/>
      <c r="Y35" s="52"/>
      <c r="Z35" s="75"/>
      <c r="AA35" s="75"/>
    </row>
    <row r="36" spans="2:28" ht="30" customHeight="1" thickBot="1" x14ac:dyDescent="0.3">
      <c r="B36" s="232"/>
      <c r="C36" s="89">
        <v>66</v>
      </c>
      <c r="D36" s="233"/>
      <c r="E36" s="233"/>
      <c r="F36" s="234"/>
      <c r="G36" s="235"/>
      <c r="H36" s="236"/>
      <c r="I36" s="90" t="str">
        <f t="shared" si="6"/>
        <v/>
      </c>
      <c r="J36" s="237"/>
      <c r="K36" s="90" t="str">
        <f t="shared" si="7"/>
        <v/>
      </c>
      <c r="L36" s="236"/>
      <c r="M36" s="90" t="str">
        <f t="shared" si="8"/>
        <v/>
      </c>
      <c r="N36" s="133"/>
      <c r="O36" s="91" t="str">
        <f t="shared" si="9"/>
        <v/>
      </c>
      <c r="P36" s="92" t="str">
        <f t="shared" si="4"/>
        <v/>
      </c>
      <c r="Q36" s="238"/>
      <c r="R36" s="88" t="str">
        <f t="shared" si="5"/>
        <v/>
      </c>
      <c r="S36" s="51"/>
      <c r="T36" s="72"/>
      <c r="U36" s="72"/>
      <c r="V36" s="72"/>
      <c r="W36" s="72"/>
      <c r="X36" s="72"/>
      <c r="Y36" s="63"/>
      <c r="Z36" s="73"/>
      <c r="AA36" s="73"/>
    </row>
    <row r="37" spans="2:28" ht="25.9" customHeight="1" thickTop="1" x14ac:dyDescent="0.25">
      <c r="B37" s="206" t="s">
        <v>41</v>
      </c>
      <c r="C37" s="207"/>
      <c r="D37" s="22"/>
      <c r="E37" s="22"/>
      <c r="F37" s="208"/>
      <c r="G37" s="209" t="s">
        <v>127</v>
      </c>
      <c r="H37" s="210"/>
      <c r="I37" s="269">
        <f>'FINAL DETAILS-p1 (Example)'!I37</f>
        <v>22275.4</v>
      </c>
      <c r="J37" s="210"/>
      <c r="K37" s="269">
        <f>'FINAL DETAILS-p1 (Example)'!K37</f>
        <v>-6795</v>
      </c>
      <c r="L37" s="210"/>
      <c r="M37" s="269">
        <f>'FINAL DETAILS-p1 (Example)'!M37</f>
        <v>-14650</v>
      </c>
      <c r="N37" s="210"/>
      <c r="O37" s="269">
        <f>'FINAL DETAILS-p1 (Example)'!O37</f>
        <v>-99260</v>
      </c>
      <c r="P37" s="212"/>
      <c r="Q37" s="213">
        <f>'FINAL DETAILS-p1 (Example)'!Q37</f>
        <v>61272</v>
      </c>
      <c r="R37" s="214">
        <f>'FINAL DETAILS-p1 (Example)'!R37</f>
        <v>-98429.6</v>
      </c>
      <c r="S37" s="51"/>
      <c r="T37" s="54"/>
      <c r="U37" s="54"/>
      <c r="V37" s="54"/>
      <c r="W37" s="54"/>
      <c r="X37" s="54"/>
      <c r="Y37" s="49"/>
      <c r="Z37" s="74"/>
      <c r="AA37" s="74"/>
    </row>
    <row r="38" spans="2:28" ht="25.9" customHeight="1" x14ac:dyDescent="0.3">
      <c r="B38" s="215" t="s">
        <v>78</v>
      </c>
      <c r="C38" s="20"/>
      <c r="D38" s="21"/>
      <c r="E38" s="21"/>
      <c r="F38" s="216"/>
      <c r="G38" s="217" t="s">
        <v>128</v>
      </c>
      <c r="H38" s="170"/>
      <c r="I38" s="270">
        <f>'FINAL DETAILS-p2 (Example)'!I38</f>
        <v>-1506</v>
      </c>
      <c r="J38" s="170"/>
      <c r="K38" s="270">
        <f>'FINAL DETAILS-p2 (Example)'!K38</f>
        <v>442.44800000000009</v>
      </c>
      <c r="L38" s="170"/>
      <c r="M38" s="270">
        <f>'FINAL DETAILS-p2 (Example)'!M38</f>
        <v>-8015.4000000000005</v>
      </c>
      <c r="N38" s="170"/>
      <c r="O38" s="270">
        <f>'FINAL DETAILS-p2 (Example)'!O38</f>
        <v>-29505</v>
      </c>
      <c r="P38" s="21"/>
      <c r="Q38" s="220">
        <f>'FINAL DETAILS-p1 (Example)'!Q38</f>
        <v>15547</v>
      </c>
      <c r="R38" s="271">
        <f>'FINAL DETAILS-p2 (Example)'!R38</f>
        <v>-38583.951999999997</v>
      </c>
      <c r="S38" s="51"/>
      <c r="T38" s="93"/>
      <c r="U38" s="54"/>
      <c r="V38" s="54"/>
      <c r="W38" s="54"/>
      <c r="X38" s="54"/>
      <c r="Y38" s="49"/>
      <c r="Z38" s="68"/>
      <c r="AA38" s="68"/>
    </row>
    <row r="39" spans="2:28" ht="25.9" customHeight="1" thickBot="1" x14ac:dyDescent="0.3">
      <c r="B39" s="215" t="s">
        <v>33</v>
      </c>
      <c r="C39" s="20"/>
      <c r="D39" s="20"/>
      <c r="E39" s="20"/>
      <c r="F39" s="216"/>
      <c r="G39" s="217" t="s">
        <v>129</v>
      </c>
      <c r="H39" s="218"/>
      <c r="I39" s="272" t="str">
        <f>IF(I15="","",SUM(I15:I36))</f>
        <v/>
      </c>
      <c r="J39" s="108"/>
      <c r="K39" s="272" t="str">
        <f>IF(K15="","",SUM(K15:K36))</f>
        <v/>
      </c>
      <c r="L39" s="108"/>
      <c r="M39" s="272" t="str">
        <f>IF(M15="","",SUM(M15:M36))</f>
        <v/>
      </c>
      <c r="N39" s="108"/>
      <c r="O39" s="272" t="str">
        <f>IF(O15="","",SUM(O15:O36))</f>
        <v/>
      </c>
      <c r="P39" s="21"/>
      <c r="Q39" s="273" t="str">
        <f>IF(Q15="","",SUM(Q15:Q36))</f>
        <v/>
      </c>
      <c r="R39" s="274" t="str">
        <f>IF(R15="","",SUM(R15:R36))</f>
        <v/>
      </c>
      <c r="S39" s="64"/>
      <c r="T39" s="69"/>
      <c r="U39" s="69"/>
      <c r="V39" s="69"/>
      <c r="W39" s="69"/>
      <c r="X39" s="69"/>
      <c r="Y39" s="69"/>
      <c r="Z39" s="69"/>
      <c r="AA39" s="65"/>
      <c r="AB39" s="4"/>
    </row>
    <row r="40" spans="2:28" ht="25.9" customHeight="1" thickTop="1" thickBot="1" x14ac:dyDescent="0.3">
      <c r="B40" s="477" t="s">
        <v>133</v>
      </c>
      <c r="C40" s="478"/>
      <c r="D40" s="478"/>
      <c r="E40" s="478"/>
      <c r="F40" s="478"/>
      <c r="G40" s="478"/>
      <c r="H40" s="479"/>
      <c r="I40" s="96">
        <f>SUM(I37:I39)</f>
        <v>20769.400000000001</v>
      </c>
      <c r="J40" s="1" t="s">
        <v>76</v>
      </c>
      <c r="K40" s="96">
        <f>SUM(K37:K39)</f>
        <v>-6352.5519999999997</v>
      </c>
      <c r="L40" s="1" t="s">
        <v>77</v>
      </c>
      <c r="M40" s="96">
        <f>SUM(M37:M39)</f>
        <v>-22665.4</v>
      </c>
      <c r="N40" s="1" t="s">
        <v>123</v>
      </c>
      <c r="O40" s="96">
        <f>SUM(O37:O39)</f>
        <v>-128765</v>
      </c>
      <c r="P40" s="97"/>
      <c r="Q40" s="96">
        <f>SUM(Q37:Q39)</f>
        <v>76819</v>
      </c>
      <c r="R40" s="24">
        <f>SUM(R37:R39)</f>
        <v>-137013.552</v>
      </c>
      <c r="S40" s="70"/>
      <c r="T40" s="70"/>
      <c r="U40" s="70"/>
      <c r="V40" s="70"/>
      <c r="W40" s="70"/>
      <c r="X40" s="71"/>
      <c r="Y40" s="71"/>
      <c r="Z40" s="71"/>
      <c r="AA40" s="71"/>
    </row>
    <row r="41" spans="2:28" ht="25.5" customHeight="1" thickTop="1" x14ac:dyDescent="0.2">
      <c r="B41" s="185" t="s">
        <v>121</v>
      </c>
      <c r="C41" s="169"/>
      <c r="D41" s="169"/>
      <c r="E41" s="169"/>
      <c r="F41" s="169"/>
      <c r="G41" s="169"/>
      <c r="H41" s="171"/>
      <c r="I41" s="171"/>
      <c r="J41" s="171"/>
      <c r="K41" s="171"/>
      <c r="L41" s="171"/>
      <c r="M41" s="171"/>
      <c r="N41" s="171"/>
      <c r="O41" s="171"/>
      <c r="P41" s="449" t="s">
        <v>131</v>
      </c>
      <c r="Q41" s="450"/>
      <c r="R41" s="453">
        <f>'FINAL DETAILS-p1 (Example)'!$X$40</f>
        <v>-125813.552</v>
      </c>
      <c r="Z41" s="66"/>
      <c r="AA41" s="66"/>
    </row>
    <row r="42" spans="2:28" ht="24.95" customHeight="1" thickBot="1" x14ac:dyDescent="0.25">
      <c r="B42" s="205" t="s">
        <v>80</v>
      </c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451"/>
      <c r="Q42" s="452"/>
      <c r="R42" s="454"/>
      <c r="S42" s="6"/>
      <c r="T42" s="6"/>
      <c r="U42" s="6"/>
      <c r="V42" s="6"/>
    </row>
    <row r="43" spans="2:28" ht="18.95" customHeight="1" thickTop="1" x14ac:dyDescent="0.2">
      <c r="B43" s="308" t="s">
        <v>60</v>
      </c>
      <c r="C43" s="309"/>
      <c r="D43" s="309"/>
      <c r="E43" s="309"/>
      <c r="F43" s="309"/>
      <c r="G43" s="310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2:28" ht="18.95" customHeight="1" thickBot="1" x14ac:dyDescent="0.25">
      <c r="B44" s="311"/>
      <c r="C44" s="312"/>
      <c r="D44" s="312"/>
      <c r="E44" s="312"/>
      <c r="F44" s="312"/>
      <c r="G44" s="313"/>
      <c r="H44" s="6"/>
      <c r="J44" s="1"/>
      <c r="K44" s="1"/>
      <c r="L44" s="33"/>
      <c r="M44" s="1"/>
      <c r="N44" s="1"/>
      <c r="O44" s="1"/>
      <c r="P44" s="6"/>
      <c r="Q44" s="6"/>
      <c r="R44" s="6"/>
      <c r="S44" s="6"/>
      <c r="T44" s="6"/>
      <c r="U44" s="6"/>
      <c r="V44" s="6"/>
    </row>
    <row r="45" spans="2:28" ht="18.95" customHeight="1" thickTop="1" thickBot="1" x14ac:dyDescent="0.25">
      <c r="B45" s="297" t="s">
        <v>61</v>
      </c>
      <c r="C45" s="298"/>
      <c r="D45" s="298"/>
      <c r="E45" s="298"/>
      <c r="F45" s="298"/>
      <c r="G45" s="299"/>
      <c r="H45" s="6"/>
      <c r="J45" s="3"/>
      <c r="K45" s="3"/>
      <c r="L45" s="33"/>
      <c r="M45" s="4"/>
      <c r="N45" s="4"/>
      <c r="O45" s="4"/>
      <c r="P45" s="6"/>
      <c r="Q45" s="6"/>
      <c r="R45" s="6"/>
      <c r="S45" s="6"/>
      <c r="T45" s="6"/>
      <c r="U45" s="6"/>
      <c r="V45" s="6"/>
    </row>
    <row r="46" spans="2:28" ht="18.95" customHeight="1" thickTop="1" x14ac:dyDescent="0.2">
      <c r="B46" s="11" t="s">
        <v>39</v>
      </c>
      <c r="C46" s="300" t="s">
        <v>58</v>
      </c>
      <c r="D46" s="300"/>
      <c r="E46" s="300"/>
      <c r="F46" s="300"/>
      <c r="G46" s="300"/>
      <c r="H46" s="6"/>
      <c r="J46" s="32"/>
      <c r="K46" s="32"/>
      <c r="L46" s="32"/>
      <c r="M46" s="32"/>
      <c r="N46" s="32"/>
      <c r="O46" s="32"/>
      <c r="P46" s="6"/>
      <c r="Q46" s="6"/>
      <c r="R46" s="6"/>
      <c r="S46" s="6"/>
      <c r="T46" s="6"/>
      <c r="U46" s="6"/>
      <c r="V46" s="6"/>
    </row>
    <row r="47" spans="2:28" ht="18.95" customHeight="1" x14ac:dyDescent="0.2">
      <c r="B47" s="12" t="s">
        <v>44</v>
      </c>
      <c r="C47" s="295" t="s">
        <v>59</v>
      </c>
      <c r="D47" s="295"/>
      <c r="E47" s="295"/>
      <c r="F47" s="295"/>
      <c r="G47" s="295"/>
      <c r="H47" s="6"/>
      <c r="S47" s="6"/>
      <c r="T47" s="6"/>
      <c r="U47" s="6"/>
      <c r="V47" s="6"/>
    </row>
    <row r="48" spans="2:28" ht="18.95" customHeight="1" thickBot="1" x14ac:dyDescent="0.25">
      <c r="B48" s="28"/>
      <c r="C48" s="301"/>
      <c r="D48" s="301"/>
      <c r="E48" s="301"/>
      <c r="F48" s="301"/>
      <c r="G48" s="301"/>
      <c r="H48" s="6"/>
      <c r="S48" s="6"/>
      <c r="T48" s="6"/>
      <c r="U48" s="6"/>
      <c r="V48" s="6"/>
    </row>
    <row r="49" spans="2:22" ht="18.95" customHeight="1" thickTop="1" thickBot="1" x14ac:dyDescent="0.25">
      <c r="B49" s="297" t="s">
        <v>83</v>
      </c>
      <c r="C49" s="298"/>
      <c r="D49" s="298"/>
      <c r="E49" s="298"/>
      <c r="F49" s="298"/>
      <c r="G49" s="299"/>
      <c r="H49" s="6"/>
      <c r="S49" s="6"/>
      <c r="T49" s="6"/>
      <c r="U49" s="6"/>
      <c r="V49" s="6"/>
    </row>
    <row r="50" spans="2:22" ht="18.95" customHeight="1" thickTop="1" x14ac:dyDescent="0.2">
      <c r="B50" s="27" t="s">
        <v>86</v>
      </c>
      <c r="C50" s="302" t="s">
        <v>88</v>
      </c>
      <c r="D50" s="302"/>
      <c r="E50" s="302"/>
      <c r="F50" s="302"/>
      <c r="G50" s="302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2:22" ht="18.95" customHeight="1" x14ac:dyDescent="0.2">
      <c r="B51" s="12" t="s">
        <v>85</v>
      </c>
      <c r="C51" s="295" t="s">
        <v>89</v>
      </c>
      <c r="D51" s="295"/>
      <c r="E51" s="295"/>
      <c r="F51" s="295"/>
      <c r="G51" s="295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2:22" ht="18.95" customHeight="1" thickBot="1" x14ac:dyDescent="0.25">
      <c r="B52" s="13" t="s">
        <v>87</v>
      </c>
      <c r="C52" s="296" t="s">
        <v>90</v>
      </c>
      <c r="D52" s="296"/>
      <c r="E52" s="296"/>
      <c r="F52" s="296"/>
      <c r="G52" s="29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2:22" ht="18.95" customHeight="1" x14ac:dyDescent="0.2"/>
    <row r="54" spans="2:22" ht="18.95" customHeight="1" x14ac:dyDescent="0.2"/>
    <row r="55" spans="2:22" ht="18.95" customHeight="1" x14ac:dyDescent="0.2"/>
    <row r="56" spans="2:22" ht="18.95" customHeight="1" x14ac:dyDescent="0.2"/>
    <row r="57" spans="2:22" ht="18.95" customHeight="1" x14ac:dyDescent="0.2"/>
    <row r="58" spans="2:22" ht="18.95" customHeight="1" x14ac:dyDescent="0.2"/>
    <row r="59" spans="2:22" ht="18.95" customHeight="1" x14ac:dyDescent="0.2"/>
    <row r="60" spans="2:22" ht="18.95" customHeight="1" x14ac:dyDescent="0.2"/>
    <row r="61" spans="2:22" ht="18.95" customHeight="1" x14ac:dyDescent="0.2"/>
    <row r="62" spans="2:22" ht="18.95" customHeight="1" x14ac:dyDescent="0.2"/>
  </sheetData>
  <dataConsolidate/>
  <mergeCells count="51">
    <mergeCell ref="C51:G51"/>
    <mergeCell ref="C52:G52"/>
    <mergeCell ref="I2:O3"/>
    <mergeCell ref="I4:O5"/>
    <mergeCell ref="B45:G45"/>
    <mergeCell ref="C46:G46"/>
    <mergeCell ref="C47:G47"/>
    <mergeCell ref="C48:G48"/>
    <mergeCell ref="B49:G49"/>
    <mergeCell ref="C50:G50"/>
    <mergeCell ref="G13:G14"/>
    <mergeCell ref="J10:J12"/>
    <mergeCell ref="K10:K12"/>
    <mergeCell ref="L10:L12"/>
    <mergeCell ref="M10:M12"/>
    <mergeCell ref="B10:B12"/>
    <mergeCell ref="B43:G44"/>
    <mergeCell ref="N10:N12"/>
    <mergeCell ref="O10:O12"/>
    <mergeCell ref="P10:P11"/>
    <mergeCell ref="B13:B14"/>
    <mergeCell ref="C13:C14"/>
    <mergeCell ref="D13:D14"/>
    <mergeCell ref="E13:E14"/>
    <mergeCell ref="F13:F14"/>
    <mergeCell ref="H10:H12"/>
    <mergeCell ref="I10:I12"/>
    <mergeCell ref="B40:H40"/>
    <mergeCell ref="D10:D12"/>
    <mergeCell ref="E10:E12"/>
    <mergeCell ref="F10:F12"/>
    <mergeCell ref="G10:G12"/>
    <mergeCell ref="AD13:AD14"/>
    <mergeCell ref="Q10:Q12"/>
    <mergeCell ref="R10:R12"/>
    <mergeCell ref="P41:Q42"/>
    <mergeCell ref="R41:R42"/>
    <mergeCell ref="B2:H6"/>
    <mergeCell ref="P2:Q2"/>
    <mergeCell ref="P3:Q3"/>
    <mergeCell ref="P4:Q4"/>
    <mergeCell ref="P5:Q5"/>
    <mergeCell ref="P6:Q6"/>
    <mergeCell ref="C10:C12"/>
    <mergeCell ref="B7:R8"/>
    <mergeCell ref="B9:G9"/>
    <mergeCell ref="H9:I9"/>
    <mergeCell ref="J9:K9"/>
    <mergeCell ref="L9:M9"/>
    <mergeCell ref="N9:O9"/>
    <mergeCell ref="P9:R9"/>
  </mergeCells>
  <dataValidations count="10">
    <dataValidation type="whole" allowBlank="1" showInputMessage="1" showErrorMessage="1" sqref="Q10:R10 I15:I36 K15:K36 R15:R36 M15:M36" xr:uid="{818DF7D2-4B5F-475E-A37A-A492F0113516}">
      <formula1>11111</formula1>
      <formula2>111111</formula2>
    </dataValidation>
    <dataValidation allowBlank="1" showInputMessage="1" sqref="J15:J36 L15:L36 H10:P12 B15:C36 B10:G14 F15:H36 Z4:Z8 Q15:Q36" xr:uid="{DAD5B8E5-CF53-4189-987D-473546A005D2}"/>
    <dataValidation type="whole" allowBlank="1" showInputMessage="1" sqref="X40 L45 L44:O44 W2:W3 AD15:AD16 B37:B39 W24:X30 Z34:Z37 Z23 W15:X22 R2:R6" xr:uid="{E276A90F-9FCA-4F93-B263-E7F19A30F124}">
      <formula1>11111</formula1>
      <formula2>22222</formula2>
    </dataValidation>
    <dataValidation type="whole" allowBlank="1" showInputMessage="1" showErrorMessage="1" sqref="Z32:AA32 B2:H6 D39:E39 I2 Z38:AA38 W31:Y32 P4:Q4 AB39 Y15:Y30 J44:K44 J46:O46 P5:P6 P2:P3 AB5 W34:Y38 B7 W23:X23 M45:O45 D37:E37 I4" xr:uid="{64D696B1-8A7B-4249-ADB3-7A0E56C2B6D5}">
      <formula1>11111</formula1>
      <formula2>22222</formula2>
    </dataValidation>
    <dataValidation type="whole" allowBlank="1" showInputMessage="1" sqref="B43 X4:Y8 Z15:Z21 Z24:Z30 B45:B52 X9" xr:uid="{FC656DCF-FF92-4C1A-8EBA-78523E9BE45A}">
      <formula1>111</formula1>
      <formula2>222</formula2>
    </dataValidation>
    <dataValidation type="whole" allowBlank="1" showInputMessage="1" showErrorMessage="1" sqref="B53:P65533 Q54:R65533 AB2:AG4 Z42:AA65533 I41:J43 P43:R46 K42:O43 W40:AA40 C41:G42 W41:Y65533 W13:AA22 Y23:AA24 AL11:AL22 S42:V65533 I50:R52 AL29:AL65533 AB6:AG9 AC10:AL10 AU1:IW9 AH2:AT9 AA2:AA9 AB10:AB38 AM10:AU65533 AV10:IX1048576 AC41:AK65533 H41:H52 AB40:AB65533" xr:uid="{6C28F5D8-5F1F-409D-BD6C-902344C32E37}">
      <formula1>111</formula1>
      <formula2>222</formula2>
    </dataValidation>
    <dataValidation type="list" allowBlank="1" showInputMessage="1" showErrorMessage="1" sqref="D15:D36" xr:uid="{6AD977F7-6E28-4233-97E0-81FF65ACFE6A}">
      <formula1>$B$46:$B$48</formula1>
    </dataValidation>
    <dataValidation type="list" allowBlank="1" showInputMessage="1" showErrorMessage="1" sqref="E15:E36" xr:uid="{9B86A057-9134-4A91-B89B-45BE055A0AC6}">
      <formula1>$B$50:$B$52</formula1>
    </dataValidation>
    <dataValidation type="list" allowBlank="1" showInputMessage="1" sqref="H13" xr:uid="{654D3116-D4CD-49AD-9C88-646C977944D4}">
      <formula1>$AD$15:$AD$16</formula1>
    </dataValidation>
    <dataValidation type="decimal" allowBlank="1" showInputMessage="1" showErrorMessage="1" error="Select a number between -8 and 0" sqref="N15:N36" xr:uid="{68B784E5-BA28-40A7-9EA2-5EA9B41A37F7}">
      <formula1>-8</formula1>
      <formula2>0</formula2>
    </dataValidation>
  </dataValidations>
  <printOptions horizontalCentered="1" verticalCentered="1"/>
  <pageMargins left="0" right="0" top="0" bottom="0" header="0.3" footer="0.16"/>
  <pageSetup scale="54" orientation="landscape" r:id="rId1"/>
  <headerFooter alignWithMargins="0">
    <oddFooter>&amp;L&amp;1#&amp;"Calibri"&amp;11&amp;K000000Classification: Protected A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47C6956255BB488C429F2738D5E021" ma:contentTypeVersion="1" ma:contentTypeDescription="Create a new document." ma:contentTypeScope="" ma:versionID="9a7b65e7a4d29de318a9871217b925cd">
  <xsd:schema xmlns:xsd="http://www.w3.org/2001/XMLSchema" xmlns:xs="http://www.w3.org/2001/XMLSchema" xmlns:p="http://schemas.microsoft.com/office/2006/metadata/properties" xmlns:ns2="a04163c6-b68e-4c40-8e35-707a7d4f43a0" targetNamespace="http://schemas.microsoft.com/office/2006/metadata/properties" ma:root="true" ma:fieldsID="28ef0450c266b0ada69a966285327ddd" ns2:_="">
    <xsd:import namespace="a04163c6-b68e-4c40-8e35-707a7d4f43a0"/>
    <xsd:element name="properties">
      <xsd:complexType>
        <xsd:sequence>
          <xsd:element name="documentManagement">
            <xsd:complexType>
              <xsd:all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4163c6-b68e-4c40-8e35-707a7d4f43a0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description="Comments (protected sheet - yes/no, spell check capability etc. )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Comments xmlns="a04163c6-b68e-4c40-8e35-707a7d4f43a0" xsi:nil="true"/>
  </documentManagement>
</p:properties>
</file>

<file path=customXml/itemProps1.xml><?xml version="1.0" encoding="utf-8"?>
<ds:datastoreItem xmlns:ds="http://schemas.openxmlformats.org/officeDocument/2006/customXml" ds:itemID="{E481882E-AC51-4C89-A160-87D2583D25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624E03-C08E-4C16-AD36-083EDEA050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4163c6-b68e-4c40-8e35-707a7d4f43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F1285D-BDC2-4642-971C-AC718F8C4520}">
  <ds:schemaRefs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a04163c6-b68e-4c40-8e35-707a7d4f43a0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FINAL DETAILS-p1</vt:lpstr>
      <vt:lpstr>FINAL DETAILS-p2</vt:lpstr>
      <vt:lpstr>FINAL DETAILS-p3</vt:lpstr>
      <vt:lpstr>FINAL DETAILS-p1 (Example)</vt:lpstr>
      <vt:lpstr>FINAL DETAILS-p2 (Example)</vt:lpstr>
      <vt:lpstr>FINAL DETAILS-p3 (Example)</vt:lpstr>
      <vt:lpstr>'FINAL DETAILS-p1'!Print_Area</vt:lpstr>
      <vt:lpstr>'FINAL DETAILS-p1 (Example)'!Print_Area</vt:lpstr>
      <vt:lpstr>'FINAL DETAILS-p2'!Print_Area</vt:lpstr>
      <vt:lpstr>'FINAL DETAILS-p2 (Example)'!Print_Area</vt:lpstr>
      <vt:lpstr>'FINAL DETAILS-p3'!Print_Area</vt:lpstr>
      <vt:lpstr>'FINAL DETAILS-p3 (Example)'!Print_Area</vt:lpstr>
    </vt:vector>
  </TitlesOfParts>
  <Company>GOA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D.18 Final Details IRI - ACP-EPS Projects</dc:title>
  <dc:subject>Final Details IRI - ACP-EPS Projects</dc:subject>
  <dc:creator>Transportation and Economic Corridors</dc:creator>
  <cp:keywords>Security Classification:Public</cp:keywords>
  <cp:lastModifiedBy>Glenda Kuziemsky</cp:lastModifiedBy>
  <cp:lastPrinted>2024-10-02T15:25:05Z</cp:lastPrinted>
  <dcterms:created xsi:type="dcterms:W3CDTF">2013-03-14T19:47:11Z</dcterms:created>
  <dcterms:modified xsi:type="dcterms:W3CDTF">2025-01-07T20:43:06Z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0x0101001D47C6956255BB488C429F2738D5E021</vt:lpwstr>
  </property>
  <property fmtid="{D5CDD505-2E9C-101B-9397-08002B2CF9AE}" pid="3" name="MSIP_Label_abf2ea38-542c-4b75-bd7d-582ec36a519f_Enabled">
    <vt:lpwstr>true</vt:lpwstr>
  </property>
  <property fmtid="{D5CDD505-2E9C-101B-9397-08002B2CF9AE}" pid="4" name="MSIP_Label_abf2ea38-542c-4b75-bd7d-582ec36a519f_SetDate">
    <vt:lpwstr>2023-08-03T16:55:10Z</vt:lpwstr>
  </property>
  <property fmtid="{D5CDD505-2E9C-101B-9397-08002B2CF9AE}" pid="5" name="MSIP_Label_abf2ea38-542c-4b75-bd7d-582ec36a519f_Method">
    <vt:lpwstr>Standard</vt:lpwstr>
  </property>
  <property fmtid="{D5CDD505-2E9C-101B-9397-08002B2CF9AE}" pid="6" name="MSIP_Label_abf2ea38-542c-4b75-bd7d-582ec36a519f_Name">
    <vt:lpwstr>Protected A</vt:lpwstr>
  </property>
  <property fmtid="{D5CDD505-2E9C-101B-9397-08002B2CF9AE}" pid="7" name="MSIP_Label_abf2ea38-542c-4b75-bd7d-582ec36a519f_SiteId">
    <vt:lpwstr>2bb51c06-af9b-42c5-8bf5-3c3b7b10850b</vt:lpwstr>
  </property>
  <property fmtid="{D5CDD505-2E9C-101B-9397-08002B2CF9AE}" pid="8" name="MSIP_Label_abf2ea38-542c-4b75-bd7d-582ec36a519f_ActionId">
    <vt:lpwstr>fa49c8f5-aa49-4aaf-a15b-3d9d4244a000</vt:lpwstr>
  </property>
  <property fmtid="{D5CDD505-2E9C-101B-9397-08002B2CF9AE}" pid="9" name="MSIP_Label_abf2ea38-542c-4b75-bd7d-582ec36a519f_ContentBits">
    <vt:lpwstr>2</vt:lpwstr>
  </property>
</Properties>
</file>