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120" yWindow="30" windowWidth="19040" windowHeight="11510"/>
  </bookViews>
  <sheets>
    <sheet name="FINAL DETAILS ACP EPS (blank)" sheetId="4" r:id="rId1"/>
    <sheet name="FINAL DETAILS ACP EPS (sample)" sheetId="3" r:id="rId2"/>
  </sheets>
  <externalReferences>
    <externalReference r:id="rId3"/>
  </externalReferences>
  <definedNames>
    <definedName name="CompactionLot1">'[1]LOT REPORT'!$AA$21</definedName>
    <definedName name="DateLaidLot1">'[1]LOT REPORT'!$A$13</definedName>
    <definedName name="DesignLiftThicknessLot1">'[1]LOT REPORT'!$AB$8</definedName>
    <definedName name="_xlnm.Print_Area" localSheetId="0">'FINAL DETAILS ACP EPS (blank)'!$B$1:$Y$41</definedName>
    <definedName name="_xlnm.Print_Area" localSheetId="1">'FINAL DETAILS ACP EPS (sample)'!$B$2:$Y$42</definedName>
  </definedNames>
  <calcPr calcId="162913"/>
</workbook>
</file>

<file path=xl/calcChain.xml><?xml version="1.0" encoding="utf-8"?>
<calcChain xmlns="http://schemas.openxmlformats.org/spreadsheetml/2006/main">
  <c r="X16" i="3" l="1"/>
  <c r="Y16" i="3"/>
  <c r="V35" i="4" l="1"/>
  <c r="X28" i="3" l="1"/>
  <c r="X27" i="4"/>
  <c r="X14" i="3"/>
  <c r="X21" i="3" s="1"/>
  <c r="X15" i="4"/>
  <c r="Y15" i="4"/>
  <c r="X13" i="4"/>
  <c r="X20" i="4" s="1"/>
  <c r="N37" i="3"/>
  <c r="N36" i="4"/>
  <c r="L36" i="4"/>
  <c r="J36" i="4"/>
  <c r="H36" i="4"/>
  <c r="O18" i="4"/>
  <c r="O35" i="4"/>
  <c r="M35" i="4"/>
  <c r="L35" i="4"/>
  <c r="J35" i="4"/>
  <c r="H35" i="4"/>
  <c r="O34" i="4"/>
  <c r="M34" i="4"/>
  <c r="L34" i="4"/>
  <c r="J34" i="4"/>
  <c r="H34" i="4"/>
  <c r="O33" i="4"/>
  <c r="M33" i="4"/>
  <c r="L33" i="4"/>
  <c r="J33" i="4"/>
  <c r="H33" i="4"/>
  <c r="O32" i="4"/>
  <c r="M32" i="4"/>
  <c r="L32" i="4"/>
  <c r="J32" i="4"/>
  <c r="H32" i="4"/>
  <c r="O31" i="4"/>
  <c r="M31" i="4"/>
  <c r="L31" i="4"/>
  <c r="J31" i="4"/>
  <c r="H31" i="4"/>
  <c r="O30" i="4"/>
  <c r="M30" i="4"/>
  <c r="L30" i="4"/>
  <c r="J30" i="4"/>
  <c r="H30" i="4"/>
  <c r="O29" i="4"/>
  <c r="M29" i="4"/>
  <c r="L29" i="4"/>
  <c r="J29" i="4"/>
  <c r="H29" i="4"/>
  <c r="M28" i="4"/>
  <c r="O28" i="4" s="1"/>
  <c r="L28" i="4"/>
  <c r="J28" i="4"/>
  <c r="H28" i="4"/>
  <c r="M27" i="4"/>
  <c r="O27" i="4" s="1"/>
  <c r="L27" i="4"/>
  <c r="J27" i="4"/>
  <c r="H27" i="4"/>
  <c r="M26" i="4"/>
  <c r="O26" i="4" s="1"/>
  <c r="L26" i="4"/>
  <c r="J26" i="4"/>
  <c r="H26" i="4"/>
  <c r="O25" i="4"/>
  <c r="M25" i="4"/>
  <c r="L25" i="4"/>
  <c r="J25" i="4"/>
  <c r="H25" i="4"/>
  <c r="M24" i="4"/>
  <c r="O24" i="4" s="1"/>
  <c r="L24" i="4"/>
  <c r="J24" i="4"/>
  <c r="H24" i="4"/>
  <c r="M23" i="4"/>
  <c r="O23" i="4" s="1"/>
  <c r="L23" i="4"/>
  <c r="J23" i="4"/>
  <c r="H23" i="4"/>
  <c r="M22" i="4"/>
  <c r="O22" i="4" s="1"/>
  <c r="L22" i="4"/>
  <c r="J22" i="4"/>
  <c r="H22" i="4"/>
  <c r="O21" i="4"/>
  <c r="M21" i="4"/>
  <c r="L21" i="4"/>
  <c r="J21" i="4"/>
  <c r="H21" i="4"/>
  <c r="M20" i="4"/>
  <c r="O20" i="4" s="1"/>
  <c r="L20" i="4"/>
  <c r="J20" i="4"/>
  <c r="H20" i="4"/>
  <c r="M19" i="4"/>
  <c r="O19" i="4" s="1"/>
  <c r="L19" i="4"/>
  <c r="J19" i="4"/>
  <c r="H19" i="4"/>
  <c r="M18" i="4"/>
  <c r="L18" i="4"/>
  <c r="J18" i="4"/>
  <c r="H18" i="4"/>
  <c r="M17" i="4"/>
  <c r="O17" i="4" s="1"/>
  <c r="L17" i="4"/>
  <c r="J17" i="4"/>
  <c r="H17" i="4"/>
  <c r="M16" i="4"/>
  <c r="O16" i="4" s="1"/>
  <c r="L16" i="4"/>
  <c r="J16" i="4"/>
  <c r="H16" i="4"/>
  <c r="O15" i="4"/>
  <c r="M15" i="4"/>
  <c r="L15" i="4"/>
  <c r="J15" i="4"/>
  <c r="H15" i="4"/>
  <c r="O14" i="4"/>
  <c r="O36" i="4" s="1"/>
  <c r="M14" i="4"/>
  <c r="L14" i="4"/>
  <c r="J14" i="4"/>
  <c r="H14" i="4"/>
  <c r="O36" i="3" l="1"/>
  <c r="M36" i="3"/>
  <c r="L36" i="3"/>
  <c r="J36" i="3"/>
  <c r="H36" i="3"/>
  <c r="B36" i="3"/>
  <c r="O35" i="3"/>
  <c r="M35" i="3"/>
  <c r="L35" i="3"/>
  <c r="J35" i="3"/>
  <c r="H35" i="3"/>
  <c r="B35" i="3"/>
  <c r="O34" i="3"/>
  <c r="M34" i="3"/>
  <c r="L34" i="3"/>
  <c r="J34" i="3"/>
  <c r="H34" i="3"/>
  <c r="B34" i="3"/>
  <c r="O33" i="3"/>
  <c r="M33" i="3"/>
  <c r="L33" i="3"/>
  <c r="J33" i="3"/>
  <c r="H33" i="3"/>
  <c r="B33" i="3"/>
  <c r="O32" i="3"/>
  <c r="M32" i="3"/>
  <c r="L32" i="3"/>
  <c r="J32" i="3"/>
  <c r="H32" i="3"/>
  <c r="B32" i="3"/>
  <c r="O31" i="3"/>
  <c r="M31" i="3"/>
  <c r="L31" i="3"/>
  <c r="J31" i="3"/>
  <c r="H31" i="3"/>
  <c r="B31" i="3"/>
  <c r="O30" i="3"/>
  <c r="M30" i="3"/>
  <c r="L30" i="3"/>
  <c r="J30" i="3"/>
  <c r="H30" i="3"/>
  <c r="B30" i="3"/>
  <c r="M29" i="3"/>
  <c r="O29" i="3" s="1"/>
  <c r="L29" i="3"/>
  <c r="J29" i="3"/>
  <c r="H29" i="3"/>
  <c r="M28" i="3"/>
  <c r="L28" i="3"/>
  <c r="J28" i="3"/>
  <c r="H28" i="3"/>
  <c r="M27" i="3"/>
  <c r="L27" i="3"/>
  <c r="J27" i="3"/>
  <c r="H27" i="3"/>
  <c r="M26" i="3"/>
  <c r="L26" i="3"/>
  <c r="J26" i="3"/>
  <c r="H26" i="3"/>
  <c r="M25" i="3"/>
  <c r="L25" i="3"/>
  <c r="J25" i="3"/>
  <c r="H25" i="3"/>
  <c r="M24" i="3"/>
  <c r="L24" i="3"/>
  <c r="J24" i="3"/>
  <c r="H24" i="3"/>
  <c r="M23" i="3"/>
  <c r="L23" i="3"/>
  <c r="J23" i="3"/>
  <c r="H23" i="3"/>
  <c r="M22" i="3"/>
  <c r="L22" i="3"/>
  <c r="J22" i="3"/>
  <c r="H22" i="3"/>
  <c r="M21" i="3"/>
  <c r="O21" i="3" s="1"/>
  <c r="L21" i="3"/>
  <c r="J21" i="3"/>
  <c r="H21" i="3"/>
  <c r="M20" i="3"/>
  <c r="O20" i="3" s="1"/>
  <c r="L20" i="3"/>
  <c r="J20" i="3"/>
  <c r="H20" i="3"/>
  <c r="M19" i="3"/>
  <c r="O19" i="3" s="1"/>
  <c r="L19" i="3"/>
  <c r="J19" i="3"/>
  <c r="H19" i="3"/>
  <c r="M18" i="3"/>
  <c r="O18" i="3" s="1"/>
  <c r="L18" i="3"/>
  <c r="J18" i="3"/>
  <c r="H18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M17" i="3"/>
  <c r="O17" i="3" s="1"/>
  <c r="L17" i="3"/>
  <c r="J17" i="3"/>
  <c r="H17" i="3"/>
  <c r="M16" i="3"/>
  <c r="L16" i="3"/>
  <c r="J16" i="3"/>
  <c r="H16" i="3"/>
  <c r="M15" i="3"/>
  <c r="O15" i="3" s="1"/>
  <c r="L15" i="3"/>
  <c r="J15" i="3"/>
  <c r="H15" i="3"/>
  <c r="H37" i="3" s="1"/>
  <c r="J37" i="3" l="1"/>
  <c r="V36" i="3" s="1"/>
  <c r="L37" i="3"/>
  <c r="O16" i="3"/>
  <c r="O22" i="3"/>
  <c r="O23" i="3"/>
  <c r="O24" i="3"/>
  <c r="O25" i="3"/>
  <c r="O26" i="3"/>
  <c r="O27" i="3"/>
  <c r="O28" i="3"/>
  <c r="O37" i="3" l="1"/>
</calcChain>
</file>

<file path=xl/sharedStrings.xml><?xml version="1.0" encoding="utf-8"?>
<sst xmlns="http://schemas.openxmlformats.org/spreadsheetml/2006/main" count="250" uniqueCount="106">
  <si>
    <t>FINAL DETAILS</t>
  </si>
  <si>
    <t>PROJECT</t>
  </si>
  <si>
    <t>CONTRACT NO.</t>
  </si>
  <si>
    <t>CONTRACTOR</t>
  </si>
  <si>
    <t>CONSULTANT</t>
  </si>
  <si>
    <t>ACP EPS PROJECTS</t>
  </si>
  <si>
    <t xml:space="preserve">REGION </t>
  </si>
  <si>
    <t>PROJECT ESTIMATED TONNAGE</t>
  </si>
  <si>
    <t>PROJECT LANE KMS</t>
  </si>
  <si>
    <t>UNIT PRICE ADJUSTMENT FOR LOT QUANTITY OF ASPHALT CONCRETE PAVEMENT - EPS</t>
  </si>
  <si>
    <t>Date(s) Laid</t>
  </si>
  <si>
    <t>*Lot Type</t>
  </si>
  <si>
    <t>Mix Type</t>
  </si>
  <si>
    <t>Design Lift Thickness (mm)</t>
  </si>
  <si>
    <t xml:space="preserve">Lot Unit Price Adjustment For Gradation  </t>
  </si>
  <si>
    <t xml:space="preserve">Lot Tonnes of Wet Mix    </t>
  </si>
  <si>
    <t>Total Lot Adjustment In Dollars</t>
  </si>
  <si>
    <t>B x F</t>
  </si>
  <si>
    <t>C x F</t>
  </si>
  <si>
    <t>D x F</t>
  </si>
  <si>
    <t>B + C + D</t>
  </si>
  <si>
    <t>E x F</t>
  </si>
  <si>
    <t>(B)</t>
  </si>
  <si>
    <t>(C)</t>
  </si>
  <si>
    <t>(D)</t>
  </si>
  <si>
    <t>(E)</t>
  </si>
  <si>
    <t>(F)</t>
  </si>
  <si>
    <t>SMOOTHNESS</t>
  </si>
  <si>
    <t>Number of Sublots with 0 mm PRI</t>
  </si>
  <si>
    <t>0.1km</t>
  </si>
  <si>
    <t>G</t>
  </si>
  <si>
    <t>Increased Assessment</t>
  </si>
  <si>
    <t>($)</t>
  </si>
  <si>
    <t>Total Number of Bumps or Dips</t>
  </si>
  <si>
    <t>H</t>
  </si>
  <si>
    <t xml:space="preserve">Decreased Assessment for Bumps and Dips </t>
  </si>
  <si>
    <t>(-$)</t>
  </si>
  <si>
    <t>Multilift - No. of Sublots (PRI&gt; 10mm)</t>
  </si>
  <si>
    <t>Single Lift - No. of Sublots (PRI&gt; 15mm)</t>
  </si>
  <si>
    <t>Curb and Gutter - No. of Sublots (PRI&gt; 22mm)</t>
  </si>
  <si>
    <t>I</t>
  </si>
  <si>
    <t xml:space="preserve">Decreased Assessment for PRI </t>
  </si>
  <si>
    <t>J</t>
  </si>
  <si>
    <t>SMOOTHNESS ASSESSMENT         (G + H + I)</t>
  </si>
  <si>
    <t>(+ or -$)</t>
  </si>
  <si>
    <t>SEGREGATION</t>
  </si>
  <si>
    <t>K</t>
  </si>
  <si>
    <t>Lane kilometres subject to $500 bonus</t>
  </si>
  <si>
    <t>L</t>
  </si>
  <si>
    <t>Lane kilometres subject to $1000 bonus</t>
  </si>
  <si>
    <t>M</t>
  </si>
  <si>
    <t>Total Length for Center-of-Paver Streaks</t>
  </si>
  <si>
    <t>m</t>
  </si>
  <si>
    <t>N</t>
  </si>
  <si>
    <t>STANDARD SPECIFICATIONS FOR HIGHWAY CONSTRUCTION - EDITION 14, 2010</t>
  </si>
  <si>
    <t>*  Enter QA for Regular QA Lots and QA Acceptance Lots.</t>
  </si>
  <si>
    <t>*  Enter QC for QC Acceptance Lots.</t>
  </si>
  <si>
    <t>CERTIFIED CORRECT</t>
  </si>
  <si>
    <t>POSITION</t>
  </si>
  <si>
    <t>SOUTHERN</t>
  </si>
  <si>
    <t>WAC1234567</t>
  </si>
  <si>
    <t>M1</t>
  </si>
  <si>
    <t>QA</t>
  </si>
  <si>
    <t>Note :</t>
  </si>
  <si>
    <t>LOT TYPE:</t>
  </si>
  <si>
    <t>S1</t>
  </si>
  <si>
    <t>H2</t>
  </si>
  <si>
    <t>QC</t>
  </si>
  <si>
    <t>PROJECT ASSESSMENTS AND PAY ADJUSTMENTS                                                                          FOR SMOOTHNESS AND SEGREGATION</t>
  </si>
  <si>
    <t>WAC / JOB NO.</t>
  </si>
  <si>
    <t>0.1 km</t>
  </si>
  <si>
    <t>lane.kms</t>
  </si>
  <si>
    <t>DENSITY</t>
  </si>
  <si>
    <t>GRADATION</t>
  </si>
  <si>
    <t>ASPHALT CONTENT</t>
  </si>
  <si>
    <t>MIX TYPE 1 :</t>
  </si>
  <si>
    <t>MIX TYPE 2 :</t>
  </si>
  <si>
    <t>MIX TYPE 3 :</t>
  </si>
  <si>
    <t>Also include a copy as part of Final Details.</t>
  </si>
  <si>
    <t xml:space="preserve">Fax early submission of form within one month of project completion or winter shutdown to :  </t>
  </si>
  <si>
    <t>TOTAL PROJECT ASSESSMENTS                                                    AND PAY ADJUSTMENTS                                                            (SUM of J+N+O+P+Q)</t>
  </si>
  <si>
    <r>
      <t>1</t>
    </r>
    <r>
      <rPr>
        <sz val="12"/>
        <rFont val="Arial"/>
        <family val="2"/>
      </rPr>
      <t>TOTAL SEGREGATION ADJUSTMENT</t>
    </r>
  </si>
  <si>
    <r>
      <rPr>
        <b/>
        <sz val="12"/>
        <rFont val="Arial"/>
        <family val="2"/>
      </rPr>
      <t>E-mail:</t>
    </r>
    <r>
      <rPr>
        <sz val="12"/>
        <rFont val="Arial"/>
        <family val="2"/>
      </rPr>
      <t xml:space="preserve"> trans.constructqa@gov.ab.ca  </t>
    </r>
    <r>
      <rPr>
        <b/>
        <sz val="12"/>
        <rFont val="Arial"/>
        <family val="2"/>
      </rPr>
      <t>or Fax:</t>
    </r>
    <r>
      <rPr>
        <sz val="12"/>
        <rFont val="Arial"/>
        <family val="2"/>
      </rPr>
      <t xml:space="preserve"> (780) 422-2846.</t>
    </r>
  </si>
  <si>
    <t>Lot         No.</t>
  </si>
  <si>
    <t>Unit Price Adj. for Density  (PAd)</t>
  </si>
  <si>
    <t xml:space="preserve">Lot Unit Price Adjustment for Density  </t>
  </si>
  <si>
    <t xml:space="preserve">Unit Price Adj. for Asphalt Content  (PAa)              </t>
  </si>
  <si>
    <t xml:space="preserve">Lot Unit Price Adjustment for Asphalt Content           </t>
  </si>
  <si>
    <r>
      <t>SUM (</t>
    </r>
    <r>
      <rPr>
        <b/>
        <sz val="13"/>
        <rFont val="Arial"/>
        <family val="2"/>
      </rPr>
      <t>O</t>
    </r>
    <r>
      <rPr>
        <sz val="13"/>
        <rFont val="Arial"/>
        <family val="2"/>
      </rPr>
      <t>)</t>
    </r>
  </si>
  <si>
    <r>
      <t>SUM (</t>
    </r>
    <r>
      <rPr>
        <b/>
        <sz val="13"/>
        <rFont val="Arial"/>
        <family val="2"/>
      </rPr>
      <t>P</t>
    </r>
    <r>
      <rPr>
        <sz val="13"/>
        <rFont val="Arial"/>
        <family val="2"/>
      </rPr>
      <t>)</t>
    </r>
  </si>
  <si>
    <r>
      <t>SUM (</t>
    </r>
    <r>
      <rPr>
        <b/>
        <sz val="13"/>
        <rFont val="Arial"/>
        <family val="2"/>
      </rPr>
      <t>Q</t>
    </r>
    <r>
      <rPr>
        <sz val="13"/>
        <rFont val="Arial"/>
        <family val="2"/>
      </rPr>
      <t>)</t>
    </r>
  </si>
  <si>
    <r>
      <t xml:space="preserve">CONTRACT MIX UNIT PRICE PER TONNE </t>
    </r>
    <r>
      <rPr>
        <b/>
        <sz val="11"/>
        <rFont val="Arial"/>
        <family val="2"/>
      </rPr>
      <t>(A)</t>
    </r>
  </si>
  <si>
    <t>Total Penalty for Segregation and C-of-Paver</t>
  </si>
  <si>
    <r>
      <t xml:space="preserve">Attention : </t>
    </r>
    <r>
      <rPr>
        <u/>
        <sz val="12"/>
        <rFont val="Arial"/>
        <family val="2"/>
      </rPr>
      <t/>
    </r>
  </si>
  <si>
    <r>
      <rPr>
        <u/>
        <sz val="12"/>
        <rFont val="Arial"/>
        <family val="2"/>
      </rPr>
      <t>Roadway Construction Standards Technologist</t>
    </r>
    <r>
      <rPr>
        <sz val="12"/>
        <rFont val="Arial"/>
        <family val="2"/>
      </rPr>
      <t xml:space="preserve">, </t>
    </r>
  </si>
  <si>
    <r>
      <rPr>
        <sz val="12"/>
        <rFont val="Arial"/>
        <family val="2"/>
      </rPr>
      <t>TOTAL SEGREGATION ADJ. =</t>
    </r>
    <r>
      <rPr>
        <vertAlign val="superscript"/>
        <sz val="12"/>
        <rFont val="Arial"/>
        <family val="2"/>
      </rPr>
      <t xml:space="preserve">  1</t>
    </r>
    <r>
      <rPr>
        <sz val="12"/>
        <rFont val="Arial"/>
        <family val="2"/>
      </rPr>
      <t>Sum of ( (K * $500) + (L * $1000) + M )</t>
    </r>
  </si>
  <si>
    <t>Unit Price Adj. for               Grad.  (PAg)</t>
  </si>
  <si>
    <t>(PAd + PAg + PAa)</t>
  </si>
  <si>
    <t>Sum of The Unit Price Adjustment</t>
  </si>
  <si>
    <t>HWY XX:xx</t>
  </si>
  <si>
    <t>XXXXXX</t>
  </si>
  <si>
    <t>QA            or                     QC</t>
  </si>
  <si>
    <t>Quality Assurance</t>
  </si>
  <si>
    <t>Quality Control</t>
  </si>
  <si>
    <t>LOOKUP TABLES</t>
  </si>
  <si>
    <t>MQA Lot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</si>
</sst>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164" formatCode="0.000"/>
    <numFmt numFmtId="165" formatCode="&quot;$&quot;#,##0.00"/>
    <numFmt numFmtId="166" formatCode="d\-mmm\-yyyy"/>
    <numFmt numFmtId="167" formatCode="&quot;$&quot;#,##0.000_);[Red]\(&quot;$&quot;#,##0.000\)"/>
    <numFmt numFmtId="168" formatCode="&quot;$&quot;#,##0.0000_);[Red]\(&quot;$&quot;#,##0.0000\)"/>
    <numFmt numFmtId="169" formatCode="0,000.00&quot; T&quot;"/>
    <numFmt numFmtId="170" formatCode="0.00&quot; T&quot;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b/>
      <sz val="16"/>
      <name val="Arial"/>
      <family val="2"/>
    </font>
    <font>
      <sz val="20"/>
      <name val="Script MT Bold"/>
      <family val="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9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0" fillId="0" borderId="37" xfId="0" applyBorder="1"/>
    <xf numFmtId="0" fontId="0" fillId="0" borderId="38" xfId="0" applyBorder="1" applyAlignment="1">
      <alignment horizontal="center"/>
    </xf>
    <xf numFmtId="0" fontId="8" fillId="0" borderId="18" xfId="0" applyFont="1" applyBorder="1" applyAlignment="1" applyProtection="1">
      <alignment horizontal="center"/>
      <protection locked="0"/>
    </xf>
    <xf numFmtId="38" fontId="6" fillId="0" borderId="15" xfId="0" applyNumberFormat="1" applyFont="1" applyBorder="1" applyAlignment="1">
      <alignment horizontal="center"/>
    </xf>
    <xf numFmtId="8" fontId="6" fillId="0" borderId="15" xfId="0" applyNumberFormat="1" applyFont="1" applyBorder="1" applyAlignment="1">
      <alignment horizontal="center"/>
    </xf>
    <xf numFmtId="8" fontId="4" fillId="0" borderId="48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28" xfId="0" applyBorder="1" applyAlignment="1"/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0" fillId="0" borderId="28" xfId="0" applyFont="1" applyBorder="1" applyAlignment="1"/>
    <xf numFmtId="0" fontId="1" fillId="0" borderId="0" xfId="0" applyFont="1" applyBorder="1" applyAlignment="1">
      <alignment vertical="center"/>
    </xf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9" xfId="0" applyFon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left"/>
    </xf>
    <xf numFmtId="40" fontId="4" fillId="0" borderId="0" xfId="0" applyNumberFormat="1" applyFont="1" applyBorder="1"/>
    <xf numFmtId="8" fontId="4" fillId="0" borderId="0" xfId="0" applyNumberFormat="1" applyFont="1" applyBorder="1"/>
    <xf numFmtId="170" fontId="6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55" xfId="0" applyFont="1" applyBorder="1"/>
    <xf numFmtId="0" fontId="0" fillId="0" borderId="53" xfId="0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53" xfId="0" applyBorder="1"/>
    <xf numFmtId="0" fontId="0" fillId="0" borderId="0" xfId="0" applyAlignment="1">
      <alignment horizontal="center"/>
    </xf>
    <xf numFmtId="0" fontId="0" fillId="0" borderId="29" xfId="0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11" fillId="0" borderId="54" xfId="0" applyFont="1" applyBorder="1" applyAlignment="1"/>
    <xf numFmtId="0" fontId="9" fillId="0" borderId="0" xfId="0" applyFont="1" applyBorder="1"/>
    <xf numFmtId="0" fontId="0" fillId="0" borderId="2" xfId="0" applyBorder="1" applyAlignment="1"/>
    <xf numFmtId="0" fontId="0" fillId="0" borderId="59" xfId="0" applyBorder="1" applyAlignment="1"/>
    <xf numFmtId="0" fontId="7" fillId="0" borderId="0" xfId="0" applyFont="1" applyBorder="1" applyAlignment="1"/>
    <xf numFmtId="0" fontId="7" fillId="0" borderId="28" xfId="0" applyFont="1" applyBorder="1" applyAlignment="1"/>
    <xf numFmtId="0" fontId="12" fillId="0" borderId="0" xfId="0" applyFont="1" applyBorder="1" applyAlignment="1"/>
    <xf numFmtId="0" fontId="12" fillId="0" borderId="28" xfId="0" applyFont="1" applyBorder="1" applyAlignment="1"/>
    <xf numFmtId="0" fontId="0" fillId="0" borderId="21" xfId="0" applyBorder="1" applyAlignment="1">
      <alignment horizont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1" xfId="0" quotePrefix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0" borderId="6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4" fillId="0" borderId="26" xfId="0" applyFont="1" applyBorder="1" applyAlignment="1" applyProtection="1">
      <alignment horizontal="center"/>
    </xf>
    <xf numFmtId="0" fontId="14" fillId="0" borderId="33" xfId="0" quotePrefix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6" fillId="0" borderId="53" xfId="0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/>
    <xf numFmtId="0" fontId="6" fillId="0" borderId="9" xfId="0" applyFont="1" applyBorder="1" applyAlignment="1">
      <alignment vertical="top"/>
    </xf>
    <xf numFmtId="0" fontId="6" fillId="0" borderId="7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/>
    </xf>
    <xf numFmtId="0" fontId="6" fillId="0" borderId="74" xfId="0" applyFont="1" applyBorder="1"/>
    <xf numFmtId="0" fontId="4" fillId="0" borderId="73" xfId="0" quotePrefix="1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4" xfId="0" applyFont="1" applyBorder="1"/>
    <xf numFmtId="0" fontId="4" fillId="0" borderId="2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6" fontId="18" fillId="2" borderId="40" xfId="0" applyNumberFormat="1" applyFont="1" applyFill="1" applyBorder="1" applyAlignment="1" applyProtection="1">
      <alignment horizontal="center" vertical="center"/>
      <protection locked="0"/>
    </xf>
    <xf numFmtId="0" fontId="18" fillId="2" borderId="41" xfId="0" applyFont="1" applyFill="1" applyBorder="1" applyAlignment="1" applyProtection="1">
      <alignment horizontal="center" vertical="center"/>
      <protection locked="0"/>
    </xf>
    <xf numFmtId="1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 applyProtection="1">
      <alignment horizontal="center" vertical="center"/>
      <protection locked="0"/>
    </xf>
    <xf numFmtId="8" fontId="18" fillId="2" borderId="66" xfId="0" applyNumberFormat="1" applyFont="1" applyFill="1" applyBorder="1" applyAlignment="1" applyProtection="1">
      <alignment vertical="center"/>
      <protection locked="0"/>
    </xf>
    <xf numFmtId="167" fontId="18" fillId="2" borderId="67" xfId="0" applyNumberFormat="1" applyFont="1" applyFill="1" applyBorder="1" applyAlignment="1" applyProtection="1">
      <alignment vertical="center"/>
    </xf>
    <xf numFmtId="167" fontId="18" fillId="2" borderId="66" xfId="0" applyNumberFormat="1" applyFont="1" applyFill="1" applyBorder="1" applyAlignment="1" applyProtection="1">
      <alignment vertical="center"/>
      <protection locked="0"/>
    </xf>
    <xf numFmtId="8" fontId="18" fillId="2" borderId="67" xfId="0" applyNumberFormat="1" applyFont="1" applyFill="1" applyBorder="1" applyAlignment="1" applyProtection="1">
      <alignment vertical="center"/>
    </xf>
    <xf numFmtId="8" fontId="18" fillId="2" borderId="58" xfId="0" applyNumberFormat="1" applyFont="1" applyFill="1" applyBorder="1" applyAlignment="1" applyProtection="1">
      <alignment vertical="center"/>
    </xf>
    <xf numFmtId="39" fontId="18" fillId="2" borderId="41" xfId="0" applyNumberFormat="1" applyFont="1" applyFill="1" applyBorder="1" applyAlignment="1" applyProtection="1">
      <alignment vertical="center"/>
      <protection locked="0"/>
    </xf>
    <xf numFmtId="166" fontId="18" fillId="3" borderId="40" xfId="0" applyNumberFormat="1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1" fontId="18" fillId="3" borderId="41" xfId="0" applyNumberFormat="1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8" fontId="18" fillId="3" borderId="25" xfId="0" applyNumberFormat="1" applyFont="1" applyFill="1" applyBorder="1" applyAlignment="1" applyProtection="1">
      <alignment vertical="center"/>
      <protection locked="0"/>
    </xf>
    <xf numFmtId="8" fontId="18" fillId="3" borderId="27" xfId="0" applyNumberFormat="1" applyFont="1" applyFill="1" applyBorder="1" applyAlignment="1" applyProtection="1">
      <alignment vertical="center"/>
    </xf>
    <xf numFmtId="167" fontId="18" fillId="3" borderId="25" xfId="0" applyNumberFormat="1" applyFont="1" applyFill="1" applyBorder="1" applyAlignment="1" applyProtection="1">
      <alignment vertical="center"/>
      <protection locked="0"/>
    </xf>
    <xf numFmtId="8" fontId="18" fillId="3" borderId="14" xfId="0" applyNumberFormat="1" applyFont="1" applyFill="1" applyBorder="1" applyAlignment="1" applyProtection="1">
      <alignment vertical="center"/>
    </xf>
    <xf numFmtId="39" fontId="18" fillId="3" borderId="26" xfId="0" applyNumberFormat="1" applyFont="1" applyFill="1" applyBorder="1" applyAlignment="1" applyProtection="1">
      <alignment vertical="center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8" fontId="18" fillId="2" borderId="25" xfId="0" applyNumberFormat="1" applyFont="1" applyFill="1" applyBorder="1" applyAlignment="1" applyProtection="1">
      <alignment vertical="center"/>
      <protection locked="0"/>
    </xf>
    <xf numFmtId="8" fontId="18" fillId="2" borderId="27" xfId="0" applyNumberFormat="1" applyFont="1" applyFill="1" applyBorder="1" applyAlignment="1" applyProtection="1">
      <alignment vertical="center"/>
    </xf>
    <xf numFmtId="167" fontId="18" fillId="2" borderId="25" xfId="0" applyNumberFormat="1" applyFont="1" applyFill="1" applyBorder="1" applyAlignment="1" applyProtection="1">
      <alignment vertical="center"/>
      <protection locked="0"/>
    </xf>
    <xf numFmtId="8" fontId="18" fillId="2" borderId="14" xfId="0" applyNumberFormat="1" applyFont="1" applyFill="1" applyBorder="1" applyAlignment="1" applyProtection="1">
      <alignment vertical="center"/>
    </xf>
    <xf numFmtId="39" fontId="18" fillId="2" borderId="26" xfId="0" applyNumberFormat="1" applyFont="1" applyFill="1" applyBorder="1" applyAlignment="1" applyProtection="1">
      <alignment vertical="center"/>
      <protection locked="0"/>
    </xf>
    <xf numFmtId="166" fontId="18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1" fontId="18" fillId="2" borderId="47" xfId="0" applyNumberFormat="1" applyFont="1" applyFill="1" applyBorder="1" applyAlignment="1" applyProtection="1">
      <alignment horizontal="center" vertical="center"/>
      <protection locked="0"/>
    </xf>
    <xf numFmtId="0" fontId="18" fillId="2" borderId="61" xfId="0" applyFont="1" applyFill="1" applyBorder="1" applyAlignment="1" applyProtection="1">
      <alignment horizontal="center" vertical="center"/>
      <protection locked="0"/>
    </xf>
    <xf numFmtId="8" fontId="18" fillId="2" borderId="75" xfId="0" applyNumberFormat="1" applyFont="1" applyFill="1" applyBorder="1" applyAlignment="1" applyProtection="1">
      <alignment vertical="center"/>
      <protection locked="0"/>
    </xf>
    <xf numFmtId="8" fontId="18" fillId="2" borderId="76" xfId="0" applyNumberFormat="1" applyFont="1" applyFill="1" applyBorder="1" applyAlignment="1" applyProtection="1">
      <alignment vertical="center"/>
    </xf>
    <xf numFmtId="167" fontId="18" fillId="2" borderId="75" xfId="0" applyNumberFormat="1" applyFont="1" applyFill="1" applyBorder="1" applyAlignment="1" applyProtection="1">
      <alignment vertical="center"/>
      <protection locked="0"/>
    </xf>
    <xf numFmtId="8" fontId="18" fillId="2" borderId="68" xfId="0" applyNumberFormat="1" applyFont="1" applyFill="1" applyBorder="1" applyAlignment="1" applyProtection="1">
      <alignment vertical="center"/>
    </xf>
    <xf numFmtId="39" fontId="18" fillId="2" borderId="47" xfId="0" applyNumberFormat="1" applyFont="1" applyFill="1" applyBorder="1" applyAlignment="1" applyProtection="1">
      <alignment vertical="center"/>
      <protection locked="0"/>
    </xf>
    <xf numFmtId="166" fontId="18" fillId="3" borderId="62" xfId="0" applyNumberFormat="1" applyFont="1" applyFill="1" applyBorder="1" applyAlignment="1" applyProtection="1">
      <alignment horizontal="center" vertical="center"/>
      <protection locked="0"/>
    </xf>
    <xf numFmtId="0" fontId="18" fillId="3" borderId="63" xfId="0" applyFont="1" applyFill="1" applyBorder="1" applyAlignment="1" applyProtection="1">
      <alignment horizontal="center" vertical="center"/>
      <protection locked="0"/>
    </xf>
    <xf numFmtId="1" fontId="18" fillId="3" borderId="63" xfId="0" applyNumberFormat="1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8" fontId="18" fillId="3" borderId="77" xfId="0" applyNumberFormat="1" applyFont="1" applyFill="1" applyBorder="1" applyAlignment="1" applyProtection="1">
      <alignment vertical="center"/>
      <protection locked="0"/>
    </xf>
    <xf numFmtId="8" fontId="18" fillId="3" borderId="78" xfId="0" applyNumberFormat="1" applyFont="1" applyFill="1" applyBorder="1" applyAlignment="1" applyProtection="1">
      <alignment vertical="center"/>
    </xf>
    <xf numFmtId="167" fontId="18" fillId="3" borderId="77" xfId="0" applyNumberFormat="1" applyFont="1" applyFill="1" applyBorder="1" applyAlignment="1" applyProtection="1">
      <alignment vertical="center"/>
      <protection locked="0"/>
    </xf>
    <xf numFmtId="8" fontId="18" fillId="3" borderId="7" xfId="0" applyNumberFormat="1" applyFont="1" applyFill="1" applyBorder="1" applyAlignment="1" applyProtection="1">
      <alignment vertical="center"/>
    </xf>
    <xf numFmtId="39" fontId="18" fillId="3" borderId="63" xfId="0" applyNumberFormat="1" applyFont="1" applyFill="1" applyBorder="1" applyAlignment="1" applyProtection="1">
      <alignment vertical="center"/>
      <protection locked="0"/>
    </xf>
    <xf numFmtId="166" fontId="18" fillId="3" borderId="46" xfId="0" applyNumberFormat="1" applyFont="1" applyFill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 applyProtection="1">
      <alignment horizontal="center" vertical="center"/>
      <protection locked="0"/>
    </xf>
    <xf numFmtId="1" fontId="18" fillId="3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61" xfId="0" applyFont="1" applyFill="1" applyBorder="1" applyAlignment="1" applyProtection="1">
      <alignment horizontal="center" vertical="center"/>
      <protection locked="0"/>
    </xf>
    <xf numFmtId="8" fontId="18" fillId="3" borderId="75" xfId="0" applyNumberFormat="1" applyFont="1" applyFill="1" applyBorder="1" applyAlignment="1" applyProtection="1">
      <alignment vertical="center"/>
      <protection locked="0"/>
    </xf>
    <xf numFmtId="8" fontId="18" fillId="3" borderId="76" xfId="0" applyNumberFormat="1" applyFont="1" applyFill="1" applyBorder="1" applyAlignment="1" applyProtection="1">
      <alignment vertical="center"/>
    </xf>
    <xf numFmtId="167" fontId="18" fillId="3" borderId="75" xfId="0" applyNumberFormat="1" applyFont="1" applyFill="1" applyBorder="1" applyAlignment="1" applyProtection="1">
      <alignment vertical="center"/>
      <protection locked="0"/>
    </xf>
    <xf numFmtId="8" fontId="18" fillId="3" borderId="68" xfId="0" applyNumberFormat="1" applyFont="1" applyFill="1" applyBorder="1" applyAlignment="1" applyProtection="1">
      <alignment vertical="center"/>
    </xf>
    <xf numFmtId="39" fontId="18" fillId="3" borderId="47" xfId="0" applyNumberFormat="1" applyFont="1" applyFill="1" applyBorder="1" applyAlignment="1" applyProtection="1">
      <alignment vertical="center"/>
      <protection locked="0"/>
    </xf>
    <xf numFmtId="166" fontId="18" fillId="2" borderId="62" xfId="0" applyNumberFormat="1" applyFont="1" applyFill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1" fontId="18" fillId="2" borderId="63" xfId="0" applyNumberFormat="1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8" fontId="18" fillId="2" borderId="77" xfId="0" applyNumberFormat="1" applyFont="1" applyFill="1" applyBorder="1" applyAlignment="1" applyProtection="1">
      <alignment vertical="center"/>
      <protection locked="0"/>
    </xf>
    <xf numFmtId="8" fontId="18" fillId="2" borderId="78" xfId="0" applyNumberFormat="1" applyFont="1" applyFill="1" applyBorder="1" applyAlignment="1" applyProtection="1">
      <alignment vertical="center"/>
    </xf>
    <xf numFmtId="167" fontId="18" fillId="2" borderId="77" xfId="0" applyNumberFormat="1" applyFont="1" applyFill="1" applyBorder="1" applyAlignment="1" applyProtection="1">
      <alignment vertical="center"/>
      <protection locked="0"/>
    </xf>
    <xf numFmtId="8" fontId="18" fillId="2" borderId="7" xfId="0" applyNumberFormat="1" applyFont="1" applyFill="1" applyBorder="1" applyAlignment="1" applyProtection="1">
      <alignment vertical="center"/>
    </xf>
    <xf numFmtId="39" fontId="18" fillId="2" borderId="63" xfId="0" applyNumberFormat="1" applyFont="1" applyFill="1" applyBorder="1" applyAlignment="1" applyProtection="1">
      <alignment vertical="center"/>
      <protection locked="0"/>
    </xf>
    <xf numFmtId="8" fontId="3" fillId="0" borderId="51" xfId="0" applyNumberFormat="1" applyFont="1" applyBorder="1" applyProtection="1"/>
    <xf numFmtId="0" fontId="18" fillId="0" borderId="1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Border="1"/>
    <xf numFmtId="164" fontId="18" fillId="0" borderId="13" xfId="0" applyNumberFormat="1" applyFont="1" applyBorder="1" applyAlignment="1" applyProtection="1">
      <alignment horizontal="center"/>
      <protection locked="0"/>
    </xf>
    <xf numFmtId="8" fontId="18" fillId="0" borderId="13" xfId="0" applyNumberFormat="1" applyFont="1" applyBorder="1" applyAlignment="1" applyProtection="1">
      <alignment horizontal="center"/>
      <protection locked="0"/>
    </xf>
    <xf numFmtId="1" fontId="18" fillId="0" borderId="13" xfId="0" applyNumberFormat="1" applyFont="1" applyBorder="1" applyAlignment="1" applyProtection="1">
      <alignment horizontal="center"/>
      <protection locked="0"/>
    </xf>
    <xf numFmtId="8" fontId="19" fillId="0" borderId="23" xfId="0" applyNumberFormat="1" applyFont="1" applyBorder="1" applyAlignment="1" applyProtection="1">
      <alignment horizontal="center"/>
    </xf>
    <xf numFmtId="0" fontId="20" fillId="0" borderId="12" xfId="0" applyFont="1" applyBorder="1" applyAlignment="1" applyProtection="1">
      <alignment horizontal="center"/>
      <protection locked="0"/>
    </xf>
    <xf numFmtId="8" fontId="18" fillId="0" borderId="12" xfId="0" applyNumberFormat="1" applyFont="1" applyBorder="1" applyAlignment="1" applyProtection="1">
      <alignment horizontal="center"/>
      <protection locked="0"/>
    </xf>
    <xf numFmtId="0" fontId="21" fillId="0" borderId="79" xfId="0" applyFont="1" applyBorder="1" applyAlignment="1">
      <alignment vertical="center" wrapText="1"/>
    </xf>
    <xf numFmtId="0" fontId="14" fillId="0" borderId="4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5" xfId="0" applyBorder="1"/>
    <xf numFmtId="0" fontId="0" fillId="0" borderId="50" xfId="0" applyBorder="1"/>
    <xf numFmtId="0" fontId="4" fillId="0" borderId="65" xfId="0" applyFont="1" applyBorder="1" applyAlignment="1">
      <alignment horizontal="center"/>
    </xf>
    <xf numFmtId="38" fontId="6" fillId="0" borderId="49" xfId="0" applyNumberFormat="1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wrapText="1"/>
      <protection locked="0"/>
    </xf>
    <xf numFmtId="0" fontId="14" fillId="0" borderId="86" xfId="0" applyFont="1" applyBorder="1" applyAlignment="1">
      <alignment horizontal="center"/>
    </xf>
    <xf numFmtId="0" fontId="14" fillId="0" borderId="41" xfId="0" applyFont="1" applyBorder="1" applyAlignment="1" applyProtection="1">
      <alignment horizontal="center"/>
    </xf>
    <xf numFmtId="0" fontId="20" fillId="0" borderId="88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 vertical="center"/>
    </xf>
    <xf numFmtId="8" fontId="18" fillId="0" borderId="12" xfId="0" applyNumberFormat="1" applyFont="1" applyBorder="1" applyAlignment="1" applyProtection="1">
      <alignment horizontal="center"/>
      <protection locked="0"/>
    </xf>
    <xf numFmtId="0" fontId="6" fillId="0" borderId="53" xfId="0" applyFont="1" applyBorder="1" applyAlignment="1">
      <alignment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4" borderId="96" xfId="0" applyFont="1" applyFill="1" applyBorder="1" applyAlignment="1" applyProtection="1">
      <alignment horizontal="center" vertical="center"/>
      <protection locked="0"/>
    </xf>
    <xf numFmtId="0" fontId="6" fillId="4" borderId="97" xfId="0" applyFont="1" applyFill="1" applyBorder="1" applyAlignment="1" applyProtection="1">
      <alignment horizontal="center" vertical="center"/>
      <protection locked="0"/>
    </xf>
    <xf numFmtId="0" fontId="6" fillId="4" borderId="98" xfId="0" applyFont="1" applyFill="1" applyBorder="1" applyAlignment="1">
      <alignment horizontal="center" vertical="center"/>
    </xf>
    <xf numFmtId="169" fontId="12" fillId="0" borderId="51" xfId="0" applyNumberFormat="1" applyFont="1" applyBorder="1" applyProtection="1"/>
    <xf numFmtId="8" fontId="18" fillId="0" borderId="16" xfId="0" applyNumberFormat="1" applyFont="1" applyBorder="1" applyAlignment="1" applyProtection="1">
      <alignment horizontal="center"/>
    </xf>
    <xf numFmtId="8" fontId="18" fillId="0" borderId="22" xfId="0" applyNumberFormat="1" applyFont="1" applyBorder="1" applyAlignment="1" applyProtection="1">
      <alignment horizontal="center"/>
    </xf>
    <xf numFmtId="8" fontId="18" fillId="0" borderId="90" xfId="0" applyNumberFormat="1" applyFont="1" applyBorder="1" applyAlignment="1" applyProtection="1">
      <alignment horizontal="center"/>
    </xf>
    <xf numFmtId="38" fontId="18" fillId="0" borderId="42" xfId="0" applyNumberFormat="1" applyFont="1" applyBorder="1" applyAlignment="1" applyProtection="1">
      <alignment horizontal="center"/>
      <protection locked="0"/>
    </xf>
    <xf numFmtId="38" fontId="18" fillId="0" borderId="12" xfId="0" applyNumberFormat="1" applyFont="1" applyBorder="1" applyAlignment="1" applyProtection="1">
      <alignment horizontal="center"/>
      <protection locked="0"/>
    </xf>
    <xf numFmtId="8" fontId="19" fillId="0" borderId="22" xfId="0" applyNumberFormat="1" applyFont="1" applyBorder="1" applyAlignment="1" applyProtection="1">
      <alignment horizontal="center"/>
    </xf>
    <xf numFmtId="166" fontId="18" fillId="0" borderId="40" xfId="0" applyNumberFormat="1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1" fontId="18" fillId="0" borderId="41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 applyProtection="1">
      <alignment horizontal="center" vertical="center"/>
      <protection locked="0"/>
    </xf>
    <xf numFmtId="8" fontId="18" fillId="0" borderId="25" xfId="0" applyNumberFormat="1" applyFont="1" applyFill="1" applyBorder="1" applyAlignment="1" applyProtection="1">
      <alignment vertical="center"/>
      <protection locked="0"/>
    </xf>
    <xf numFmtId="8" fontId="18" fillId="0" borderId="27" xfId="0" applyNumberFormat="1" applyFont="1" applyFill="1" applyBorder="1" applyAlignment="1" applyProtection="1">
      <alignment vertical="center"/>
    </xf>
    <xf numFmtId="167" fontId="18" fillId="0" borderId="25" xfId="0" applyNumberFormat="1" applyFont="1" applyFill="1" applyBorder="1" applyAlignment="1" applyProtection="1">
      <alignment vertical="center"/>
      <protection locked="0"/>
    </xf>
    <xf numFmtId="8" fontId="18" fillId="0" borderId="14" xfId="0" applyNumberFormat="1" applyFont="1" applyFill="1" applyBorder="1" applyAlignment="1" applyProtection="1">
      <alignment vertical="center"/>
    </xf>
    <xf numFmtId="39" fontId="18" fillId="0" borderId="26" xfId="0" applyNumberFormat="1" applyFont="1" applyFill="1" applyBorder="1" applyAlignment="1" applyProtection="1">
      <alignment vertical="center"/>
      <protection locked="0"/>
    </xf>
    <xf numFmtId="166" fontId="18" fillId="0" borderId="62" xfId="0" applyNumberFormat="1" applyFont="1" applyFill="1" applyBorder="1" applyAlignment="1" applyProtection="1">
      <alignment horizontal="center" vertical="center"/>
      <protection locked="0"/>
    </xf>
    <xf numFmtId="0" fontId="18" fillId="0" borderId="63" xfId="0" applyFont="1" applyFill="1" applyBorder="1" applyAlignment="1" applyProtection="1">
      <alignment horizontal="center" vertical="center"/>
      <protection locked="0"/>
    </xf>
    <xf numFmtId="1" fontId="18" fillId="0" borderId="63" xfId="0" applyNumberFormat="1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8" fontId="18" fillId="0" borderId="77" xfId="0" applyNumberFormat="1" applyFont="1" applyFill="1" applyBorder="1" applyAlignment="1" applyProtection="1">
      <alignment vertical="center"/>
      <protection locked="0"/>
    </xf>
    <xf numFmtId="8" fontId="18" fillId="0" borderId="78" xfId="0" applyNumberFormat="1" applyFont="1" applyFill="1" applyBorder="1" applyAlignment="1" applyProtection="1">
      <alignment vertical="center"/>
    </xf>
    <xf numFmtId="167" fontId="18" fillId="0" borderId="77" xfId="0" applyNumberFormat="1" applyFont="1" applyFill="1" applyBorder="1" applyAlignment="1" applyProtection="1">
      <alignment vertical="center"/>
      <protection locked="0"/>
    </xf>
    <xf numFmtId="8" fontId="18" fillId="0" borderId="7" xfId="0" applyNumberFormat="1" applyFont="1" applyFill="1" applyBorder="1" applyAlignment="1" applyProtection="1">
      <alignment vertical="center"/>
    </xf>
    <xf numFmtId="39" fontId="18" fillId="0" borderId="63" xfId="0" applyNumberFormat="1" applyFont="1" applyFill="1" applyBorder="1" applyAlignment="1" applyProtection="1">
      <alignment vertical="center"/>
      <protection locked="0"/>
    </xf>
    <xf numFmtId="166" fontId="18" fillId="0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1" fontId="18" fillId="0" borderId="47" xfId="0" applyNumberFormat="1" applyFont="1" applyFill="1" applyBorder="1" applyAlignment="1" applyProtection="1">
      <alignment horizontal="center" vertical="center"/>
      <protection locked="0"/>
    </xf>
    <xf numFmtId="0" fontId="18" fillId="0" borderId="61" xfId="0" applyFont="1" applyFill="1" applyBorder="1" applyAlignment="1" applyProtection="1">
      <alignment horizontal="center" vertical="center"/>
      <protection locked="0"/>
    </xf>
    <xf numFmtId="8" fontId="18" fillId="0" borderId="75" xfId="0" applyNumberFormat="1" applyFont="1" applyFill="1" applyBorder="1" applyAlignment="1" applyProtection="1">
      <alignment vertical="center"/>
      <protection locked="0"/>
    </xf>
    <xf numFmtId="8" fontId="18" fillId="0" borderId="76" xfId="0" applyNumberFormat="1" applyFont="1" applyFill="1" applyBorder="1" applyAlignment="1" applyProtection="1">
      <alignment vertical="center"/>
    </xf>
    <xf numFmtId="167" fontId="18" fillId="0" borderId="75" xfId="0" applyNumberFormat="1" applyFont="1" applyFill="1" applyBorder="1" applyAlignment="1" applyProtection="1">
      <alignment vertical="center"/>
      <protection locked="0"/>
    </xf>
    <xf numFmtId="8" fontId="18" fillId="0" borderId="68" xfId="0" applyNumberFormat="1" applyFont="1" applyFill="1" applyBorder="1" applyAlignment="1" applyProtection="1">
      <alignment vertical="center"/>
    </xf>
    <xf numFmtId="39" fontId="18" fillId="0" borderId="47" xfId="0" applyNumberFormat="1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18" fillId="3" borderId="10" xfId="0" applyFont="1" applyFill="1" applyBorder="1" applyAlignment="1">
      <alignment horizontal="right"/>
    </xf>
    <xf numFmtId="8" fontId="3" fillId="3" borderId="51" xfId="0" applyNumberFormat="1" applyFont="1" applyFill="1" applyBorder="1" applyProtection="1"/>
    <xf numFmtId="0" fontId="18" fillId="3" borderId="0" xfId="0" applyFont="1" applyFill="1" applyBorder="1" applyAlignment="1">
      <alignment horizontal="right"/>
    </xf>
    <xf numFmtId="8" fontId="3" fillId="3" borderId="51" xfId="0" applyNumberFormat="1" applyFont="1" applyFill="1" applyBorder="1" applyProtection="1">
      <protection locked="0"/>
    </xf>
    <xf numFmtId="0" fontId="18" fillId="3" borderId="0" xfId="0" applyFont="1" applyFill="1" applyBorder="1"/>
    <xf numFmtId="169" fontId="12" fillId="3" borderId="51" xfId="0" applyNumberFormat="1" applyFont="1" applyFill="1" applyBorder="1" applyProtection="1"/>
    <xf numFmtId="0" fontId="7" fillId="3" borderId="9" xfId="0" applyFont="1" applyFill="1" applyBorder="1" applyAlignment="1">
      <alignment horizontal="left"/>
    </xf>
    <xf numFmtId="0" fontId="0" fillId="3" borderId="0" xfId="0" applyFill="1" applyBorder="1" applyAlignment="1"/>
    <xf numFmtId="0" fontId="7" fillId="3" borderId="0" xfId="0" applyFont="1" applyFill="1" applyBorder="1" applyAlignment="1">
      <alignment horizontal="left"/>
    </xf>
    <xf numFmtId="40" fontId="4" fillId="3" borderId="0" xfId="0" applyNumberFormat="1" applyFont="1" applyFill="1" applyBorder="1"/>
    <xf numFmtId="8" fontId="4" fillId="3" borderId="0" xfId="0" applyNumberFormat="1" applyFont="1" applyFill="1" applyBorder="1"/>
    <xf numFmtId="170" fontId="6" fillId="3" borderId="0" xfId="0" applyNumberFormat="1" applyFont="1" applyFill="1" applyBorder="1"/>
    <xf numFmtId="0" fontId="0" fillId="3" borderId="2" xfId="0" applyFill="1" applyBorder="1" applyAlignment="1"/>
    <xf numFmtId="0" fontId="0" fillId="3" borderId="59" xfId="0" applyFill="1" applyBorder="1" applyAlignment="1"/>
    <xf numFmtId="0" fontId="6" fillId="3" borderId="9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7" fillId="3" borderId="0" xfId="0" applyFont="1" applyFill="1" applyBorder="1" applyAlignment="1"/>
    <xf numFmtId="0" fontId="7" fillId="3" borderId="28" xfId="0" applyFont="1" applyFill="1" applyBorder="1" applyAlignment="1"/>
    <xf numFmtId="0" fontId="6" fillId="3" borderId="9" xfId="0" applyFont="1" applyFill="1" applyBorder="1" applyAlignment="1"/>
    <xf numFmtId="0" fontId="6" fillId="3" borderId="0" xfId="0" applyFont="1" applyFill="1" applyBorder="1"/>
    <xf numFmtId="0" fontId="0" fillId="3" borderId="0" xfId="0" applyFill="1"/>
    <xf numFmtId="0" fontId="12" fillId="3" borderId="0" xfId="0" applyFont="1" applyFill="1" applyBorder="1" applyAlignment="1"/>
    <xf numFmtId="0" fontId="12" fillId="3" borderId="28" xfId="0" applyFont="1" applyFill="1" applyBorder="1" applyAlignment="1"/>
    <xf numFmtId="0" fontId="6" fillId="3" borderId="9" xfId="0" applyFont="1" applyFill="1" applyBorder="1" applyAlignment="1">
      <alignment vertical="top"/>
    </xf>
    <xf numFmtId="0" fontId="9" fillId="3" borderId="0" xfId="0" applyFont="1" applyFill="1" applyBorder="1"/>
    <xf numFmtId="0" fontId="7" fillId="3" borderId="55" xfId="0" applyFont="1" applyFill="1" applyBorder="1"/>
    <xf numFmtId="0" fontId="0" fillId="3" borderId="53" xfId="0" applyFill="1" applyBorder="1" applyAlignment="1">
      <alignment horizontal="left"/>
    </xf>
    <xf numFmtId="0" fontId="0" fillId="3" borderId="53" xfId="0" applyFill="1" applyBorder="1" applyAlignment="1">
      <alignment horizontal="center"/>
    </xf>
    <xf numFmtId="0" fontId="0" fillId="3" borderId="53" xfId="0" applyFill="1" applyBorder="1"/>
    <xf numFmtId="0" fontId="6" fillId="3" borderId="53" xfId="0" applyFont="1" applyFill="1" applyBorder="1" applyAlignment="1">
      <alignment vertical="center"/>
    </xf>
    <xf numFmtId="0" fontId="6" fillId="3" borderId="53" xfId="0" applyFont="1" applyFill="1" applyBorder="1"/>
    <xf numFmtId="0" fontId="0" fillId="3" borderId="65" xfId="0" applyFill="1" applyBorder="1"/>
    <xf numFmtId="0" fontId="0" fillId="3" borderId="50" xfId="0" applyFill="1" applyBorder="1"/>
    <xf numFmtId="0" fontId="5" fillId="3" borderId="9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>
      <alignment wrapText="1"/>
    </xf>
    <xf numFmtId="0" fontId="0" fillId="3" borderId="28" xfId="0" applyFill="1" applyBorder="1" applyAlignment="1"/>
    <xf numFmtId="0" fontId="5" fillId="3" borderId="9" xfId="0" applyFont="1" applyFill="1" applyBorder="1" applyAlignment="1"/>
    <xf numFmtId="0" fontId="5" fillId="3" borderId="0" xfId="0" applyFont="1" applyFill="1" applyBorder="1" applyAlignment="1"/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0" fontId="10" fillId="3" borderId="28" xfId="0" applyFont="1" applyFill="1" applyBorder="1" applyAlignment="1"/>
    <xf numFmtId="0" fontId="1" fillId="3" borderId="9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55" xfId="0" applyFont="1" applyFill="1" applyBorder="1" applyAlignment="1">
      <alignment vertical="center"/>
    </xf>
    <xf numFmtId="0" fontId="1" fillId="3" borderId="53" xfId="0" applyFont="1" applyFill="1" applyBorder="1" applyAlignment="1">
      <alignment vertical="center"/>
    </xf>
    <xf numFmtId="0" fontId="5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/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/>
    <xf numFmtId="0" fontId="0" fillId="3" borderId="38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71" xfId="0" quotePrefix="1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64" fontId="3" fillId="0" borderId="57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6" fillId="0" borderId="72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168" fontId="18" fillId="3" borderId="12" xfId="0" applyNumberFormat="1" applyFont="1" applyFill="1" applyBorder="1" applyAlignment="1" applyProtection="1">
      <alignment horizontal="right" vertical="center"/>
    </xf>
    <xf numFmtId="168" fontId="18" fillId="3" borderId="15" xfId="0" applyNumberFormat="1" applyFont="1" applyFill="1" applyBorder="1" applyAlignment="1" applyProtection="1">
      <alignment horizontal="right" vertical="center"/>
    </xf>
    <xf numFmtId="0" fontId="6" fillId="0" borderId="24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168" fontId="18" fillId="2" borderId="12" xfId="0" applyNumberFormat="1" applyFont="1" applyFill="1" applyBorder="1" applyAlignment="1" applyProtection="1">
      <alignment horizontal="right" vertical="center"/>
    </xf>
    <xf numFmtId="168" fontId="18" fillId="2" borderId="15" xfId="0" applyNumberFormat="1" applyFont="1" applyFill="1" applyBorder="1" applyAlignment="1" applyProtection="1">
      <alignment horizontal="right" vertical="center"/>
    </xf>
    <xf numFmtId="0" fontId="6" fillId="0" borderId="58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21" fillId="0" borderId="6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57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20" fillId="0" borderId="43" xfId="0" applyFont="1" applyBorder="1" applyAlignment="1" applyProtection="1">
      <alignment horizontal="center"/>
      <protection locked="0"/>
    </xf>
    <xf numFmtId="0" fontId="20" fillId="0" borderId="89" xfId="0" applyFont="1" applyBorder="1" applyAlignment="1" applyProtection="1">
      <alignment horizontal="center"/>
      <protection locked="0"/>
    </xf>
    <xf numFmtId="168" fontId="18" fillId="2" borderId="84" xfId="0" applyNumberFormat="1" applyFont="1" applyFill="1" applyBorder="1" applyAlignment="1" applyProtection="1">
      <alignment horizontal="right" vertical="center"/>
    </xf>
    <xf numFmtId="168" fontId="18" fillId="2" borderId="39" xfId="0" applyNumberFormat="1" applyFont="1" applyFill="1" applyBorder="1" applyAlignment="1" applyProtection="1">
      <alignment horizontal="right" vertical="center"/>
    </xf>
    <xf numFmtId="0" fontId="6" fillId="0" borderId="85" xfId="0" applyFont="1" applyBorder="1" applyAlignment="1">
      <alignment horizontal="left"/>
    </xf>
    <xf numFmtId="0" fontId="6" fillId="0" borderId="86" xfId="0" applyFont="1" applyBorder="1" applyAlignment="1">
      <alignment horizontal="left"/>
    </xf>
    <xf numFmtId="0" fontId="6" fillId="0" borderId="69" xfId="0" applyFont="1" applyBorder="1" applyAlignment="1" applyProtection="1">
      <alignment horizontal="center" wrapText="1"/>
      <protection locked="0"/>
    </xf>
    <xf numFmtId="0" fontId="6" fillId="0" borderId="71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68" fontId="18" fillId="3" borderId="61" xfId="0" applyNumberFormat="1" applyFont="1" applyFill="1" applyBorder="1" applyAlignment="1" applyProtection="1">
      <alignment horizontal="right" vertical="center"/>
    </xf>
    <xf numFmtId="168" fontId="18" fillId="3" borderId="79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>
      <alignment horizontal="left"/>
    </xf>
    <xf numFmtId="168" fontId="18" fillId="2" borderId="5" xfId="0" applyNumberFormat="1" applyFont="1" applyFill="1" applyBorder="1" applyAlignment="1" applyProtection="1">
      <alignment horizontal="right" vertical="center"/>
    </xf>
    <xf numFmtId="168" fontId="18" fillId="2" borderId="8" xfId="0" applyNumberFormat="1" applyFont="1" applyFill="1" applyBorder="1" applyAlignment="1" applyProtection="1">
      <alignment horizontal="right" vertical="center"/>
    </xf>
    <xf numFmtId="168" fontId="18" fillId="2" borderId="61" xfId="0" applyNumberFormat="1" applyFont="1" applyFill="1" applyBorder="1" applyAlignment="1" applyProtection="1">
      <alignment horizontal="right" vertical="center"/>
    </xf>
    <xf numFmtId="168" fontId="18" fillId="2" borderId="79" xfId="0" applyNumberFormat="1" applyFont="1" applyFill="1" applyBorder="1" applyAlignment="1" applyProtection="1">
      <alignment horizontal="right" vertical="center"/>
    </xf>
    <xf numFmtId="168" fontId="18" fillId="3" borderId="5" xfId="0" applyNumberFormat="1" applyFont="1" applyFill="1" applyBorder="1" applyAlignment="1" applyProtection="1">
      <alignment horizontal="right" vertical="center"/>
    </xf>
    <xf numFmtId="168" fontId="18" fillId="3" borderId="8" xfId="0" applyNumberFormat="1" applyFont="1" applyFill="1" applyBorder="1" applyAlignment="1" applyProtection="1">
      <alignment horizontal="right" vertical="center"/>
    </xf>
    <xf numFmtId="0" fontId="15" fillId="3" borderId="34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15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2" fillId="3" borderId="30" xfId="0" applyFont="1" applyFill="1" applyBorder="1" applyAlignment="1" applyProtection="1">
      <alignment horizontal="center"/>
      <protection locked="0"/>
    </xf>
    <xf numFmtId="0" fontId="12" fillId="3" borderId="49" xfId="0" applyFont="1" applyFill="1" applyBorder="1" applyAlignment="1" applyProtection="1">
      <alignment horizontal="center"/>
      <protection locked="0"/>
    </xf>
    <xf numFmtId="0" fontId="6" fillId="3" borderId="56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4" borderId="94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6" fillId="4" borderId="95" xfId="0" applyFont="1" applyFill="1" applyBorder="1" applyAlignment="1" applyProtection="1">
      <alignment horizontal="center" vertical="center"/>
      <protection locked="0"/>
    </xf>
    <xf numFmtId="0" fontId="6" fillId="4" borderId="8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80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55" xfId="0" applyFont="1" applyFill="1" applyBorder="1" applyAlignment="1" applyProtection="1">
      <alignment horizontal="center" vertical="center" wrapText="1"/>
      <protection locked="0"/>
    </xf>
    <xf numFmtId="0" fontId="17" fillId="3" borderId="53" xfId="0" applyFont="1" applyFill="1" applyBorder="1" applyAlignment="1" applyProtection="1">
      <alignment horizontal="center" vertical="center" wrapText="1"/>
      <protection locked="0"/>
    </xf>
    <xf numFmtId="0" fontId="17" fillId="3" borderId="64" xfId="0" applyFont="1" applyFill="1" applyBorder="1" applyAlignment="1" applyProtection="1">
      <alignment horizontal="center" vertical="center" wrapText="1"/>
      <protection locked="0"/>
    </xf>
    <xf numFmtId="8" fontId="2" fillId="3" borderId="4" xfId="0" applyNumberFormat="1" applyFont="1" applyFill="1" applyBorder="1" applyAlignment="1" applyProtection="1">
      <alignment horizontal="center" vertical="center"/>
    </xf>
    <xf numFmtId="8" fontId="2" fillId="3" borderId="2" xfId="0" applyNumberFormat="1" applyFont="1" applyFill="1" applyBorder="1" applyAlignment="1" applyProtection="1">
      <alignment horizontal="center" vertical="center"/>
    </xf>
    <xf numFmtId="8" fontId="2" fillId="3" borderId="59" xfId="0" applyNumberFormat="1" applyFont="1" applyFill="1" applyBorder="1" applyAlignment="1" applyProtection="1">
      <alignment horizontal="center" vertical="center"/>
    </xf>
    <xf numFmtId="8" fontId="2" fillId="3" borderId="52" xfId="0" applyNumberFormat="1" applyFont="1" applyFill="1" applyBorder="1" applyAlignment="1" applyProtection="1">
      <alignment horizontal="center" vertical="center"/>
    </xf>
    <xf numFmtId="8" fontId="2" fillId="3" borderId="53" xfId="0" applyNumberFormat="1" applyFont="1" applyFill="1" applyBorder="1" applyAlignment="1" applyProtection="1">
      <alignment horizontal="center" vertical="center"/>
    </xf>
    <xf numFmtId="8" fontId="2" fillId="3" borderId="54" xfId="0" applyNumberFormat="1" applyFont="1" applyFill="1" applyBorder="1" applyAlignment="1" applyProtection="1">
      <alignment horizontal="center" vertical="center"/>
    </xf>
    <xf numFmtId="8" fontId="21" fillId="3" borderId="82" xfId="0" applyNumberFormat="1" applyFont="1" applyFill="1" applyBorder="1" applyAlignment="1" applyProtection="1">
      <alignment horizontal="right"/>
    </xf>
    <xf numFmtId="8" fontId="21" fillId="3" borderId="83" xfId="0" applyNumberFormat="1" applyFont="1" applyFill="1" applyBorder="1" applyAlignment="1" applyProtection="1">
      <alignment horizontal="right"/>
    </xf>
    <xf numFmtId="0" fontId="6" fillId="4" borderId="97" xfId="0" quotePrefix="1" applyFont="1" applyFill="1" applyBorder="1" applyAlignment="1" applyProtection="1">
      <alignment horizontal="center" vertical="center"/>
      <protection locked="0"/>
    </xf>
    <xf numFmtId="0" fontId="6" fillId="4" borderId="98" xfId="0" applyFont="1" applyFill="1" applyBorder="1" applyAlignment="1" applyProtection="1">
      <alignment horizontal="center" vertical="center"/>
      <protection locked="0"/>
    </xf>
    <xf numFmtId="0" fontId="6" fillId="4" borderId="91" xfId="0" applyFont="1" applyFill="1" applyBorder="1" applyAlignment="1" applyProtection="1">
      <alignment horizontal="center" vertical="center"/>
      <protection locked="0"/>
    </xf>
    <xf numFmtId="0" fontId="6" fillId="4" borderId="93" xfId="0" applyFont="1" applyFill="1" applyBorder="1" applyAlignment="1" applyProtection="1">
      <alignment horizontal="center" vertical="center"/>
      <protection locked="0"/>
    </xf>
    <xf numFmtId="0" fontId="6" fillId="4" borderId="92" xfId="0" applyFont="1" applyFill="1" applyBorder="1" applyAlignment="1" applyProtection="1">
      <alignment horizontal="center" vertical="center"/>
      <protection locked="0"/>
    </xf>
    <xf numFmtId="16" fontId="6" fillId="4" borderId="96" xfId="0" quotePrefix="1" applyNumberFormat="1" applyFont="1" applyFill="1" applyBorder="1" applyAlignment="1" applyProtection="1">
      <alignment horizontal="center" vertical="center"/>
      <protection locked="0"/>
    </xf>
    <xf numFmtId="0" fontId="22" fillId="3" borderId="30" xfId="0" applyFont="1" applyFill="1" applyBorder="1" applyAlignment="1" applyProtection="1">
      <alignment horizontal="center"/>
      <protection locked="0"/>
    </xf>
    <xf numFmtId="168" fontId="18" fillId="0" borderId="12" xfId="0" applyNumberFormat="1" applyFont="1" applyFill="1" applyBorder="1" applyAlignment="1" applyProtection="1">
      <alignment horizontal="right" vertical="center"/>
    </xf>
    <xf numFmtId="168" fontId="18" fillId="0" borderId="15" xfId="0" applyNumberFormat="1" applyFont="1" applyFill="1" applyBorder="1" applyAlignment="1" applyProtection="1">
      <alignment horizontal="right" vertical="center"/>
    </xf>
    <xf numFmtId="168" fontId="18" fillId="0" borderId="61" xfId="0" applyNumberFormat="1" applyFont="1" applyFill="1" applyBorder="1" applyAlignment="1" applyProtection="1">
      <alignment horizontal="right" vertical="center"/>
    </xf>
    <xf numFmtId="168" fontId="18" fillId="0" borderId="79" xfId="0" applyNumberFormat="1" applyFont="1" applyFill="1" applyBorder="1" applyAlignment="1" applyProtection="1">
      <alignment horizontal="right" vertical="center"/>
    </xf>
    <xf numFmtId="0" fontId="6" fillId="0" borderId="5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5" fillId="0" borderId="34" xfId="0" applyFont="1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64" xfId="0" applyFont="1" applyBorder="1" applyAlignment="1" applyProtection="1">
      <alignment horizontal="center" vertical="center" wrapText="1"/>
      <protection locked="0"/>
    </xf>
    <xf numFmtId="8" fontId="2" fillId="0" borderId="4" xfId="0" applyNumberFormat="1" applyFont="1" applyBorder="1" applyAlignment="1" applyProtection="1">
      <alignment horizontal="center" vertical="center"/>
    </xf>
    <xf numFmtId="8" fontId="2" fillId="0" borderId="2" xfId="0" applyNumberFormat="1" applyFont="1" applyBorder="1" applyAlignment="1" applyProtection="1">
      <alignment horizontal="center" vertical="center"/>
    </xf>
    <xf numFmtId="8" fontId="2" fillId="0" borderId="59" xfId="0" applyNumberFormat="1" applyFont="1" applyBorder="1" applyAlignment="1" applyProtection="1">
      <alignment horizontal="center" vertical="center"/>
    </xf>
    <xf numFmtId="8" fontId="2" fillId="0" borderId="52" xfId="0" applyNumberFormat="1" applyFont="1" applyBorder="1" applyAlignment="1" applyProtection="1">
      <alignment horizontal="center" vertical="center"/>
    </xf>
    <xf numFmtId="8" fontId="2" fillId="0" borderId="53" xfId="0" applyNumberFormat="1" applyFont="1" applyBorder="1" applyAlignment="1" applyProtection="1">
      <alignment horizontal="center" vertical="center"/>
    </xf>
    <xf numFmtId="8" fontId="2" fillId="0" borderId="54" xfId="0" applyNumberFormat="1" applyFont="1" applyBorder="1" applyAlignment="1" applyProtection="1">
      <alignment horizontal="center" vertical="center"/>
    </xf>
    <xf numFmtId="0" fontId="22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168" fontId="18" fillId="0" borderId="5" xfId="0" applyNumberFormat="1" applyFont="1" applyFill="1" applyBorder="1" applyAlignment="1" applyProtection="1">
      <alignment horizontal="right" vertical="center"/>
    </xf>
    <xf numFmtId="168" fontId="18" fillId="0" borderId="8" xfId="0" applyNumberFormat="1" applyFont="1" applyFill="1" applyBorder="1" applyAlignment="1" applyProtection="1">
      <alignment horizontal="right" vertical="center"/>
    </xf>
    <xf numFmtId="8" fontId="21" fillId="0" borderId="82" xfId="0" applyNumberFormat="1" applyFont="1" applyBorder="1" applyAlignment="1" applyProtection="1">
      <alignment horizontal="right"/>
    </xf>
    <xf numFmtId="8" fontId="21" fillId="0" borderId="83" xfId="0" applyNumberFormat="1" applyFont="1" applyBorder="1" applyAlignment="1" applyProtection="1">
      <alignment horizontal="right"/>
    </xf>
    <xf numFmtId="0" fontId="13" fillId="0" borderId="11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28575</xdr:colOff>
      <xdr:row>13</xdr:row>
      <xdr:rowOff>0</xdr:rowOff>
    </xdr:from>
    <xdr:to>
      <xdr:col>23</xdr:col>
      <xdr:colOff>1178502</xdr:colOff>
      <xdr:row>13</xdr:row>
      <xdr:rowOff>180975</xdr:rowOff>
    </xdr:to>
    <xdr:sp macro="" textlink="">
      <xdr:nvSpPr>
        <xdr:cNvPr id="2" name="Text Box 60"/>
        <xdr:cNvSpPr txBox="1">
          <a:spLocks noChangeArrowheads="1"/>
        </xdr:cNvSpPr>
      </xdr:nvSpPr>
      <xdr:spPr bwMode="auto">
        <a:xfrm>
          <a:off x="16821150" y="4838700"/>
          <a:ext cx="1143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MULTI-LIFT</a:t>
          </a:r>
          <a:endParaRPr lang="en-CA"/>
        </a:p>
      </xdr:txBody>
    </xdr:sp>
    <xdr:clientData/>
  </xdr:twoCellAnchor>
  <xdr:twoCellAnchor editAs="oneCell">
    <xdr:from>
      <xdr:col>24</xdr:col>
      <xdr:colOff>9525</xdr:colOff>
      <xdr:row>12</xdr:row>
      <xdr:rowOff>269875</xdr:rowOff>
    </xdr:from>
    <xdr:to>
      <xdr:col>24</xdr:col>
      <xdr:colOff>866775</xdr:colOff>
      <xdr:row>13</xdr:row>
      <xdr:rowOff>174625</xdr:rowOff>
    </xdr:to>
    <xdr:sp macro="" textlink="">
      <xdr:nvSpPr>
        <xdr:cNvPr id="3" name="Text Box 61"/>
        <xdr:cNvSpPr txBox="1">
          <a:spLocks noChangeArrowheads="1"/>
        </xdr:cNvSpPr>
      </xdr:nvSpPr>
      <xdr:spPr bwMode="auto">
        <a:xfrm>
          <a:off x="17868900" y="4727575"/>
          <a:ext cx="857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CA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SINGLE LIFT or CURB &amp; GUTTER</a:t>
          </a:r>
          <a:endParaRPr lang="en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CA"/>
        </a:p>
      </xdr:txBody>
    </xdr:sp>
    <xdr:clientData/>
  </xdr:twoCellAnchor>
  <xdr:twoCellAnchor editAs="oneCell">
    <xdr:from>
      <xdr:col>1</xdr:col>
      <xdr:colOff>415625</xdr:colOff>
      <xdr:row>0</xdr:row>
      <xdr:rowOff>265535</xdr:rowOff>
    </xdr:from>
    <xdr:to>
      <xdr:col>6</xdr:col>
      <xdr:colOff>2760</xdr:colOff>
      <xdr:row>3</xdr:row>
      <xdr:rowOff>145346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80" y="265535"/>
          <a:ext cx="3154680" cy="884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28575</xdr:colOff>
      <xdr:row>14</xdr:row>
      <xdr:rowOff>0</xdr:rowOff>
    </xdr:from>
    <xdr:to>
      <xdr:col>23</xdr:col>
      <xdr:colOff>1178502</xdr:colOff>
      <xdr:row>14</xdr:row>
      <xdr:rowOff>180975</xdr:rowOff>
    </xdr:to>
    <xdr:sp macro="" textlink="">
      <xdr:nvSpPr>
        <xdr:cNvPr id="2" name="Text Box 60"/>
        <xdr:cNvSpPr txBox="1">
          <a:spLocks noChangeArrowheads="1"/>
        </xdr:cNvSpPr>
      </xdr:nvSpPr>
      <xdr:spPr bwMode="auto">
        <a:xfrm>
          <a:off x="16897350" y="4838700"/>
          <a:ext cx="1143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MULTI-LIFT</a:t>
          </a:r>
          <a:endParaRPr lang="en-CA"/>
        </a:p>
      </xdr:txBody>
    </xdr:sp>
    <xdr:clientData/>
  </xdr:twoCellAnchor>
  <xdr:twoCellAnchor editAs="oneCell">
    <xdr:from>
      <xdr:col>24</xdr:col>
      <xdr:colOff>9525</xdr:colOff>
      <xdr:row>13</xdr:row>
      <xdr:rowOff>269875</xdr:rowOff>
    </xdr:from>
    <xdr:to>
      <xdr:col>24</xdr:col>
      <xdr:colOff>866775</xdr:colOff>
      <xdr:row>14</xdr:row>
      <xdr:rowOff>174625</xdr:rowOff>
    </xdr:to>
    <xdr:sp macro="" textlink="">
      <xdr:nvSpPr>
        <xdr:cNvPr id="3" name="Text Box 61"/>
        <xdr:cNvSpPr txBox="1">
          <a:spLocks noChangeArrowheads="1"/>
        </xdr:cNvSpPr>
      </xdr:nvSpPr>
      <xdr:spPr bwMode="auto">
        <a:xfrm>
          <a:off x="18018125" y="4714875"/>
          <a:ext cx="857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CA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SINGLE LIFT or CURB &amp; GUTTER</a:t>
          </a:r>
          <a:endParaRPr lang="en-CA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CA"/>
        </a:p>
      </xdr:txBody>
    </xdr:sp>
    <xdr:clientData/>
  </xdr:twoCellAnchor>
  <xdr:twoCellAnchor editAs="oneCell">
    <xdr:from>
      <xdr:col>1</xdr:col>
      <xdr:colOff>554181</xdr:colOff>
      <xdr:row>2</xdr:row>
      <xdr:rowOff>5176</xdr:rowOff>
    </xdr:from>
    <xdr:to>
      <xdr:col>6</xdr:col>
      <xdr:colOff>141316</xdr:colOff>
      <xdr:row>4</xdr:row>
      <xdr:rowOff>226156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6" y="501631"/>
          <a:ext cx="3154680" cy="890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Highwayeng\Highways\Staff%20Folders\Larry%20Dombrosky\ACP%20Lot%20Reports\example%20Lots%201-2%20ed14%202010\LOT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 DESIGN"/>
      <sheetName val="QA Acceptance Lot"/>
      <sheetName val="ACP MIX TYPES"/>
      <sheetName val="DATA ENTRY"/>
      <sheetName val="LOT REPORT"/>
      <sheetName val="FINAL DETAILS GRADATION"/>
      <sheetName val="QA DATA"/>
      <sheetName val="FINAL DETAILS PENBON"/>
      <sheetName val="FINAL DETAILS PENBON (2)"/>
      <sheetName val="PENBON CAL(1-22)"/>
      <sheetName val="PENBON CAL(23-42)"/>
      <sheetName val="Segregation Summary (page1)"/>
      <sheetName val="Segregation Summary (page2)"/>
      <sheetName val="Seg Payment Adjustments"/>
      <sheetName val="PENBONTABLES"/>
    </sheetNames>
    <sheetDataSet>
      <sheetData sheetId="0">
        <row r="32">
          <cell r="AU32" t="str">
            <v>SOUTHERN</v>
          </cell>
        </row>
      </sheetData>
      <sheetData sheetId="1" refreshError="1"/>
      <sheetData sheetId="2" refreshError="1"/>
      <sheetData sheetId="3" refreshError="1"/>
      <sheetData sheetId="4">
        <row r="8">
          <cell r="AB8">
            <v>75</v>
          </cell>
        </row>
        <row r="13">
          <cell r="A13">
            <v>41045</v>
          </cell>
        </row>
        <row r="21">
          <cell r="AA21">
            <v>97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5"/>
  <sheetViews>
    <sheetView tabSelected="1" zoomScale="55" zoomScaleNormal="55" zoomScalePageLayoutView="55" workbookViewId="0">
      <selection activeCell="B6" sqref="B6:P7"/>
    </sheetView>
  </sheetViews>
  <sheetFormatPr defaultRowHeight="12.5" x14ac:dyDescent="0.25"/>
  <cols>
    <col min="1" max="1" width="3.453125" customWidth="1"/>
    <col min="2" max="2" width="16.7265625" customWidth="1"/>
    <col min="3" max="3" width="6.7265625" style="33" customWidth="1"/>
    <col min="4" max="5" width="7.7265625" style="33" customWidth="1"/>
    <col min="6" max="6" width="12" style="33" customWidth="1"/>
    <col min="7" max="7" width="10.453125" customWidth="1"/>
    <col min="8" max="8" width="14.7265625" customWidth="1"/>
    <col min="9" max="9" width="10.7265625" customWidth="1"/>
    <col min="10" max="10" width="14" customWidth="1"/>
    <col min="11" max="11" width="12.26953125" customWidth="1"/>
    <col min="12" max="12" width="16.81640625" customWidth="1"/>
    <col min="13" max="13" width="14.7265625" customWidth="1"/>
    <col min="14" max="14" width="18.7265625" customWidth="1"/>
    <col min="15" max="15" width="8.7265625" customWidth="1"/>
    <col min="16" max="16" width="15.54296875" customWidth="1"/>
    <col min="17" max="17" width="5.7265625" customWidth="1"/>
    <col min="18" max="20" width="10.26953125" customWidth="1"/>
    <col min="21" max="21" width="8.7265625" customWidth="1"/>
    <col min="22" max="22" width="9.26953125" customWidth="1"/>
    <col min="23" max="23" width="8.453125" customWidth="1"/>
    <col min="24" max="24" width="19.81640625" customWidth="1"/>
    <col min="25" max="25" width="13.1796875" customWidth="1"/>
    <col min="30" max="30" width="10.7265625" customWidth="1"/>
    <col min="31" max="31" width="13.453125" customWidth="1"/>
    <col min="32" max="32" width="10.7265625" customWidth="1"/>
    <col min="33" max="33" width="15.7265625" customWidth="1"/>
    <col min="34" max="36" width="20.7265625" customWidth="1"/>
    <col min="37" max="38" width="15.7265625" customWidth="1"/>
  </cols>
  <sheetData>
    <row r="1" spans="2:31" ht="26.25" customHeight="1" thickTop="1" x14ac:dyDescent="0.25">
      <c r="B1" s="311"/>
      <c r="C1" s="312"/>
      <c r="D1" s="312"/>
      <c r="E1" s="312"/>
      <c r="F1" s="312"/>
      <c r="G1" s="313"/>
      <c r="H1" s="317" t="s">
        <v>0</v>
      </c>
      <c r="I1" s="318"/>
      <c r="J1" s="318"/>
      <c r="K1" s="318"/>
      <c r="L1" s="318"/>
      <c r="M1" s="321" t="s">
        <v>1</v>
      </c>
      <c r="N1" s="322"/>
      <c r="O1" s="271"/>
      <c r="P1" s="271"/>
      <c r="Q1" s="323"/>
      <c r="R1" s="269" t="s">
        <v>69</v>
      </c>
      <c r="S1" s="270"/>
      <c r="T1" s="270"/>
      <c r="U1" s="270"/>
      <c r="V1" s="270"/>
      <c r="W1" s="271"/>
      <c r="X1" s="271"/>
      <c r="Y1" s="272"/>
    </row>
    <row r="2" spans="2:31" ht="26.25" customHeight="1" x14ac:dyDescent="0.25">
      <c r="B2" s="314"/>
      <c r="C2" s="315"/>
      <c r="D2" s="315"/>
      <c r="E2" s="315"/>
      <c r="F2" s="315"/>
      <c r="G2" s="316"/>
      <c r="H2" s="319"/>
      <c r="I2" s="320"/>
      <c r="J2" s="320"/>
      <c r="K2" s="320"/>
      <c r="L2" s="320"/>
      <c r="M2" s="273" t="s">
        <v>3</v>
      </c>
      <c r="N2" s="274"/>
      <c r="O2" s="275"/>
      <c r="P2" s="275"/>
      <c r="Q2" s="276"/>
      <c r="R2" s="273" t="s">
        <v>4</v>
      </c>
      <c r="S2" s="274"/>
      <c r="T2" s="274"/>
      <c r="U2" s="274"/>
      <c r="V2" s="274"/>
      <c r="W2" s="277"/>
      <c r="X2" s="277"/>
      <c r="Y2" s="278"/>
    </row>
    <row r="3" spans="2:31" ht="26.25" customHeight="1" x14ac:dyDescent="0.25">
      <c r="B3" s="314"/>
      <c r="C3" s="315"/>
      <c r="D3" s="315"/>
      <c r="E3" s="315"/>
      <c r="F3" s="315"/>
      <c r="G3" s="316"/>
      <c r="H3" s="303" t="s">
        <v>5</v>
      </c>
      <c r="I3" s="304"/>
      <c r="J3" s="304"/>
      <c r="K3" s="304"/>
      <c r="L3" s="304"/>
      <c r="M3" s="305" t="s">
        <v>2</v>
      </c>
      <c r="N3" s="306"/>
      <c r="O3" s="307"/>
      <c r="P3" s="307"/>
      <c r="Q3" s="308"/>
      <c r="R3" s="305" t="s">
        <v>75</v>
      </c>
      <c r="S3" s="306"/>
      <c r="T3" s="168"/>
      <c r="U3" s="306" t="s">
        <v>91</v>
      </c>
      <c r="V3" s="306"/>
      <c r="W3" s="306"/>
      <c r="X3" s="306"/>
      <c r="Y3" s="159"/>
    </row>
    <row r="4" spans="2:31" ht="26.25" customHeight="1" x14ac:dyDescent="0.25">
      <c r="B4" s="314"/>
      <c r="C4" s="315"/>
      <c r="D4" s="315"/>
      <c r="E4" s="315"/>
      <c r="F4" s="315"/>
      <c r="G4" s="316"/>
      <c r="H4" s="303"/>
      <c r="I4" s="304"/>
      <c r="J4" s="304"/>
      <c r="K4" s="304"/>
      <c r="L4" s="304"/>
      <c r="M4" s="305" t="s">
        <v>6</v>
      </c>
      <c r="N4" s="306"/>
      <c r="O4" s="275"/>
      <c r="P4" s="275"/>
      <c r="Q4" s="276"/>
      <c r="R4" s="309" t="s">
        <v>76</v>
      </c>
      <c r="S4" s="310"/>
      <c r="T4" s="168"/>
      <c r="U4" s="306" t="s">
        <v>91</v>
      </c>
      <c r="V4" s="306"/>
      <c r="W4" s="306"/>
      <c r="X4" s="306"/>
      <c r="Y4" s="159"/>
      <c r="AA4" s="152"/>
      <c r="AB4" s="152"/>
      <c r="AC4" s="152"/>
      <c r="AD4" s="152"/>
      <c r="AE4" s="152"/>
    </row>
    <row r="5" spans="2:31" ht="26.25" customHeight="1" thickBot="1" x14ac:dyDescent="0.3">
      <c r="B5" s="314"/>
      <c r="C5" s="315"/>
      <c r="D5" s="315"/>
      <c r="E5" s="315"/>
      <c r="F5" s="315"/>
      <c r="G5" s="316"/>
      <c r="H5" s="303"/>
      <c r="I5" s="304"/>
      <c r="J5" s="304"/>
      <c r="K5" s="304"/>
      <c r="L5" s="304"/>
      <c r="M5" s="273" t="s">
        <v>8</v>
      </c>
      <c r="N5" s="274"/>
      <c r="O5" s="279"/>
      <c r="P5" s="279"/>
      <c r="Q5" s="280"/>
      <c r="R5" s="281" t="s">
        <v>77</v>
      </c>
      <c r="S5" s="282"/>
      <c r="T5" s="169"/>
      <c r="U5" s="274" t="s">
        <v>91</v>
      </c>
      <c r="V5" s="274"/>
      <c r="W5" s="274"/>
      <c r="X5" s="274"/>
      <c r="Y5" s="160"/>
    </row>
    <row r="6" spans="2:31" ht="26.25" customHeight="1" thickTop="1" thickBot="1" x14ac:dyDescent="0.3">
      <c r="B6" s="283" t="s">
        <v>9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5"/>
      <c r="Q6" s="151"/>
      <c r="R6" s="289" t="s">
        <v>7</v>
      </c>
      <c r="S6" s="290"/>
      <c r="T6" s="290"/>
      <c r="U6" s="290"/>
      <c r="V6" s="290"/>
      <c r="W6" s="291"/>
      <c r="X6" s="291"/>
      <c r="Y6" s="150"/>
    </row>
    <row r="7" spans="2:31" ht="30" customHeight="1" thickTop="1" x14ac:dyDescent="0.25">
      <c r="B7" s="286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8"/>
      <c r="Q7" s="292" t="s">
        <v>68</v>
      </c>
      <c r="R7" s="293"/>
      <c r="S7" s="293"/>
      <c r="T7" s="293"/>
      <c r="U7" s="293"/>
      <c r="V7" s="293"/>
      <c r="W7" s="293"/>
      <c r="X7" s="293"/>
      <c r="Y7" s="294"/>
    </row>
    <row r="8" spans="2:31" ht="30" customHeight="1" x14ac:dyDescent="0.25">
      <c r="B8" s="298"/>
      <c r="C8" s="299"/>
      <c r="D8" s="299"/>
      <c r="E8" s="299"/>
      <c r="F8" s="300"/>
      <c r="G8" s="301" t="s">
        <v>72</v>
      </c>
      <c r="H8" s="302"/>
      <c r="I8" s="301" t="s">
        <v>73</v>
      </c>
      <c r="J8" s="302"/>
      <c r="K8" s="301" t="s">
        <v>74</v>
      </c>
      <c r="L8" s="302"/>
      <c r="M8" s="324"/>
      <c r="N8" s="299"/>
      <c r="O8" s="299"/>
      <c r="P8" s="325"/>
      <c r="Q8" s="295"/>
      <c r="R8" s="296"/>
      <c r="S8" s="296"/>
      <c r="T8" s="296"/>
      <c r="U8" s="296"/>
      <c r="V8" s="296"/>
      <c r="W8" s="296"/>
      <c r="X8" s="296"/>
      <c r="Y8" s="297"/>
    </row>
    <row r="9" spans="2:31" ht="30" customHeight="1" thickBot="1" x14ac:dyDescent="0.3">
      <c r="B9" s="326" t="s">
        <v>10</v>
      </c>
      <c r="C9" s="328" t="s">
        <v>83</v>
      </c>
      <c r="D9" s="328" t="s">
        <v>11</v>
      </c>
      <c r="E9" s="328" t="s">
        <v>12</v>
      </c>
      <c r="F9" s="330" t="s">
        <v>13</v>
      </c>
      <c r="G9" s="332" t="s">
        <v>84</v>
      </c>
      <c r="H9" s="330" t="s">
        <v>85</v>
      </c>
      <c r="I9" s="332" t="s">
        <v>96</v>
      </c>
      <c r="J9" s="330" t="s">
        <v>14</v>
      </c>
      <c r="K9" s="332" t="s">
        <v>86</v>
      </c>
      <c r="L9" s="330" t="s">
        <v>87</v>
      </c>
      <c r="M9" s="360" t="s">
        <v>98</v>
      </c>
      <c r="N9" s="328" t="s">
        <v>15</v>
      </c>
      <c r="O9" s="362" t="s">
        <v>16</v>
      </c>
      <c r="P9" s="363"/>
      <c r="Q9" s="295"/>
      <c r="R9" s="296"/>
      <c r="S9" s="296"/>
      <c r="T9" s="296"/>
      <c r="U9" s="296"/>
      <c r="V9" s="296"/>
      <c r="W9" s="296"/>
      <c r="X9" s="296"/>
      <c r="Y9" s="297"/>
    </row>
    <row r="10" spans="2:31" ht="30" customHeight="1" x14ac:dyDescent="0.25">
      <c r="B10" s="327"/>
      <c r="C10" s="329"/>
      <c r="D10" s="329"/>
      <c r="E10" s="329"/>
      <c r="F10" s="331"/>
      <c r="G10" s="333"/>
      <c r="H10" s="331"/>
      <c r="I10" s="333"/>
      <c r="J10" s="331"/>
      <c r="K10" s="333"/>
      <c r="L10" s="331"/>
      <c r="M10" s="361"/>
      <c r="N10" s="329"/>
      <c r="O10" s="364"/>
      <c r="P10" s="365"/>
      <c r="Q10" s="344" t="s">
        <v>27</v>
      </c>
      <c r="R10" s="345"/>
      <c r="S10" s="345"/>
      <c r="T10" s="345"/>
      <c r="U10" s="345"/>
      <c r="V10" s="345"/>
      <c r="W10" s="345"/>
      <c r="X10" s="345"/>
      <c r="Y10" s="346"/>
    </row>
    <row r="11" spans="2:31" ht="30" customHeight="1" x14ac:dyDescent="0.25">
      <c r="B11" s="327"/>
      <c r="C11" s="329"/>
      <c r="D11" s="329"/>
      <c r="E11" s="329"/>
      <c r="F11" s="331"/>
      <c r="G11" s="333"/>
      <c r="H11" s="331"/>
      <c r="I11" s="333"/>
      <c r="J11" s="331"/>
      <c r="K11" s="333"/>
      <c r="L11" s="331"/>
      <c r="M11" s="161" t="s">
        <v>97</v>
      </c>
      <c r="N11" s="329"/>
      <c r="O11" s="364"/>
      <c r="P11" s="365"/>
      <c r="Q11" s="286"/>
      <c r="R11" s="287"/>
      <c r="S11" s="287"/>
      <c r="T11" s="287"/>
      <c r="U11" s="287"/>
      <c r="V11" s="287"/>
      <c r="W11" s="287"/>
      <c r="X11" s="287"/>
      <c r="Y11" s="288"/>
    </row>
    <row r="12" spans="2:31" ht="30" customHeight="1" thickBot="1" x14ac:dyDescent="0.4">
      <c r="B12" s="260"/>
      <c r="C12" s="261"/>
      <c r="D12" s="329" t="s">
        <v>101</v>
      </c>
      <c r="E12" s="261"/>
      <c r="F12" s="264"/>
      <c r="G12" s="266"/>
      <c r="H12" s="69" t="s">
        <v>17</v>
      </c>
      <c r="I12" s="267"/>
      <c r="J12" s="69" t="s">
        <v>18</v>
      </c>
      <c r="K12" s="267"/>
      <c r="L12" s="69" t="s">
        <v>19</v>
      </c>
      <c r="M12" s="165" t="s">
        <v>20</v>
      </c>
      <c r="N12" s="268"/>
      <c r="O12" s="348" t="s">
        <v>21</v>
      </c>
      <c r="P12" s="349"/>
      <c r="Q12" s="34"/>
      <c r="R12" s="342" t="s">
        <v>28</v>
      </c>
      <c r="S12" s="343"/>
      <c r="T12" s="343"/>
      <c r="U12" s="343"/>
      <c r="V12" s="343"/>
      <c r="W12" s="158" t="s">
        <v>29</v>
      </c>
      <c r="X12" s="148"/>
      <c r="Y12" s="3"/>
    </row>
    <row r="13" spans="2:31" ht="30" customHeight="1" thickBot="1" x14ac:dyDescent="0.4">
      <c r="B13" s="262"/>
      <c r="C13" s="263"/>
      <c r="D13" s="347"/>
      <c r="E13" s="263"/>
      <c r="F13" s="265"/>
      <c r="G13" s="71" t="s">
        <v>22</v>
      </c>
      <c r="H13" s="72"/>
      <c r="I13" s="73" t="s">
        <v>23</v>
      </c>
      <c r="J13" s="74"/>
      <c r="K13" s="71" t="s">
        <v>24</v>
      </c>
      <c r="L13" s="75"/>
      <c r="M13" s="76" t="s">
        <v>25</v>
      </c>
      <c r="N13" s="77" t="s">
        <v>26</v>
      </c>
      <c r="O13" s="350"/>
      <c r="P13" s="351"/>
      <c r="Q13" s="59" t="s">
        <v>30</v>
      </c>
      <c r="R13" s="352" t="s">
        <v>31</v>
      </c>
      <c r="S13" s="353"/>
      <c r="T13" s="353"/>
      <c r="U13" s="353"/>
      <c r="V13" s="353"/>
      <c r="W13" s="63" t="s">
        <v>32</v>
      </c>
      <c r="X13" s="174" t="str">
        <f>IF(X12="","",X12*30)</f>
        <v/>
      </c>
      <c r="Y13" s="354"/>
    </row>
    <row r="14" spans="2:31" ht="30" customHeight="1" x14ac:dyDescent="0.35">
      <c r="B14" s="78"/>
      <c r="C14" s="79"/>
      <c r="D14" s="79"/>
      <c r="E14" s="80"/>
      <c r="F14" s="81"/>
      <c r="G14" s="82"/>
      <c r="H14" s="83" t="str">
        <f t="shared" ref="H14:H35" si="0">IF(N14="","",G14*N14)</f>
        <v/>
      </c>
      <c r="I14" s="84"/>
      <c r="J14" s="85" t="str">
        <f t="shared" ref="J14:J35" si="1">IF(N14="","",IF(D14="QC",0,I14*N14))</f>
        <v/>
      </c>
      <c r="K14" s="82"/>
      <c r="L14" s="85" t="str">
        <f>IF(N14="","",IF(D14="QC",0,K14*N14))</f>
        <v/>
      </c>
      <c r="M14" s="86" t="str">
        <f t="shared" ref="M14:M35" si="2">IF(N14="","",G14+I14+K14)</f>
        <v/>
      </c>
      <c r="N14" s="87"/>
      <c r="O14" s="356" t="str">
        <f>IF(N14="","",M14*N14)</f>
        <v/>
      </c>
      <c r="P14" s="357"/>
      <c r="Q14" s="155"/>
      <c r="R14" s="358" t="s">
        <v>33</v>
      </c>
      <c r="S14" s="359"/>
      <c r="T14" s="359"/>
      <c r="U14" s="359"/>
      <c r="V14" s="359"/>
      <c r="W14" s="162"/>
      <c r="X14" s="164"/>
      <c r="Y14" s="355"/>
    </row>
    <row r="15" spans="2:31" ht="30" customHeight="1" thickBot="1" x14ac:dyDescent="0.4">
      <c r="B15" s="88"/>
      <c r="C15" s="89"/>
      <c r="D15" s="89"/>
      <c r="E15" s="90"/>
      <c r="F15" s="91"/>
      <c r="G15" s="92"/>
      <c r="H15" s="93" t="str">
        <f t="shared" si="0"/>
        <v/>
      </c>
      <c r="I15" s="94"/>
      <c r="J15" s="93" t="str">
        <f t="shared" si="1"/>
        <v/>
      </c>
      <c r="K15" s="92"/>
      <c r="L15" s="93" t="str">
        <f>IF(N15="","",IF(D15="QC",0,K15*N15))</f>
        <v/>
      </c>
      <c r="M15" s="95" t="str">
        <f t="shared" si="2"/>
        <v/>
      </c>
      <c r="N15" s="96"/>
      <c r="O15" s="334" t="str">
        <f>IF(N15="","",M15*N15)</f>
        <v/>
      </c>
      <c r="P15" s="335"/>
      <c r="Q15" s="157" t="s">
        <v>34</v>
      </c>
      <c r="R15" s="336" t="s">
        <v>35</v>
      </c>
      <c r="S15" s="337"/>
      <c r="T15" s="337"/>
      <c r="U15" s="337"/>
      <c r="V15" s="337"/>
      <c r="W15" s="64" t="s">
        <v>36</v>
      </c>
      <c r="X15" s="175" t="str">
        <f>IF(X14="","",X14*(-300))</f>
        <v/>
      </c>
      <c r="Y15" s="176" t="str">
        <f>IF(Y13="","",Y13*(-100))</f>
        <v/>
      </c>
    </row>
    <row r="16" spans="2:31" ht="30" customHeight="1" x14ac:dyDescent="0.35">
      <c r="B16" s="78"/>
      <c r="C16" s="97"/>
      <c r="D16" s="97"/>
      <c r="E16" s="80"/>
      <c r="F16" s="98"/>
      <c r="G16" s="99"/>
      <c r="H16" s="100" t="str">
        <f t="shared" si="0"/>
        <v/>
      </c>
      <c r="I16" s="101"/>
      <c r="J16" s="100" t="str">
        <f t="shared" si="1"/>
        <v/>
      </c>
      <c r="K16" s="99"/>
      <c r="L16" s="100" t="str">
        <f>IF(N16="","",IF(D16="QC",0,K16*N16))</f>
        <v/>
      </c>
      <c r="M16" s="102" t="str">
        <f t="shared" si="2"/>
        <v/>
      </c>
      <c r="N16" s="103"/>
      <c r="O16" s="338" t="str">
        <f>IF(N16="","",M16*N16)</f>
        <v/>
      </c>
      <c r="P16" s="339"/>
      <c r="Q16" s="57"/>
      <c r="R16" s="340" t="s">
        <v>37</v>
      </c>
      <c r="S16" s="341"/>
      <c r="T16" s="341"/>
      <c r="U16" s="341"/>
      <c r="V16" s="341"/>
      <c r="W16" s="163" t="s">
        <v>70</v>
      </c>
      <c r="X16" s="177"/>
      <c r="Y16" s="156"/>
    </row>
    <row r="17" spans="2:25" ht="30" customHeight="1" x14ac:dyDescent="0.35">
      <c r="B17" s="88"/>
      <c r="C17" s="89"/>
      <c r="D17" s="89"/>
      <c r="E17" s="90"/>
      <c r="F17" s="91"/>
      <c r="G17" s="92"/>
      <c r="H17" s="93" t="str">
        <f t="shared" si="0"/>
        <v/>
      </c>
      <c r="I17" s="94"/>
      <c r="J17" s="93" t="str">
        <f t="shared" si="1"/>
        <v/>
      </c>
      <c r="K17" s="92"/>
      <c r="L17" s="93" t="str">
        <f>IF(N17="","",IF(D17="QC",0,K17*N17))</f>
        <v/>
      </c>
      <c r="M17" s="95" t="str">
        <f t="shared" si="2"/>
        <v/>
      </c>
      <c r="N17" s="96"/>
      <c r="O17" s="334" t="str">
        <f>IF(N17="","",M17*N17)</f>
        <v/>
      </c>
      <c r="P17" s="335"/>
      <c r="Q17" s="58"/>
      <c r="R17" s="342" t="s">
        <v>38</v>
      </c>
      <c r="S17" s="343"/>
      <c r="T17" s="343"/>
      <c r="U17" s="343"/>
      <c r="V17" s="343"/>
      <c r="W17" s="61" t="s">
        <v>70</v>
      </c>
      <c r="X17" s="178"/>
      <c r="Y17" s="4"/>
    </row>
    <row r="18" spans="2:25" ht="30" customHeight="1" thickBot="1" x14ac:dyDescent="0.4">
      <c r="B18" s="104"/>
      <c r="C18" s="105"/>
      <c r="D18" s="105"/>
      <c r="E18" s="106"/>
      <c r="F18" s="107"/>
      <c r="G18" s="108"/>
      <c r="H18" s="109" t="str">
        <f t="shared" si="0"/>
        <v/>
      </c>
      <c r="I18" s="110"/>
      <c r="J18" s="109" t="str">
        <f t="shared" si="1"/>
        <v/>
      </c>
      <c r="K18" s="108"/>
      <c r="L18" s="100" t="str">
        <f>IF(N18="","",IF(D18="QC",0,K18*N18))</f>
        <v/>
      </c>
      <c r="M18" s="111" t="str">
        <f t="shared" si="2"/>
        <v/>
      </c>
      <c r="N18" s="112"/>
      <c r="O18" s="374" t="str">
        <f t="shared" ref="O18" si="3">IF(N18="","",M18*N18)</f>
        <v/>
      </c>
      <c r="P18" s="375"/>
      <c r="Q18" s="58"/>
      <c r="R18" s="342" t="s">
        <v>39</v>
      </c>
      <c r="S18" s="343"/>
      <c r="T18" s="343"/>
      <c r="U18" s="343"/>
      <c r="V18" s="343"/>
      <c r="W18" s="61" t="s">
        <v>70</v>
      </c>
      <c r="X18" s="178"/>
      <c r="Y18" s="4"/>
    </row>
    <row r="19" spans="2:25" ht="30" customHeight="1" thickTop="1" x14ac:dyDescent="0.35">
      <c r="B19" s="113"/>
      <c r="C19" s="114"/>
      <c r="D19" s="114"/>
      <c r="E19" s="115"/>
      <c r="F19" s="116"/>
      <c r="G19" s="117"/>
      <c r="H19" s="118" t="str">
        <f t="shared" si="0"/>
        <v/>
      </c>
      <c r="I19" s="119"/>
      <c r="J19" s="118" t="str">
        <f t="shared" si="1"/>
        <v/>
      </c>
      <c r="K19" s="117"/>
      <c r="L19" s="118" t="str">
        <f>IF(N19="","",IF(D18="QC",0,K19*N19))</f>
        <v/>
      </c>
      <c r="M19" s="120" t="str">
        <f t="shared" si="2"/>
        <v/>
      </c>
      <c r="N19" s="121"/>
      <c r="O19" s="376" t="str">
        <f t="shared" ref="O19:O35" si="4">IF(N19="","",M19*N19)</f>
        <v/>
      </c>
      <c r="P19" s="377"/>
      <c r="Q19" s="57" t="s">
        <v>40</v>
      </c>
      <c r="R19" s="342" t="s">
        <v>41</v>
      </c>
      <c r="S19" s="343"/>
      <c r="T19" s="343"/>
      <c r="U19" s="343"/>
      <c r="V19" s="343"/>
      <c r="W19" s="158" t="s">
        <v>36</v>
      </c>
      <c r="X19" s="166"/>
      <c r="Y19" s="5"/>
    </row>
    <row r="20" spans="2:25" ht="30" customHeight="1" thickBot="1" x14ac:dyDescent="0.4">
      <c r="B20" s="78"/>
      <c r="C20" s="97"/>
      <c r="D20" s="97"/>
      <c r="E20" s="80"/>
      <c r="F20" s="98"/>
      <c r="G20" s="99"/>
      <c r="H20" s="100" t="str">
        <f t="shared" si="0"/>
        <v/>
      </c>
      <c r="I20" s="101"/>
      <c r="J20" s="100" t="str">
        <f t="shared" si="1"/>
        <v/>
      </c>
      <c r="K20" s="99"/>
      <c r="L20" s="100" t="str">
        <f t="shared" ref="L20:L28" si="5">IF(N20="","",IF(D20="QC",0,K20*N20))</f>
        <v/>
      </c>
      <c r="M20" s="102" t="str">
        <f t="shared" si="2"/>
        <v/>
      </c>
      <c r="N20" s="103"/>
      <c r="O20" s="338" t="str">
        <f t="shared" si="4"/>
        <v/>
      </c>
      <c r="P20" s="339"/>
      <c r="Q20" s="60" t="s">
        <v>42</v>
      </c>
      <c r="R20" s="336" t="s">
        <v>43</v>
      </c>
      <c r="S20" s="337"/>
      <c r="T20" s="337"/>
      <c r="U20" s="337"/>
      <c r="V20" s="337"/>
      <c r="W20" s="64" t="s">
        <v>44</v>
      </c>
      <c r="X20" s="179" t="str">
        <f>IF(X13="","",X13+X15+Y15+X19)</f>
        <v/>
      </c>
      <c r="Y20" s="6"/>
    </row>
    <row r="21" spans="2:25" ht="30" customHeight="1" x14ac:dyDescent="0.25">
      <c r="B21" s="88"/>
      <c r="C21" s="89"/>
      <c r="D21" s="89"/>
      <c r="E21" s="90"/>
      <c r="F21" s="91"/>
      <c r="G21" s="92"/>
      <c r="H21" s="93" t="str">
        <f t="shared" si="0"/>
        <v/>
      </c>
      <c r="I21" s="94"/>
      <c r="J21" s="93" t="str">
        <f t="shared" si="1"/>
        <v/>
      </c>
      <c r="K21" s="92"/>
      <c r="L21" s="93" t="str">
        <f t="shared" si="5"/>
        <v/>
      </c>
      <c r="M21" s="95" t="str">
        <f t="shared" si="2"/>
        <v/>
      </c>
      <c r="N21" s="96"/>
      <c r="O21" s="334" t="str">
        <f t="shared" si="4"/>
        <v/>
      </c>
      <c r="P21" s="335"/>
      <c r="Q21" s="344" t="s">
        <v>45</v>
      </c>
      <c r="R21" s="345"/>
      <c r="S21" s="345"/>
      <c r="T21" s="345"/>
      <c r="U21" s="345"/>
      <c r="V21" s="345"/>
      <c r="W21" s="345"/>
      <c r="X21" s="345"/>
      <c r="Y21" s="346"/>
    </row>
    <row r="22" spans="2:25" ht="30" customHeight="1" x14ac:dyDescent="0.25">
      <c r="B22" s="78"/>
      <c r="C22" s="97"/>
      <c r="D22" s="97"/>
      <c r="E22" s="80"/>
      <c r="F22" s="98"/>
      <c r="G22" s="99"/>
      <c r="H22" s="100" t="str">
        <f t="shared" si="0"/>
        <v/>
      </c>
      <c r="I22" s="101"/>
      <c r="J22" s="100" t="str">
        <f t="shared" si="1"/>
        <v/>
      </c>
      <c r="K22" s="99"/>
      <c r="L22" s="100" t="str">
        <f t="shared" si="5"/>
        <v/>
      </c>
      <c r="M22" s="102" t="str">
        <f t="shared" si="2"/>
        <v/>
      </c>
      <c r="N22" s="103"/>
      <c r="O22" s="338" t="str">
        <f t="shared" si="4"/>
        <v/>
      </c>
      <c r="P22" s="339"/>
      <c r="Q22" s="366"/>
      <c r="R22" s="367"/>
      <c r="S22" s="367"/>
      <c r="T22" s="367"/>
      <c r="U22" s="367"/>
      <c r="V22" s="367"/>
      <c r="W22" s="367"/>
      <c r="X22" s="367"/>
      <c r="Y22" s="368"/>
    </row>
    <row r="23" spans="2:25" ht="30" customHeight="1" thickBot="1" x14ac:dyDescent="0.4">
      <c r="B23" s="122"/>
      <c r="C23" s="123"/>
      <c r="D23" s="123"/>
      <c r="E23" s="124"/>
      <c r="F23" s="125"/>
      <c r="G23" s="126"/>
      <c r="H23" s="127" t="str">
        <f t="shared" si="0"/>
        <v/>
      </c>
      <c r="I23" s="128"/>
      <c r="J23" s="127" t="str">
        <f t="shared" si="1"/>
        <v/>
      </c>
      <c r="K23" s="126"/>
      <c r="L23" s="127" t="str">
        <f t="shared" si="5"/>
        <v/>
      </c>
      <c r="M23" s="129" t="str">
        <f t="shared" si="2"/>
        <v/>
      </c>
      <c r="N23" s="130"/>
      <c r="O23" s="369" t="str">
        <f t="shared" si="4"/>
        <v/>
      </c>
      <c r="P23" s="370"/>
      <c r="Q23" s="58" t="s">
        <v>46</v>
      </c>
      <c r="R23" s="371" t="s">
        <v>47</v>
      </c>
      <c r="S23" s="371"/>
      <c r="T23" s="371"/>
      <c r="U23" s="371"/>
      <c r="V23" s="342"/>
      <c r="W23" s="61" t="s">
        <v>71</v>
      </c>
      <c r="X23" s="144"/>
      <c r="Y23" s="7"/>
    </row>
    <row r="24" spans="2:25" ht="30" customHeight="1" thickTop="1" x14ac:dyDescent="0.35">
      <c r="B24" s="131"/>
      <c r="C24" s="132"/>
      <c r="D24" s="132"/>
      <c r="E24" s="133"/>
      <c r="F24" s="134"/>
      <c r="G24" s="135"/>
      <c r="H24" s="136" t="str">
        <f t="shared" si="0"/>
        <v/>
      </c>
      <c r="I24" s="137"/>
      <c r="J24" s="136" t="str">
        <f t="shared" si="1"/>
        <v/>
      </c>
      <c r="K24" s="135"/>
      <c r="L24" s="85" t="str">
        <f t="shared" si="5"/>
        <v/>
      </c>
      <c r="M24" s="138" t="str">
        <f t="shared" si="2"/>
        <v/>
      </c>
      <c r="N24" s="139"/>
      <c r="O24" s="372" t="str">
        <f t="shared" si="4"/>
        <v/>
      </c>
      <c r="P24" s="373"/>
      <c r="Q24" s="57" t="s">
        <v>48</v>
      </c>
      <c r="R24" s="371" t="s">
        <v>49</v>
      </c>
      <c r="S24" s="371"/>
      <c r="T24" s="371"/>
      <c r="U24" s="371"/>
      <c r="V24" s="342"/>
      <c r="W24" s="61" t="s">
        <v>71</v>
      </c>
      <c r="X24" s="144"/>
      <c r="Y24" s="7"/>
    </row>
    <row r="25" spans="2:25" ht="30" customHeight="1" x14ac:dyDescent="0.35">
      <c r="B25" s="88"/>
      <c r="C25" s="89"/>
      <c r="D25" s="89"/>
      <c r="E25" s="90"/>
      <c r="F25" s="91"/>
      <c r="G25" s="92"/>
      <c r="H25" s="93" t="str">
        <f t="shared" si="0"/>
        <v/>
      </c>
      <c r="I25" s="94"/>
      <c r="J25" s="93" t="str">
        <f t="shared" si="1"/>
        <v/>
      </c>
      <c r="K25" s="92"/>
      <c r="L25" s="93" t="str">
        <f t="shared" si="5"/>
        <v/>
      </c>
      <c r="M25" s="95" t="str">
        <f t="shared" si="2"/>
        <v/>
      </c>
      <c r="N25" s="96"/>
      <c r="O25" s="334" t="str">
        <f t="shared" si="4"/>
        <v/>
      </c>
      <c r="P25" s="335"/>
      <c r="Q25" s="58" t="s">
        <v>50</v>
      </c>
      <c r="R25" s="382" t="s">
        <v>92</v>
      </c>
      <c r="S25" s="382"/>
      <c r="T25" s="382"/>
      <c r="U25" s="382"/>
      <c r="V25" s="383"/>
      <c r="W25" s="62" t="s">
        <v>36</v>
      </c>
      <c r="X25" s="145"/>
      <c r="Y25" s="5"/>
    </row>
    <row r="26" spans="2:25" ht="30" customHeight="1" x14ac:dyDescent="0.35">
      <c r="B26" s="78"/>
      <c r="C26" s="97"/>
      <c r="D26" s="97"/>
      <c r="E26" s="80"/>
      <c r="F26" s="98"/>
      <c r="G26" s="99"/>
      <c r="H26" s="100" t="str">
        <f t="shared" si="0"/>
        <v/>
      </c>
      <c r="I26" s="101"/>
      <c r="J26" s="100" t="str">
        <f t="shared" si="1"/>
        <v/>
      </c>
      <c r="K26" s="99"/>
      <c r="L26" s="100" t="str">
        <f t="shared" si="5"/>
        <v/>
      </c>
      <c r="M26" s="102" t="str">
        <f t="shared" si="2"/>
        <v/>
      </c>
      <c r="N26" s="103"/>
      <c r="O26" s="338" t="str">
        <f t="shared" si="4"/>
        <v/>
      </c>
      <c r="P26" s="339"/>
      <c r="Q26" s="57"/>
      <c r="R26" s="371" t="s">
        <v>51</v>
      </c>
      <c r="S26" s="371"/>
      <c r="T26" s="371"/>
      <c r="U26" s="371"/>
      <c r="V26" s="342"/>
      <c r="W26" s="63" t="s">
        <v>52</v>
      </c>
      <c r="X26" s="146"/>
      <c r="Y26" s="8"/>
    </row>
    <row r="27" spans="2:25" ht="30" customHeight="1" thickBot="1" x14ac:dyDescent="0.4">
      <c r="B27" s="88"/>
      <c r="C27" s="89"/>
      <c r="D27" s="89"/>
      <c r="E27" s="90"/>
      <c r="F27" s="91"/>
      <c r="G27" s="92"/>
      <c r="H27" s="93" t="str">
        <f t="shared" si="0"/>
        <v/>
      </c>
      <c r="I27" s="94"/>
      <c r="J27" s="93" t="str">
        <f t="shared" si="1"/>
        <v/>
      </c>
      <c r="K27" s="92"/>
      <c r="L27" s="93" t="str">
        <f t="shared" si="5"/>
        <v/>
      </c>
      <c r="M27" s="95" t="str">
        <f t="shared" si="2"/>
        <v/>
      </c>
      <c r="N27" s="96"/>
      <c r="O27" s="334" t="str">
        <f t="shared" si="4"/>
        <v/>
      </c>
      <c r="P27" s="335"/>
      <c r="Q27" s="60" t="s">
        <v>53</v>
      </c>
      <c r="R27" s="384" t="s">
        <v>81</v>
      </c>
      <c r="S27" s="385"/>
      <c r="T27" s="385"/>
      <c r="U27" s="385"/>
      <c r="V27" s="336"/>
      <c r="W27" s="64" t="s">
        <v>44</v>
      </c>
      <c r="X27" s="147" t="str">
        <f>IF(X23="","",(X23*500)+(X24*1000)+X25)</f>
        <v/>
      </c>
      <c r="Y27" s="6"/>
    </row>
    <row r="28" spans="2:25" ht="30" customHeight="1" thickBot="1" x14ac:dyDescent="0.4">
      <c r="B28" s="104"/>
      <c r="C28" s="105"/>
      <c r="D28" s="105"/>
      <c r="E28" s="106"/>
      <c r="F28" s="107"/>
      <c r="G28" s="108"/>
      <c r="H28" s="109" t="str">
        <f t="shared" si="0"/>
        <v/>
      </c>
      <c r="I28" s="110"/>
      <c r="J28" s="109" t="str">
        <f t="shared" si="1"/>
        <v/>
      </c>
      <c r="K28" s="108"/>
      <c r="L28" s="100" t="str">
        <f t="shared" si="5"/>
        <v/>
      </c>
      <c r="M28" s="111" t="str">
        <f t="shared" si="2"/>
        <v/>
      </c>
      <c r="N28" s="112"/>
      <c r="O28" s="374" t="str">
        <f t="shared" si="4"/>
        <v/>
      </c>
      <c r="P28" s="375"/>
      <c r="Q28" s="242"/>
      <c r="R28" s="378" t="s">
        <v>95</v>
      </c>
      <c r="S28" s="378"/>
      <c r="T28" s="378"/>
      <c r="U28" s="378"/>
      <c r="V28" s="378"/>
      <c r="W28" s="378"/>
      <c r="X28" s="378"/>
      <c r="Y28" s="243"/>
    </row>
    <row r="29" spans="2:25" ht="30" customHeight="1" thickTop="1" x14ac:dyDescent="0.3">
      <c r="B29" s="113"/>
      <c r="C29" s="114"/>
      <c r="D29" s="114"/>
      <c r="E29" s="115"/>
      <c r="F29" s="116"/>
      <c r="G29" s="117"/>
      <c r="H29" s="118" t="str">
        <f t="shared" si="0"/>
        <v/>
      </c>
      <c r="I29" s="119"/>
      <c r="J29" s="118" t="str">
        <f t="shared" si="1"/>
        <v/>
      </c>
      <c r="K29" s="117"/>
      <c r="L29" s="118" t="str">
        <f>IF(N29="","",IF(D28="QC",0,K29*N29))</f>
        <v/>
      </c>
      <c r="M29" s="120" t="str">
        <f t="shared" si="2"/>
        <v/>
      </c>
      <c r="N29" s="121"/>
      <c r="O29" s="376" t="str">
        <f t="shared" si="4"/>
        <v/>
      </c>
      <c r="P29" s="377"/>
      <c r="Q29" s="244"/>
      <c r="R29" s="231"/>
      <c r="S29" s="231"/>
      <c r="T29" s="231"/>
      <c r="U29" s="231"/>
      <c r="V29" s="231"/>
      <c r="W29" s="245"/>
      <c r="X29" s="246"/>
      <c r="Y29" s="247"/>
    </row>
    <row r="30" spans="2:25" ht="30" customHeight="1" x14ac:dyDescent="0.3">
      <c r="B30" s="78"/>
      <c r="C30" s="97"/>
      <c r="D30" s="97"/>
      <c r="E30" s="80"/>
      <c r="F30" s="98"/>
      <c r="G30" s="99"/>
      <c r="H30" s="100" t="str">
        <f t="shared" si="0"/>
        <v/>
      </c>
      <c r="I30" s="101"/>
      <c r="J30" s="100" t="str">
        <f t="shared" si="1"/>
        <v/>
      </c>
      <c r="K30" s="99"/>
      <c r="L30" s="100" t="str">
        <f t="shared" ref="L30:L35" si="6">IF(N30="","",IF(D30="QC",0,K30*N30))</f>
        <v/>
      </c>
      <c r="M30" s="102" t="str">
        <f t="shared" si="2"/>
        <v/>
      </c>
      <c r="N30" s="103"/>
      <c r="O30" s="338" t="str">
        <f t="shared" si="4"/>
        <v/>
      </c>
      <c r="P30" s="339"/>
      <c r="Q30" s="248"/>
      <c r="R30" s="249"/>
      <c r="S30" s="249"/>
      <c r="T30" s="249"/>
      <c r="U30" s="249"/>
      <c r="V30" s="249"/>
      <c r="W30" s="245"/>
      <c r="X30" s="246"/>
      <c r="Y30" s="247"/>
    </row>
    <row r="31" spans="2:25" ht="30" customHeight="1" x14ac:dyDescent="0.25">
      <c r="B31" s="88"/>
      <c r="C31" s="89"/>
      <c r="D31" s="89"/>
      <c r="E31" s="90"/>
      <c r="F31" s="91"/>
      <c r="G31" s="92"/>
      <c r="H31" s="93" t="str">
        <f t="shared" si="0"/>
        <v/>
      </c>
      <c r="I31" s="94"/>
      <c r="J31" s="93" t="str">
        <f t="shared" si="1"/>
        <v/>
      </c>
      <c r="K31" s="92"/>
      <c r="L31" s="93" t="str">
        <f t="shared" si="6"/>
        <v/>
      </c>
      <c r="M31" s="95" t="str">
        <f t="shared" si="2"/>
        <v/>
      </c>
      <c r="N31" s="96"/>
      <c r="O31" s="334" t="str">
        <f t="shared" si="4"/>
        <v/>
      </c>
      <c r="P31" s="335"/>
      <c r="Q31" s="379"/>
      <c r="R31" s="380"/>
      <c r="S31" s="380"/>
      <c r="T31" s="380"/>
      <c r="U31" s="380"/>
      <c r="V31" s="380"/>
      <c r="W31" s="380"/>
      <c r="X31" s="380"/>
      <c r="Y31" s="381"/>
    </row>
    <row r="32" spans="2:25" ht="30" customHeight="1" x14ac:dyDescent="0.3">
      <c r="B32" s="78"/>
      <c r="C32" s="97"/>
      <c r="D32" s="97"/>
      <c r="E32" s="80"/>
      <c r="F32" s="98"/>
      <c r="G32" s="99"/>
      <c r="H32" s="100" t="str">
        <f t="shared" si="0"/>
        <v/>
      </c>
      <c r="I32" s="101"/>
      <c r="J32" s="100" t="str">
        <f t="shared" si="1"/>
        <v/>
      </c>
      <c r="K32" s="99"/>
      <c r="L32" s="100" t="str">
        <f t="shared" si="6"/>
        <v/>
      </c>
      <c r="M32" s="102" t="str">
        <f t="shared" si="2"/>
        <v/>
      </c>
      <c r="N32" s="103"/>
      <c r="O32" s="338" t="str">
        <f t="shared" si="4"/>
        <v/>
      </c>
      <c r="P32" s="339"/>
      <c r="Q32" s="250"/>
      <c r="R32" s="251"/>
      <c r="S32" s="251"/>
      <c r="T32" s="251"/>
      <c r="U32" s="251"/>
      <c r="V32" s="251"/>
      <c r="W32" s="251"/>
      <c r="X32" s="252"/>
      <c r="Y32" s="253"/>
    </row>
    <row r="33" spans="2:26" ht="30" customHeight="1" thickBot="1" x14ac:dyDescent="0.35">
      <c r="B33" s="122"/>
      <c r="C33" s="123"/>
      <c r="D33" s="123"/>
      <c r="E33" s="124"/>
      <c r="F33" s="125"/>
      <c r="G33" s="126"/>
      <c r="H33" s="127" t="str">
        <f t="shared" si="0"/>
        <v/>
      </c>
      <c r="I33" s="128"/>
      <c r="J33" s="127" t="str">
        <f t="shared" si="1"/>
        <v/>
      </c>
      <c r="K33" s="126"/>
      <c r="L33" s="127" t="str">
        <f t="shared" si="6"/>
        <v/>
      </c>
      <c r="M33" s="129" t="str">
        <f t="shared" si="2"/>
        <v/>
      </c>
      <c r="N33" s="130"/>
      <c r="O33" s="369" t="str">
        <f t="shared" si="4"/>
        <v/>
      </c>
      <c r="P33" s="370"/>
      <c r="Q33" s="254"/>
      <c r="R33" s="255"/>
      <c r="S33" s="255"/>
      <c r="T33" s="255"/>
      <c r="U33" s="255"/>
      <c r="V33" s="255"/>
      <c r="W33" s="255"/>
      <c r="X33" s="252"/>
      <c r="Y33" s="253"/>
    </row>
    <row r="34" spans="2:26" ht="30" customHeight="1" thickTop="1" thickBot="1" x14ac:dyDescent="0.35">
      <c r="B34" s="131"/>
      <c r="C34" s="132"/>
      <c r="D34" s="132"/>
      <c r="E34" s="133"/>
      <c r="F34" s="134"/>
      <c r="G34" s="135"/>
      <c r="H34" s="136" t="str">
        <f t="shared" si="0"/>
        <v/>
      </c>
      <c r="I34" s="137"/>
      <c r="J34" s="136" t="str">
        <f t="shared" si="1"/>
        <v/>
      </c>
      <c r="K34" s="135"/>
      <c r="L34" s="85" t="str">
        <f t="shared" si="6"/>
        <v/>
      </c>
      <c r="M34" s="138" t="str">
        <f t="shared" si="2"/>
        <v/>
      </c>
      <c r="N34" s="139"/>
      <c r="O34" s="372" t="str">
        <f t="shared" si="4"/>
        <v/>
      </c>
      <c r="P34" s="373"/>
      <c r="Q34" s="256"/>
      <c r="R34" s="257"/>
      <c r="S34" s="257"/>
      <c r="T34" s="257"/>
      <c r="U34" s="257"/>
      <c r="V34" s="257"/>
      <c r="W34" s="257"/>
      <c r="X34" s="258"/>
      <c r="Y34" s="259"/>
    </row>
    <row r="35" spans="2:26" ht="30" customHeight="1" thickTop="1" thickBot="1" x14ac:dyDescent="0.3">
      <c r="B35" s="122"/>
      <c r="C35" s="123"/>
      <c r="D35" s="123"/>
      <c r="E35" s="124"/>
      <c r="F35" s="125"/>
      <c r="G35" s="126"/>
      <c r="H35" s="127" t="str">
        <f t="shared" si="0"/>
        <v/>
      </c>
      <c r="I35" s="128"/>
      <c r="J35" s="127" t="str">
        <f t="shared" si="1"/>
        <v/>
      </c>
      <c r="K35" s="126"/>
      <c r="L35" s="127" t="str">
        <f t="shared" si="6"/>
        <v/>
      </c>
      <c r="M35" s="129" t="str">
        <f t="shared" si="2"/>
        <v/>
      </c>
      <c r="N35" s="130"/>
      <c r="O35" s="369" t="str">
        <f t="shared" si="4"/>
        <v/>
      </c>
      <c r="P35" s="370"/>
      <c r="Q35" s="397" t="s">
        <v>80</v>
      </c>
      <c r="R35" s="398"/>
      <c r="S35" s="398"/>
      <c r="T35" s="398"/>
      <c r="U35" s="399"/>
      <c r="V35" s="403" t="str">
        <f>IF($N$14="","",SUM($X$20+$X$27+$H$36+H37+$J$36+J37+$L$36+L37))</f>
        <v/>
      </c>
      <c r="W35" s="404"/>
      <c r="X35" s="404"/>
      <c r="Y35" s="405"/>
    </row>
    <row r="36" spans="2:26" ht="32.15" customHeight="1" thickTop="1" thickBot="1" x14ac:dyDescent="0.45">
      <c r="B36" s="207"/>
      <c r="C36" s="208"/>
      <c r="D36" s="208"/>
      <c r="E36" s="209"/>
      <c r="F36" s="208"/>
      <c r="G36" s="210" t="s">
        <v>88</v>
      </c>
      <c r="H36" s="211" t="str">
        <f>IF($N$14="","",SUM(H14:H35))</f>
        <v/>
      </c>
      <c r="I36" s="212" t="s">
        <v>89</v>
      </c>
      <c r="J36" s="213" t="str">
        <f>IF($N$14="","",SUM(J14:J35))</f>
        <v/>
      </c>
      <c r="K36" s="212" t="s">
        <v>90</v>
      </c>
      <c r="L36" s="211" t="str">
        <f>IF($N$14="","",SUM(L14:L35))</f>
        <v/>
      </c>
      <c r="M36" s="214"/>
      <c r="N36" s="215" t="str">
        <f>IF($N$14="","",SUM(N14:N35))</f>
        <v/>
      </c>
      <c r="O36" s="409" t="str">
        <f>IF(O14="","",SUM(O14:O35))</f>
        <v/>
      </c>
      <c r="P36" s="410"/>
      <c r="Q36" s="400"/>
      <c r="R36" s="401"/>
      <c r="S36" s="401"/>
      <c r="T36" s="401"/>
      <c r="U36" s="402"/>
      <c r="V36" s="406"/>
      <c r="W36" s="407"/>
      <c r="X36" s="407"/>
      <c r="Y36" s="408"/>
    </row>
    <row r="37" spans="2:26" ht="25.5" customHeight="1" thickTop="1" x14ac:dyDescent="0.35">
      <c r="B37" s="216"/>
      <c r="C37" s="217"/>
      <c r="D37" s="217"/>
      <c r="E37" s="209"/>
      <c r="F37" s="218"/>
      <c r="G37" s="218"/>
      <c r="H37" s="219"/>
      <c r="I37" s="217"/>
      <c r="J37" s="220"/>
      <c r="K37" s="217"/>
      <c r="L37" s="220"/>
      <c r="M37" s="217"/>
      <c r="N37" s="217"/>
      <c r="O37" s="221"/>
      <c r="P37" s="220"/>
      <c r="Q37" s="217"/>
      <c r="R37" s="217"/>
      <c r="S37" s="217"/>
      <c r="T37" s="217"/>
      <c r="U37" s="217"/>
      <c r="V37" s="217"/>
      <c r="W37" s="217"/>
      <c r="X37" s="222"/>
      <c r="Y37" s="223"/>
    </row>
    <row r="38" spans="2:26" ht="25.5" customHeight="1" x14ac:dyDescent="0.35">
      <c r="B38" s="224" t="s">
        <v>64</v>
      </c>
      <c r="C38" s="225"/>
      <c r="D38" s="225"/>
      <c r="E38" s="225"/>
      <c r="F38" s="225"/>
      <c r="G38" s="226"/>
      <c r="H38" s="208" t="s">
        <v>63</v>
      </c>
      <c r="I38" s="209" t="s">
        <v>79</v>
      </c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27"/>
      <c r="Y38" s="228"/>
      <c r="Z38" s="23"/>
    </row>
    <row r="39" spans="2:26" ht="25.5" customHeight="1" x14ac:dyDescent="0.35">
      <c r="B39" s="229" t="s">
        <v>55</v>
      </c>
      <c r="C39" s="225"/>
      <c r="D39" s="225"/>
      <c r="E39" s="225"/>
      <c r="F39" s="225"/>
      <c r="G39" s="226"/>
      <c r="H39" s="230"/>
      <c r="I39" s="208" t="s">
        <v>93</v>
      </c>
      <c r="J39" s="230" t="s">
        <v>94</v>
      </c>
      <c r="K39" s="226"/>
      <c r="L39" s="226"/>
      <c r="M39" s="231"/>
      <c r="N39" s="226"/>
      <c r="O39" s="226"/>
      <c r="P39" s="226"/>
      <c r="Q39" s="218"/>
      <c r="R39" s="218"/>
      <c r="S39" s="218"/>
      <c r="T39" s="218"/>
      <c r="U39" s="226"/>
      <c r="V39" s="232"/>
      <c r="W39" s="232"/>
      <c r="X39" s="232"/>
      <c r="Y39" s="233"/>
    </row>
    <row r="40" spans="2:26" ht="25.5" customHeight="1" x14ac:dyDescent="0.55000000000000004">
      <c r="B40" s="234" t="s">
        <v>56</v>
      </c>
      <c r="C40" s="225"/>
      <c r="D40" s="225"/>
      <c r="E40" s="225"/>
      <c r="F40" s="225"/>
      <c r="G40" s="226"/>
      <c r="H40" s="230"/>
      <c r="I40" s="231"/>
      <c r="J40" s="230" t="s">
        <v>82</v>
      </c>
      <c r="K40" s="226"/>
      <c r="L40" s="226"/>
      <c r="M40" s="235"/>
      <c r="N40" s="226"/>
      <c r="O40" s="226"/>
      <c r="P40" s="226"/>
      <c r="Q40" s="417"/>
      <c r="R40" s="417"/>
      <c r="S40" s="417"/>
      <c r="T40" s="417"/>
      <c r="U40" s="226"/>
      <c r="V40" s="386"/>
      <c r="W40" s="386"/>
      <c r="X40" s="386"/>
      <c r="Y40" s="387"/>
    </row>
    <row r="41" spans="2:26" ht="25.5" customHeight="1" thickBot="1" x14ac:dyDescent="0.4">
      <c r="B41" s="236"/>
      <c r="C41" s="237"/>
      <c r="D41" s="238"/>
      <c r="E41" s="238"/>
      <c r="F41" s="238"/>
      <c r="G41" s="239"/>
      <c r="H41" s="239"/>
      <c r="I41" s="240" t="s">
        <v>78</v>
      </c>
      <c r="J41" s="241"/>
      <c r="K41" s="239"/>
      <c r="L41" s="239"/>
      <c r="M41" s="239"/>
      <c r="N41" s="239"/>
      <c r="O41" s="239"/>
      <c r="P41" s="239"/>
      <c r="Q41" s="388" t="s">
        <v>57</v>
      </c>
      <c r="R41" s="388"/>
      <c r="S41" s="388"/>
      <c r="T41" s="388"/>
      <c r="U41" s="241"/>
      <c r="V41" s="389" t="s">
        <v>58</v>
      </c>
      <c r="W41" s="389"/>
      <c r="X41" s="389"/>
      <c r="Y41" s="390"/>
    </row>
    <row r="42" spans="2:26" ht="25.5" customHeight="1" thickTop="1" x14ac:dyDescent="0.25"/>
    <row r="43" spans="2:26" ht="25.5" customHeight="1" x14ac:dyDescent="0.25"/>
    <row r="44" spans="2:26" ht="25.5" customHeight="1" x14ac:dyDescent="0.25"/>
    <row r="45" spans="2:26" ht="25" customHeight="1" thickBot="1" x14ac:dyDescent="0.3">
      <c r="B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2:26" ht="19" customHeight="1" x14ac:dyDescent="0.25">
      <c r="B46" s="391" t="s">
        <v>104</v>
      </c>
      <c r="C46" s="392"/>
      <c r="D46" s="392"/>
      <c r="E46" s="392"/>
      <c r="F46" s="39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2:26" ht="19" customHeight="1" thickBot="1" x14ac:dyDescent="0.3">
      <c r="B47" s="394"/>
      <c r="C47" s="395"/>
      <c r="D47" s="395"/>
      <c r="E47" s="395"/>
      <c r="F47" s="396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2:26" ht="19" customHeight="1" thickTop="1" thickBot="1" x14ac:dyDescent="0.3">
      <c r="B48" s="413" t="s">
        <v>105</v>
      </c>
      <c r="C48" s="414"/>
      <c r="D48" s="414"/>
      <c r="E48" s="414"/>
      <c r="F48" s="41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2:20" ht="19" customHeight="1" thickTop="1" x14ac:dyDescent="0.25">
      <c r="B49" s="170" t="s">
        <v>62</v>
      </c>
      <c r="C49" s="416" t="s">
        <v>102</v>
      </c>
      <c r="D49" s="416"/>
      <c r="E49" s="416"/>
      <c r="F49" s="416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2:20" ht="19" customHeight="1" x14ac:dyDescent="0.25">
      <c r="B50" s="171" t="s">
        <v>67</v>
      </c>
      <c r="C50" s="411" t="s">
        <v>103</v>
      </c>
      <c r="D50" s="411"/>
      <c r="E50" s="411"/>
      <c r="F50" s="411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2:20" ht="19" customHeight="1" x14ac:dyDescent="0.25">
      <c r="B51" s="171"/>
      <c r="C51" s="411"/>
      <c r="D51" s="411"/>
      <c r="E51" s="411"/>
      <c r="F51" s="411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2:20" ht="19" customHeight="1" x14ac:dyDescent="0.25">
      <c r="B52" s="171"/>
      <c r="C52" s="411"/>
      <c r="D52" s="411"/>
      <c r="E52" s="411"/>
      <c r="F52" s="411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2:20" ht="19" customHeight="1" x14ac:dyDescent="0.25">
      <c r="B53" s="171"/>
      <c r="C53" s="411"/>
      <c r="D53" s="411"/>
      <c r="E53" s="411"/>
      <c r="F53" s="411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2:20" ht="19" customHeight="1" x14ac:dyDescent="0.25">
      <c r="B54" s="171"/>
      <c r="C54" s="411"/>
      <c r="D54" s="411"/>
      <c r="E54" s="411"/>
      <c r="F54" s="411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2:20" ht="19" customHeight="1" thickBot="1" x14ac:dyDescent="0.3">
      <c r="B55" s="172"/>
      <c r="C55" s="412"/>
      <c r="D55" s="412"/>
      <c r="E55" s="412"/>
      <c r="F55" s="41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2:20" ht="19" customHeight="1" x14ac:dyDescent="0.25"/>
    <row r="57" spans="2:20" ht="19" customHeight="1" x14ac:dyDescent="0.25"/>
    <row r="58" spans="2:20" ht="19" customHeight="1" x14ac:dyDescent="0.25"/>
    <row r="59" spans="2:20" ht="19" customHeight="1" x14ac:dyDescent="0.25"/>
    <row r="60" spans="2:20" ht="19" customHeight="1" x14ac:dyDescent="0.25"/>
    <row r="61" spans="2:20" ht="19" customHeight="1" x14ac:dyDescent="0.25"/>
    <row r="62" spans="2:20" ht="19" customHeight="1" x14ac:dyDescent="0.25"/>
    <row r="63" spans="2:20" ht="19" customHeight="1" x14ac:dyDescent="0.25"/>
    <row r="64" spans="2:20" ht="19" customHeight="1" x14ac:dyDescent="0.25"/>
    <row r="65" ht="19" customHeight="1" x14ac:dyDescent="0.25"/>
  </sheetData>
  <sheetProtection sheet="1" scenarios="1" formatCells="0" formatColumns="0" formatRows="0"/>
  <mergeCells count="106">
    <mergeCell ref="C54:F54"/>
    <mergeCell ref="C55:F55"/>
    <mergeCell ref="B48:F48"/>
    <mergeCell ref="C49:F49"/>
    <mergeCell ref="C50:F50"/>
    <mergeCell ref="C51:F51"/>
    <mergeCell ref="C52:F52"/>
    <mergeCell ref="C53:F53"/>
    <mergeCell ref="Q40:T40"/>
    <mergeCell ref="V40:Y40"/>
    <mergeCell ref="Q41:T41"/>
    <mergeCell ref="V41:Y41"/>
    <mergeCell ref="B46:F47"/>
    <mergeCell ref="O32:P32"/>
    <mergeCell ref="O33:P33"/>
    <mergeCell ref="O34:P34"/>
    <mergeCell ref="O35:P35"/>
    <mergeCell ref="Q35:U36"/>
    <mergeCell ref="V35:Y36"/>
    <mergeCell ref="O36:P36"/>
    <mergeCell ref="O28:P28"/>
    <mergeCell ref="R28:X28"/>
    <mergeCell ref="O29:P29"/>
    <mergeCell ref="O30:P30"/>
    <mergeCell ref="O31:P31"/>
    <mergeCell ref="Q31:Y31"/>
    <mergeCell ref="O25:P25"/>
    <mergeCell ref="R25:V25"/>
    <mergeCell ref="O26:P26"/>
    <mergeCell ref="R26:V26"/>
    <mergeCell ref="O27:P27"/>
    <mergeCell ref="R27:V27"/>
    <mergeCell ref="O21:P21"/>
    <mergeCell ref="Q21:Y22"/>
    <mergeCell ref="O22:P22"/>
    <mergeCell ref="O23:P23"/>
    <mergeCell ref="R23:V23"/>
    <mergeCell ref="O24:P24"/>
    <mergeCell ref="R24:V24"/>
    <mergeCell ref="O18:P18"/>
    <mergeCell ref="R18:V18"/>
    <mergeCell ref="O19:P19"/>
    <mergeCell ref="R19:V19"/>
    <mergeCell ref="O20:P20"/>
    <mergeCell ref="R20:V20"/>
    <mergeCell ref="O16:P16"/>
    <mergeCell ref="R16:V16"/>
    <mergeCell ref="O17:P17"/>
    <mergeCell ref="R17:V17"/>
    <mergeCell ref="Q10:Y11"/>
    <mergeCell ref="D12:D13"/>
    <mergeCell ref="O12:P12"/>
    <mergeCell ref="R12:V12"/>
    <mergeCell ref="O13:P13"/>
    <mergeCell ref="R13:V13"/>
    <mergeCell ref="Y13:Y14"/>
    <mergeCell ref="O14:P14"/>
    <mergeCell ref="R14:V14"/>
    <mergeCell ref="J9:J11"/>
    <mergeCell ref="K9:K11"/>
    <mergeCell ref="L9:L11"/>
    <mergeCell ref="M9:M10"/>
    <mergeCell ref="N9:N11"/>
    <mergeCell ref="O9:P11"/>
    <mergeCell ref="C9:C11"/>
    <mergeCell ref="D9:D11"/>
    <mergeCell ref="E9:E11"/>
    <mergeCell ref="F9:F11"/>
    <mergeCell ref="G9:G11"/>
    <mergeCell ref="H9:H11"/>
    <mergeCell ref="I9:I11"/>
    <mergeCell ref="O15:P15"/>
    <mergeCell ref="R15:V15"/>
    <mergeCell ref="B6:P7"/>
    <mergeCell ref="R6:V6"/>
    <mergeCell ref="W6:X6"/>
    <mergeCell ref="Q7:Y9"/>
    <mergeCell ref="B8:F8"/>
    <mergeCell ref="G8:H8"/>
    <mergeCell ref="I8:J8"/>
    <mergeCell ref="H3:L5"/>
    <mergeCell ref="M3:N3"/>
    <mergeCell ref="O3:Q3"/>
    <mergeCell ref="R3:S3"/>
    <mergeCell ref="U3:X3"/>
    <mergeCell ref="M4:N4"/>
    <mergeCell ref="O4:Q4"/>
    <mergeCell ref="R4:S4"/>
    <mergeCell ref="U4:X4"/>
    <mergeCell ref="M5:N5"/>
    <mergeCell ref="B1:G5"/>
    <mergeCell ref="H1:L2"/>
    <mergeCell ref="M1:N1"/>
    <mergeCell ref="O1:Q1"/>
    <mergeCell ref="K8:L8"/>
    <mergeCell ref="M8:P8"/>
    <mergeCell ref="B9:B11"/>
    <mergeCell ref="R1:V1"/>
    <mergeCell ref="W1:Y1"/>
    <mergeCell ref="M2:N2"/>
    <mergeCell ref="O2:Q2"/>
    <mergeCell ref="R2:V2"/>
    <mergeCell ref="W2:Y2"/>
    <mergeCell ref="O5:Q5"/>
    <mergeCell ref="R5:S5"/>
    <mergeCell ref="U5:X5"/>
  </mergeCells>
  <dataValidations count="10">
    <dataValidation type="list" allowBlank="1" showInputMessage="1" showErrorMessage="1" sqref="D14:D35">
      <formula1>$B$49:$B$51</formula1>
    </dataValidation>
    <dataValidation type="list" allowBlank="1" showInputMessage="1" showErrorMessage="1" sqref="Q32:Q33">
      <formula1>$AK$14:$AK$19</formula1>
    </dataValidation>
    <dataValidation type="whole" allowBlank="1" showInputMessage="1" showErrorMessage="1" sqref="Q56:T65536 Q21 B56:M65536 Q10 N57:P65536 U3 Z1:Z37 AA1:AF3 B55 AT1:IV1048576 B42:F45 G42:T55 AA5:AF65536 AG1:AS65536 U42:Y65536 Z39:Z65536">
      <formula1>111</formula1>
      <formula2>222</formula2>
    </dataValidation>
    <dataValidation type="list" allowBlank="1" showInputMessage="1" sqref="X32:X34">
      <formula1>$AR$14:$AR$18</formula1>
    </dataValidation>
    <dataValidation type="whole" allowBlank="1" showInputMessage="1" sqref="X12 X14 X29 W30 Q30 Q34 B48:B54 B46">
      <formula1>111</formula1>
      <formula2>222</formula2>
    </dataValidation>
    <dataValidation type="whole" allowBlank="1" showInputMessage="1" showErrorMessage="1" sqref="O37 B36:D36 B1:G5 H3:H4 H1 Q38:T39 U38:U41 O12 V38:X38 V41:X41 J37:J38 F37:H37 M41 M3:N3 X15:Y15 X20 O36:P36 Q41:T41 Z38 H39:H41 C38:G41 Q6:R6 N38:P41 M38 B37 B39:B41 E12:N13 X27 M4:M5 M1:M2 AA4 R1:R2 B6 Q29 K38:L41 H36:I36 Q12:W20 Q23:W27 W29 B12:C13 L37 K36:M36 N36 V35:Y36">
      <formula1>11111</formula1>
      <formula2>22222</formula2>
    </dataValidation>
    <dataValidation type="whole" allowBlank="1" showInputMessage="1" sqref="Q40 P37 V39:Y40 E37 M40 R28 B38 I41 Q35:U36 H38 W1:Y2 O1:Q5 R4:S5 R3 T3:T5 J39:J41 I38:I39 J36 X16:X19 X23:X26 W6:X6 D12:D13 E36:G36">
      <formula1>11111</formula1>
      <formula2>22222</formula2>
    </dataValidation>
    <dataValidation allowBlank="1" showInputMessage="1" sqref="I14:I35 K14:K35 Y3:Y5 N14:N35 B14:C35 E14:G35"/>
    <dataValidation type="whole" allowBlank="1" showInputMessage="1" showErrorMessage="1" sqref="N9:O9 J14:J35 J9:L9 B9:H9 L14:M35">
      <formula1>11111</formula1>
      <formula2>111111</formula2>
    </dataValidation>
    <dataValidation type="whole" allowBlank="1" showInputMessage="1" sqref="H14:H35 I9:I11 M11 M9 O14:O35">
      <formula1>11111</formula1>
      <formula2>111111</formula2>
    </dataValidation>
  </dataValidations>
  <printOptions horizontalCentered="1" verticalCentered="1"/>
  <pageMargins left="0.25" right="0.25" top="0.75" bottom="0.75" header="0.3" footer="0.3"/>
  <pageSetup scale="42" orientation="landscape" r:id="rId1"/>
  <headerFooter alignWithMargins="0">
    <oddFooter>&amp;RAppendix D.17&amp;L&amp;"Calibri"&amp;11&amp;K000000&amp;"Calibri"&amp;11&amp;K000000Revised: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6"/>
  <sheetViews>
    <sheetView zoomScale="55" zoomScaleNormal="55" zoomScalePageLayoutView="40" workbookViewId="0">
      <selection activeCell="G9" sqref="G9:H9"/>
    </sheetView>
  </sheetViews>
  <sheetFormatPr defaultRowHeight="12.5" x14ac:dyDescent="0.25"/>
  <cols>
    <col min="1" max="1" width="3.453125" customWidth="1"/>
    <col min="2" max="2" width="16.7265625" customWidth="1"/>
    <col min="3" max="3" width="6.7265625" style="33" customWidth="1"/>
    <col min="4" max="5" width="7.7265625" style="33" customWidth="1"/>
    <col min="6" max="6" width="12" style="33" customWidth="1"/>
    <col min="7" max="7" width="10.453125" customWidth="1"/>
    <col min="8" max="8" width="14.7265625" customWidth="1"/>
    <col min="9" max="9" width="10.7265625" customWidth="1"/>
    <col min="10" max="10" width="14.7265625" customWidth="1"/>
    <col min="11" max="11" width="10.453125" customWidth="1"/>
    <col min="12" max="12" width="15.81640625" customWidth="1"/>
    <col min="13" max="13" width="14.7265625" customWidth="1"/>
    <col min="14" max="14" width="18.7265625" customWidth="1"/>
    <col min="15" max="15" width="8.7265625" customWidth="1"/>
    <col min="16" max="16" width="15.54296875" customWidth="1"/>
    <col min="17" max="17" width="5.7265625" customWidth="1"/>
    <col min="18" max="20" width="10.26953125" customWidth="1"/>
    <col min="21" max="21" width="8.7265625" customWidth="1"/>
    <col min="22" max="22" width="9.26953125" customWidth="1"/>
    <col min="23" max="23" width="8.453125" customWidth="1"/>
    <col min="24" max="24" width="20.453125" customWidth="1"/>
    <col min="25" max="25" width="13.1796875" customWidth="1"/>
    <col min="30" max="30" width="10.7265625" customWidth="1"/>
    <col min="31" max="31" width="13.453125" customWidth="1"/>
    <col min="32" max="32" width="10.7265625" customWidth="1"/>
    <col min="33" max="33" width="15.7265625" customWidth="1"/>
    <col min="34" max="36" width="20.7265625" customWidth="1"/>
    <col min="37" max="38" width="15.7265625" customWidth="1"/>
  </cols>
  <sheetData>
    <row r="1" spans="2:31" ht="13" thickBot="1" x14ac:dyDescent="0.3"/>
    <row r="2" spans="2:31" ht="26.25" customHeight="1" thickTop="1" x14ac:dyDescent="0.25">
      <c r="B2" s="311"/>
      <c r="C2" s="312"/>
      <c r="D2" s="312"/>
      <c r="E2" s="312"/>
      <c r="F2" s="312"/>
      <c r="G2" s="313"/>
      <c r="H2" s="450" t="s">
        <v>0</v>
      </c>
      <c r="I2" s="451"/>
      <c r="J2" s="451"/>
      <c r="K2" s="451"/>
      <c r="L2" s="451"/>
      <c r="M2" s="321" t="s">
        <v>1</v>
      </c>
      <c r="N2" s="322"/>
      <c r="O2" s="271" t="s">
        <v>99</v>
      </c>
      <c r="P2" s="271"/>
      <c r="Q2" s="323"/>
      <c r="R2" s="269" t="s">
        <v>69</v>
      </c>
      <c r="S2" s="270"/>
      <c r="T2" s="270"/>
      <c r="U2" s="270"/>
      <c r="V2" s="270"/>
      <c r="W2" s="271" t="s">
        <v>60</v>
      </c>
      <c r="X2" s="271"/>
      <c r="Y2" s="272"/>
    </row>
    <row r="3" spans="2:31" ht="26.25" customHeight="1" x14ac:dyDescent="0.25">
      <c r="B3" s="314"/>
      <c r="C3" s="315"/>
      <c r="D3" s="315"/>
      <c r="E3" s="315"/>
      <c r="F3" s="315"/>
      <c r="G3" s="316"/>
      <c r="H3" s="452"/>
      <c r="I3" s="453"/>
      <c r="J3" s="453"/>
      <c r="K3" s="453"/>
      <c r="L3" s="453"/>
      <c r="M3" s="273" t="s">
        <v>3</v>
      </c>
      <c r="N3" s="274"/>
      <c r="O3" s="275"/>
      <c r="P3" s="275"/>
      <c r="Q3" s="276"/>
      <c r="R3" s="273" t="s">
        <v>4</v>
      </c>
      <c r="S3" s="274"/>
      <c r="T3" s="274"/>
      <c r="U3" s="274"/>
      <c r="V3" s="274"/>
      <c r="W3" s="277"/>
      <c r="X3" s="277"/>
      <c r="Y3" s="278"/>
    </row>
    <row r="4" spans="2:31" ht="26.25" customHeight="1" x14ac:dyDescent="0.25">
      <c r="B4" s="314"/>
      <c r="C4" s="315"/>
      <c r="D4" s="315"/>
      <c r="E4" s="315"/>
      <c r="F4" s="315"/>
      <c r="G4" s="316"/>
      <c r="H4" s="448" t="s">
        <v>5</v>
      </c>
      <c r="I4" s="449"/>
      <c r="J4" s="449"/>
      <c r="K4" s="449"/>
      <c r="L4" s="449"/>
      <c r="M4" s="305" t="s">
        <v>2</v>
      </c>
      <c r="N4" s="306"/>
      <c r="O4" s="307" t="s">
        <v>100</v>
      </c>
      <c r="P4" s="307"/>
      <c r="Q4" s="308"/>
      <c r="R4" s="305" t="s">
        <v>75</v>
      </c>
      <c r="S4" s="306"/>
      <c r="T4" s="168" t="s">
        <v>65</v>
      </c>
      <c r="U4" s="306" t="s">
        <v>91</v>
      </c>
      <c r="V4" s="306"/>
      <c r="W4" s="306"/>
      <c r="X4" s="306"/>
      <c r="Y4" s="159">
        <v>80</v>
      </c>
    </row>
    <row r="5" spans="2:31" ht="26.25" customHeight="1" x14ac:dyDescent="0.25">
      <c r="B5" s="314"/>
      <c r="C5" s="315"/>
      <c r="D5" s="315"/>
      <c r="E5" s="315"/>
      <c r="F5" s="315"/>
      <c r="G5" s="316"/>
      <c r="H5" s="448"/>
      <c r="I5" s="449"/>
      <c r="J5" s="449"/>
      <c r="K5" s="449"/>
      <c r="L5" s="449"/>
      <c r="M5" s="305" t="s">
        <v>6</v>
      </c>
      <c r="N5" s="306"/>
      <c r="O5" s="275" t="s">
        <v>59</v>
      </c>
      <c r="P5" s="275"/>
      <c r="Q5" s="276"/>
      <c r="R5" s="309" t="s">
        <v>76</v>
      </c>
      <c r="S5" s="310"/>
      <c r="T5" s="168" t="s">
        <v>61</v>
      </c>
      <c r="U5" s="306" t="s">
        <v>91</v>
      </c>
      <c r="V5" s="306"/>
      <c r="W5" s="306"/>
      <c r="X5" s="306"/>
      <c r="Y5" s="159">
        <v>90</v>
      </c>
      <c r="AA5" s="152"/>
      <c r="AB5" s="152"/>
      <c r="AC5" s="152"/>
      <c r="AD5" s="152"/>
      <c r="AE5" s="152"/>
    </row>
    <row r="6" spans="2:31" ht="26.25" customHeight="1" thickBot="1" x14ac:dyDescent="0.3">
      <c r="B6" s="314"/>
      <c r="C6" s="315"/>
      <c r="D6" s="315"/>
      <c r="E6" s="315"/>
      <c r="F6" s="315"/>
      <c r="G6" s="316"/>
      <c r="H6" s="448"/>
      <c r="I6" s="449"/>
      <c r="J6" s="449"/>
      <c r="K6" s="449"/>
      <c r="L6" s="449"/>
      <c r="M6" s="273" t="s">
        <v>8</v>
      </c>
      <c r="N6" s="274"/>
      <c r="O6" s="279">
        <v>25</v>
      </c>
      <c r="P6" s="279"/>
      <c r="Q6" s="280"/>
      <c r="R6" s="281" t="s">
        <v>77</v>
      </c>
      <c r="S6" s="282"/>
      <c r="T6" s="169" t="s">
        <v>66</v>
      </c>
      <c r="U6" s="274" t="s">
        <v>91</v>
      </c>
      <c r="V6" s="274"/>
      <c r="W6" s="274"/>
      <c r="X6" s="274"/>
      <c r="Y6" s="160">
        <v>100</v>
      </c>
    </row>
    <row r="7" spans="2:31" ht="26.25" customHeight="1" thickTop="1" thickBot="1" x14ac:dyDescent="0.3">
      <c r="B7" s="283" t="s">
        <v>9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5"/>
      <c r="Q7" s="151"/>
      <c r="R7" s="289" t="s">
        <v>7</v>
      </c>
      <c r="S7" s="290"/>
      <c r="T7" s="290"/>
      <c r="U7" s="290"/>
      <c r="V7" s="290"/>
      <c r="W7" s="291">
        <v>15000</v>
      </c>
      <c r="X7" s="291"/>
      <c r="Y7" s="150"/>
    </row>
    <row r="8" spans="2:31" ht="30" customHeight="1" thickTop="1" x14ac:dyDescent="0.25">
      <c r="B8" s="286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8"/>
      <c r="Q8" s="292" t="s">
        <v>68</v>
      </c>
      <c r="R8" s="293"/>
      <c r="S8" s="293"/>
      <c r="T8" s="293"/>
      <c r="U8" s="293"/>
      <c r="V8" s="293"/>
      <c r="W8" s="293"/>
      <c r="X8" s="293"/>
      <c r="Y8" s="294"/>
    </row>
    <row r="9" spans="2:31" ht="30" customHeight="1" x14ac:dyDescent="0.25">
      <c r="B9" s="298"/>
      <c r="C9" s="299"/>
      <c r="D9" s="299"/>
      <c r="E9" s="299"/>
      <c r="F9" s="300"/>
      <c r="G9" s="301" t="s">
        <v>72</v>
      </c>
      <c r="H9" s="302"/>
      <c r="I9" s="301" t="s">
        <v>73</v>
      </c>
      <c r="J9" s="302"/>
      <c r="K9" s="301" t="s">
        <v>74</v>
      </c>
      <c r="L9" s="302"/>
      <c r="M9" s="324"/>
      <c r="N9" s="299"/>
      <c r="O9" s="299"/>
      <c r="P9" s="325"/>
      <c r="Q9" s="295"/>
      <c r="R9" s="296"/>
      <c r="S9" s="296"/>
      <c r="T9" s="296"/>
      <c r="U9" s="296"/>
      <c r="V9" s="296"/>
      <c r="W9" s="296"/>
      <c r="X9" s="296"/>
      <c r="Y9" s="297"/>
    </row>
    <row r="10" spans="2:31" ht="30" customHeight="1" thickBot="1" x14ac:dyDescent="0.3">
      <c r="B10" s="326" t="s">
        <v>10</v>
      </c>
      <c r="C10" s="328" t="s">
        <v>83</v>
      </c>
      <c r="D10" s="328" t="s">
        <v>11</v>
      </c>
      <c r="E10" s="328" t="s">
        <v>12</v>
      </c>
      <c r="F10" s="330" t="s">
        <v>13</v>
      </c>
      <c r="G10" s="332" t="s">
        <v>84</v>
      </c>
      <c r="H10" s="330" t="s">
        <v>85</v>
      </c>
      <c r="I10" s="332" t="s">
        <v>96</v>
      </c>
      <c r="J10" s="330" t="s">
        <v>14</v>
      </c>
      <c r="K10" s="332" t="s">
        <v>86</v>
      </c>
      <c r="L10" s="330" t="s">
        <v>87</v>
      </c>
      <c r="M10" s="360" t="s">
        <v>98</v>
      </c>
      <c r="N10" s="328" t="s">
        <v>15</v>
      </c>
      <c r="O10" s="362" t="s">
        <v>16</v>
      </c>
      <c r="P10" s="363"/>
      <c r="Q10" s="295"/>
      <c r="R10" s="296"/>
      <c r="S10" s="296"/>
      <c r="T10" s="296"/>
      <c r="U10" s="296"/>
      <c r="V10" s="296"/>
      <c r="W10" s="296"/>
      <c r="X10" s="296"/>
      <c r="Y10" s="297"/>
    </row>
    <row r="11" spans="2:31" ht="30" customHeight="1" x14ac:dyDescent="0.25">
      <c r="B11" s="327"/>
      <c r="C11" s="329"/>
      <c r="D11" s="329"/>
      <c r="E11" s="329"/>
      <c r="F11" s="331"/>
      <c r="G11" s="333"/>
      <c r="H11" s="331"/>
      <c r="I11" s="333"/>
      <c r="J11" s="331"/>
      <c r="K11" s="333"/>
      <c r="L11" s="331"/>
      <c r="M11" s="361"/>
      <c r="N11" s="329"/>
      <c r="O11" s="364"/>
      <c r="P11" s="365"/>
      <c r="Q11" s="344" t="s">
        <v>27</v>
      </c>
      <c r="R11" s="345"/>
      <c r="S11" s="345"/>
      <c r="T11" s="345"/>
      <c r="U11" s="345"/>
      <c r="V11" s="345"/>
      <c r="W11" s="345"/>
      <c r="X11" s="345"/>
      <c r="Y11" s="346"/>
    </row>
    <row r="12" spans="2:31" ht="30" customHeight="1" x14ac:dyDescent="0.25">
      <c r="B12" s="327"/>
      <c r="C12" s="329"/>
      <c r="D12" s="329"/>
      <c r="E12" s="329"/>
      <c r="F12" s="331"/>
      <c r="G12" s="333"/>
      <c r="H12" s="331"/>
      <c r="I12" s="333"/>
      <c r="J12" s="331"/>
      <c r="K12" s="333"/>
      <c r="L12" s="331"/>
      <c r="M12" s="161" t="s">
        <v>97</v>
      </c>
      <c r="N12" s="329"/>
      <c r="O12" s="364"/>
      <c r="P12" s="365"/>
      <c r="Q12" s="286"/>
      <c r="R12" s="287"/>
      <c r="S12" s="287"/>
      <c r="T12" s="287"/>
      <c r="U12" s="287"/>
      <c r="V12" s="287"/>
      <c r="W12" s="287"/>
      <c r="X12" s="287"/>
      <c r="Y12" s="288"/>
    </row>
    <row r="13" spans="2:31" ht="30" customHeight="1" thickBot="1" x14ac:dyDescent="0.4">
      <c r="B13" s="51"/>
      <c r="C13" s="52"/>
      <c r="D13" s="329" t="s">
        <v>101</v>
      </c>
      <c r="E13" s="52"/>
      <c r="F13" s="53"/>
      <c r="G13" s="54"/>
      <c r="H13" s="69" t="s">
        <v>17</v>
      </c>
      <c r="I13" s="55"/>
      <c r="J13" s="69" t="s">
        <v>18</v>
      </c>
      <c r="K13" s="55"/>
      <c r="L13" s="69" t="s">
        <v>19</v>
      </c>
      <c r="M13" s="70" t="s">
        <v>20</v>
      </c>
      <c r="N13" s="56"/>
      <c r="O13" s="348" t="s">
        <v>21</v>
      </c>
      <c r="P13" s="349"/>
      <c r="Q13" s="34"/>
      <c r="R13" s="342" t="s">
        <v>28</v>
      </c>
      <c r="S13" s="343"/>
      <c r="T13" s="343"/>
      <c r="U13" s="343"/>
      <c r="V13" s="343"/>
      <c r="W13" s="158" t="s">
        <v>29</v>
      </c>
      <c r="X13" s="148">
        <v>147</v>
      </c>
      <c r="Y13" s="3"/>
    </row>
    <row r="14" spans="2:31" ht="30" customHeight="1" thickBot="1" x14ac:dyDescent="0.4">
      <c r="B14" s="1"/>
      <c r="C14" s="2"/>
      <c r="D14" s="347"/>
      <c r="E14" s="2"/>
      <c r="F14" s="50"/>
      <c r="G14" s="71" t="s">
        <v>22</v>
      </c>
      <c r="H14" s="72"/>
      <c r="I14" s="73" t="s">
        <v>23</v>
      </c>
      <c r="J14" s="74"/>
      <c r="K14" s="71" t="s">
        <v>24</v>
      </c>
      <c r="L14" s="75"/>
      <c r="M14" s="76" t="s">
        <v>25</v>
      </c>
      <c r="N14" s="77" t="s">
        <v>26</v>
      </c>
      <c r="O14" s="350"/>
      <c r="P14" s="351"/>
      <c r="Q14" s="59" t="s">
        <v>30</v>
      </c>
      <c r="R14" s="352" t="s">
        <v>31</v>
      </c>
      <c r="S14" s="353"/>
      <c r="T14" s="353"/>
      <c r="U14" s="353"/>
      <c r="V14" s="353"/>
      <c r="W14" s="63" t="s">
        <v>32</v>
      </c>
      <c r="X14" s="174">
        <f>IF(X13="","",X13*30)</f>
        <v>4410</v>
      </c>
      <c r="Y14" s="354">
        <v>2</v>
      </c>
    </row>
    <row r="15" spans="2:31" ht="30" customHeight="1" x14ac:dyDescent="0.35">
      <c r="B15" s="78">
        <v>41045</v>
      </c>
      <c r="C15" s="79">
        <v>1</v>
      </c>
      <c r="D15" s="79" t="s">
        <v>62</v>
      </c>
      <c r="E15" s="80" t="s">
        <v>65</v>
      </c>
      <c r="F15" s="81">
        <v>50</v>
      </c>
      <c r="G15" s="82">
        <v>0</v>
      </c>
      <c r="H15" s="83">
        <f t="shared" ref="H15:H36" si="0">IF(N15="","",G15*N15)</f>
        <v>0</v>
      </c>
      <c r="I15" s="84">
        <v>0.2</v>
      </c>
      <c r="J15" s="85">
        <f t="shared" ref="J15:J36" si="1">IF(N15="","",IF(D15="QC",0,I15*N15))</f>
        <v>200</v>
      </c>
      <c r="K15" s="82">
        <v>0</v>
      </c>
      <c r="L15" s="85">
        <f>IF(N15="","",IF(D15="QC",0,K15*N15))</f>
        <v>0</v>
      </c>
      <c r="M15" s="86">
        <f t="shared" ref="M15:M36" si="2">IF(N15="","",G15+I15+K15)</f>
        <v>0.2</v>
      </c>
      <c r="N15" s="87">
        <v>1000</v>
      </c>
      <c r="O15" s="356">
        <f>IF(N15="","",M15*N15)</f>
        <v>200</v>
      </c>
      <c r="P15" s="357"/>
      <c r="Q15" s="155"/>
      <c r="R15" s="358" t="s">
        <v>33</v>
      </c>
      <c r="S15" s="359"/>
      <c r="T15" s="359"/>
      <c r="U15" s="359"/>
      <c r="V15" s="359"/>
      <c r="W15" s="162"/>
      <c r="X15" s="164">
        <v>4</v>
      </c>
      <c r="Y15" s="355"/>
    </row>
    <row r="16" spans="2:31" ht="30" customHeight="1" thickBot="1" x14ac:dyDescent="0.4">
      <c r="B16" s="180">
        <v>41051</v>
      </c>
      <c r="C16" s="181">
        <v>2</v>
      </c>
      <c r="D16" s="181" t="s">
        <v>62</v>
      </c>
      <c r="E16" s="182" t="s">
        <v>65</v>
      </c>
      <c r="F16" s="183">
        <v>50</v>
      </c>
      <c r="G16" s="184">
        <v>-1.6</v>
      </c>
      <c r="H16" s="185">
        <f t="shared" si="0"/>
        <v>-1760</v>
      </c>
      <c r="I16" s="186">
        <v>-0.248</v>
      </c>
      <c r="J16" s="185">
        <f t="shared" si="1"/>
        <v>-272.8</v>
      </c>
      <c r="K16" s="184">
        <v>-0.9</v>
      </c>
      <c r="L16" s="185">
        <f>IF(N16="","",IF(D16="QC",0,K16*N16))</f>
        <v>-990</v>
      </c>
      <c r="M16" s="187">
        <f t="shared" si="2"/>
        <v>-2.7480000000000002</v>
      </c>
      <c r="N16" s="188">
        <v>1100</v>
      </c>
      <c r="O16" s="418">
        <f>IF(N16="","",M16*N16)</f>
        <v>-3022.8</v>
      </c>
      <c r="P16" s="419"/>
      <c r="Q16" s="157" t="s">
        <v>34</v>
      </c>
      <c r="R16" s="336" t="s">
        <v>35</v>
      </c>
      <c r="S16" s="337"/>
      <c r="T16" s="337"/>
      <c r="U16" s="337"/>
      <c r="V16" s="337"/>
      <c r="W16" s="64" t="s">
        <v>36</v>
      </c>
      <c r="X16" s="175">
        <f>IF(X15="","",X15*(-300))</f>
        <v>-1200</v>
      </c>
      <c r="Y16" s="176">
        <f>IF(Y14="","",Y14*(-100))</f>
        <v>-200</v>
      </c>
    </row>
    <row r="17" spans="2:25" ht="30" customHeight="1" x14ac:dyDescent="0.35">
      <c r="B17" s="78">
        <v>41052</v>
      </c>
      <c r="C17" s="97">
        <v>3</v>
      </c>
      <c r="D17" s="97" t="s">
        <v>62</v>
      </c>
      <c r="E17" s="80" t="s">
        <v>65</v>
      </c>
      <c r="F17" s="98">
        <v>50</v>
      </c>
      <c r="G17" s="99">
        <v>0.1</v>
      </c>
      <c r="H17" s="100">
        <f t="shared" si="0"/>
        <v>120</v>
      </c>
      <c r="I17" s="101">
        <v>0.2</v>
      </c>
      <c r="J17" s="100">
        <f t="shared" si="1"/>
        <v>240</v>
      </c>
      <c r="K17" s="99">
        <v>0</v>
      </c>
      <c r="L17" s="100">
        <f>IF(N17="","",IF(D17="QC",0,K17*N17))</f>
        <v>0</v>
      </c>
      <c r="M17" s="102">
        <f t="shared" si="2"/>
        <v>0.30000000000000004</v>
      </c>
      <c r="N17" s="103">
        <v>1200</v>
      </c>
      <c r="O17" s="338">
        <f>IF(N17="","",M17*N17)</f>
        <v>360.00000000000006</v>
      </c>
      <c r="P17" s="339"/>
      <c r="Q17" s="57"/>
      <c r="R17" s="340" t="s">
        <v>37</v>
      </c>
      <c r="S17" s="341"/>
      <c r="T17" s="341"/>
      <c r="U17" s="341"/>
      <c r="V17" s="341"/>
      <c r="W17" s="163" t="s">
        <v>70</v>
      </c>
      <c r="X17" s="177">
        <v>21</v>
      </c>
      <c r="Y17" s="156"/>
    </row>
    <row r="18" spans="2:25" ht="30" customHeight="1" x14ac:dyDescent="0.35">
      <c r="B18" s="180">
        <f t="shared" ref="B18:B29" si="3">B17+1</f>
        <v>41053</v>
      </c>
      <c r="C18" s="181">
        <v>4</v>
      </c>
      <c r="D18" s="181" t="s">
        <v>62</v>
      </c>
      <c r="E18" s="182" t="s">
        <v>65</v>
      </c>
      <c r="F18" s="183">
        <v>50</v>
      </c>
      <c r="G18" s="184">
        <v>0.2</v>
      </c>
      <c r="H18" s="185">
        <f t="shared" si="0"/>
        <v>260</v>
      </c>
      <c r="I18" s="186">
        <v>-0.16</v>
      </c>
      <c r="J18" s="185">
        <f t="shared" si="1"/>
        <v>-208</v>
      </c>
      <c r="K18" s="184">
        <v>-1.8</v>
      </c>
      <c r="L18" s="185">
        <f>IF(N18="","",IF(D18="QC",0,K18*N18))</f>
        <v>-2340</v>
      </c>
      <c r="M18" s="187">
        <f t="shared" si="2"/>
        <v>-1.76</v>
      </c>
      <c r="N18" s="188">
        <v>1300</v>
      </c>
      <c r="O18" s="418">
        <f>IF(N18="","",M18*N18)</f>
        <v>-2288</v>
      </c>
      <c r="P18" s="419"/>
      <c r="Q18" s="58"/>
      <c r="R18" s="342" t="s">
        <v>38</v>
      </c>
      <c r="S18" s="343"/>
      <c r="T18" s="343"/>
      <c r="U18" s="343"/>
      <c r="V18" s="343"/>
      <c r="W18" s="61" t="s">
        <v>70</v>
      </c>
      <c r="X18" s="178">
        <v>5</v>
      </c>
      <c r="Y18" s="4"/>
    </row>
    <row r="19" spans="2:25" ht="30" customHeight="1" thickBot="1" x14ac:dyDescent="0.4">
      <c r="B19" s="104">
        <f t="shared" si="3"/>
        <v>41054</v>
      </c>
      <c r="C19" s="105">
        <v>5</v>
      </c>
      <c r="D19" s="105" t="s">
        <v>67</v>
      </c>
      <c r="E19" s="106" t="s">
        <v>65</v>
      </c>
      <c r="F19" s="107">
        <v>50</v>
      </c>
      <c r="G19" s="108">
        <v>0.3</v>
      </c>
      <c r="H19" s="109">
        <f t="shared" si="0"/>
        <v>420</v>
      </c>
      <c r="I19" s="110">
        <v>0</v>
      </c>
      <c r="J19" s="109">
        <f t="shared" si="1"/>
        <v>0</v>
      </c>
      <c r="K19" s="108">
        <v>0</v>
      </c>
      <c r="L19" s="100">
        <f>IF(N19="","",IF(D19="QC",0,K19*N19))</f>
        <v>0</v>
      </c>
      <c r="M19" s="111">
        <f t="shared" si="2"/>
        <v>0.3</v>
      </c>
      <c r="N19" s="112">
        <v>1400</v>
      </c>
      <c r="O19" s="374">
        <f t="shared" ref="O19" si="4">IF(N19="","",M19*N19)</f>
        <v>420</v>
      </c>
      <c r="P19" s="375"/>
      <c r="Q19" s="58"/>
      <c r="R19" s="342" t="s">
        <v>39</v>
      </c>
      <c r="S19" s="343"/>
      <c r="T19" s="343"/>
      <c r="U19" s="343"/>
      <c r="V19" s="343"/>
      <c r="W19" s="61" t="s">
        <v>70</v>
      </c>
      <c r="X19" s="178">
        <v>0</v>
      </c>
      <c r="Y19" s="4"/>
    </row>
    <row r="20" spans="2:25" ht="30" customHeight="1" thickTop="1" x14ac:dyDescent="0.35">
      <c r="B20" s="189">
        <f t="shared" si="3"/>
        <v>41055</v>
      </c>
      <c r="C20" s="190">
        <v>6</v>
      </c>
      <c r="D20" s="190" t="s">
        <v>62</v>
      </c>
      <c r="E20" s="191" t="s">
        <v>61</v>
      </c>
      <c r="F20" s="192">
        <v>60</v>
      </c>
      <c r="G20" s="193">
        <v>0.4</v>
      </c>
      <c r="H20" s="194">
        <f t="shared" si="0"/>
        <v>600</v>
      </c>
      <c r="I20" s="195">
        <v>0.2</v>
      </c>
      <c r="J20" s="194">
        <f t="shared" si="1"/>
        <v>300</v>
      </c>
      <c r="K20" s="193">
        <v>0</v>
      </c>
      <c r="L20" s="194">
        <f>IF(N20="","",IF(D19="QC",0,K20*N20))</f>
        <v>0</v>
      </c>
      <c r="M20" s="196">
        <f t="shared" si="2"/>
        <v>0.60000000000000009</v>
      </c>
      <c r="N20" s="197">
        <v>1500</v>
      </c>
      <c r="O20" s="444">
        <f t="shared" ref="O20:O36" si="5">IF(N20="","",M20*N20)</f>
        <v>900.00000000000011</v>
      </c>
      <c r="P20" s="445"/>
      <c r="Q20" s="57" t="s">
        <v>40</v>
      </c>
      <c r="R20" s="342" t="s">
        <v>41</v>
      </c>
      <c r="S20" s="343"/>
      <c r="T20" s="343"/>
      <c r="U20" s="343"/>
      <c r="V20" s="343"/>
      <c r="W20" s="158" t="s">
        <v>36</v>
      </c>
      <c r="X20" s="149">
        <v>-2410</v>
      </c>
      <c r="Y20" s="5"/>
    </row>
    <row r="21" spans="2:25" ht="30" customHeight="1" thickBot="1" x14ac:dyDescent="0.4">
      <c r="B21" s="78">
        <f t="shared" si="3"/>
        <v>41056</v>
      </c>
      <c r="C21" s="97">
        <v>7</v>
      </c>
      <c r="D21" s="97" t="s">
        <v>62</v>
      </c>
      <c r="E21" s="80" t="s">
        <v>61</v>
      </c>
      <c r="F21" s="98">
        <v>60</v>
      </c>
      <c r="G21" s="99">
        <v>0.5</v>
      </c>
      <c r="H21" s="100">
        <f t="shared" si="0"/>
        <v>800</v>
      </c>
      <c r="I21" s="101">
        <v>0.2</v>
      </c>
      <c r="J21" s="100">
        <f t="shared" si="1"/>
        <v>320</v>
      </c>
      <c r="K21" s="99">
        <v>0</v>
      </c>
      <c r="L21" s="100">
        <f t="shared" ref="L21:L29" si="6">IF(N21="","",IF(D21="QC",0,K21*N21))</f>
        <v>0</v>
      </c>
      <c r="M21" s="102">
        <f t="shared" si="2"/>
        <v>0.7</v>
      </c>
      <c r="N21" s="103">
        <v>1600</v>
      </c>
      <c r="O21" s="338">
        <f t="shared" si="5"/>
        <v>1120</v>
      </c>
      <c r="P21" s="339"/>
      <c r="Q21" s="60" t="s">
        <v>42</v>
      </c>
      <c r="R21" s="336" t="s">
        <v>43</v>
      </c>
      <c r="S21" s="337"/>
      <c r="T21" s="337"/>
      <c r="U21" s="337"/>
      <c r="V21" s="337"/>
      <c r="W21" s="64" t="s">
        <v>44</v>
      </c>
      <c r="X21" s="179">
        <f>IF(X14="","",X14+X16+Y16+X20)</f>
        <v>600</v>
      </c>
      <c r="Y21" s="6"/>
    </row>
    <row r="22" spans="2:25" ht="30" customHeight="1" x14ac:dyDescent="0.25">
      <c r="B22" s="180">
        <f t="shared" si="3"/>
        <v>41057</v>
      </c>
      <c r="C22" s="181">
        <v>8</v>
      </c>
      <c r="D22" s="181" t="s">
        <v>67</v>
      </c>
      <c r="E22" s="182" t="s">
        <v>61</v>
      </c>
      <c r="F22" s="183">
        <v>60</v>
      </c>
      <c r="G22" s="184">
        <v>0.6</v>
      </c>
      <c r="H22" s="185">
        <f t="shared" si="0"/>
        <v>1020</v>
      </c>
      <c r="I22" s="186">
        <v>0</v>
      </c>
      <c r="J22" s="185">
        <f t="shared" si="1"/>
        <v>0</v>
      </c>
      <c r="K22" s="184">
        <v>0</v>
      </c>
      <c r="L22" s="185">
        <f t="shared" si="6"/>
        <v>0</v>
      </c>
      <c r="M22" s="187">
        <f t="shared" si="2"/>
        <v>0.6</v>
      </c>
      <c r="N22" s="188">
        <v>1700</v>
      </c>
      <c r="O22" s="418">
        <f t="shared" si="5"/>
        <v>1020</v>
      </c>
      <c r="P22" s="419"/>
      <c r="Q22" s="344" t="s">
        <v>45</v>
      </c>
      <c r="R22" s="345"/>
      <c r="S22" s="345"/>
      <c r="T22" s="345"/>
      <c r="U22" s="345"/>
      <c r="V22" s="345"/>
      <c r="W22" s="345"/>
      <c r="X22" s="345"/>
      <c r="Y22" s="346"/>
    </row>
    <row r="23" spans="2:25" ht="30" customHeight="1" x14ac:dyDescent="0.25">
      <c r="B23" s="78">
        <f t="shared" si="3"/>
        <v>41058</v>
      </c>
      <c r="C23" s="97">
        <v>9</v>
      </c>
      <c r="D23" s="97" t="s">
        <v>67</v>
      </c>
      <c r="E23" s="80" t="s">
        <v>61</v>
      </c>
      <c r="F23" s="98">
        <v>60</v>
      </c>
      <c r="G23" s="99">
        <v>0.7</v>
      </c>
      <c r="H23" s="100">
        <f t="shared" si="0"/>
        <v>1260</v>
      </c>
      <c r="I23" s="101">
        <v>0</v>
      </c>
      <c r="J23" s="100">
        <f t="shared" si="1"/>
        <v>0</v>
      </c>
      <c r="K23" s="99">
        <v>0</v>
      </c>
      <c r="L23" s="100">
        <f t="shared" si="6"/>
        <v>0</v>
      </c>
      <c r="M23" s="102">
        <f t="shared" si="2"/>
        <v>0.7</v>
      </c>
      <c r="N23" s="103">
        <v>1800</v>
      </c>
      <c r="O23" s="338">
        <f t="shared" si="5"/>
        <v>1260</v>
      </c>
      <c r="P23" s="339"/>
      <c r="Q23" s="366"/>
      <c r="R23" s="367"/>
      <c r="S23" s="367"/>
      <c r="T23" s="367"/>
      <c r="U23" s="367"/>
      <c r="V23" s="367"/>
      <c r="W23" s="367"/>
      <c r="X23" s="367"/>
      <c r="Y23" s="368"/>
    </row>
    <row r="24" spans="2:25" ht="30" customHeight="1" thickBot="1" x14ac:dyDescent="0.4">
      <c r="B24" s="198">
        <f t="shared" si="3"/>
        <v>41059</v>
      </c>
      <c r="C24" s="199">
        <v>10</v>
      </c>
      <c r="D24" s="199" t="s">
        <v>62</v>
      </c>
      <c r="E24" s="200" t="s">
        <v>61</v>
      </c>
      <c r="F24" s="201">
        <v>60</v>
      </c>
      <c r="G24" s="202">
        <v>0.8</v>
      </c>
      <c r="H24" s="203">
        <f t="shared" si="0"/>
        <v>1520</v>
      </c>
      <c r="I24" s="204">
        <v>0.2</v>
      </c>
      <c r="J24" s="203">
        <f t="shared" si="1"/>
        <v>380</v>
      </c>
      <c r="K24" s="202">
        <v>0</v>
      </c>
      <c r="L24" s="203">
        <f t="shared" si="6"/>
        <v>0</v>
      </c>
      <c r="M24" s="205">
        <f t="shared" si="2"/>
        <v>1</v>
      </c>
      <c r="N24" s="206">
        <v>1900</v>
      </c>
      <c r="O24" s="420">
        <f t="shared" si="5"/>
        <v>1900</v>
      </c>
      <c r="P24" s="421"/>
      <c r="Q24" s="58" t="s">
        <v>46</v>
      </c>
      <c r="R24" s="371" t="s">
        <v>47</v>
      </c>
      <c r="S24" s="371"/>
      <c r="T24" s="371"/>
      <c r="U24" s="371"/>
      <c r="V24" s="342"/>
      <c r="W24" s="61" t="s">
        <v>71</v>
      </c>
      <c r="X24" s="144">
        <v>5.5</v>
      </c>
      <c r="Y24" s="7"/>
    </row>
    <row r="25" spans="2:25" ht="30" customHeight="1" thickTop="1" x14ac:dyDescent="0.35">
      <c r="B25" s="131">
        <f t="shared" si="3"/>
        <v>41060</v>
      </c>
      <c r="C25" s="132">
        <v>11</v>
      </c>
      <c r="D25" s="132" t="s">
        <v>62</v>
      </c>
      <c r="E25" s="133" t="s">
        <v>66</v>
      </c>
      <c r="F25" s="134">
        <v>70</v>
      </c>
      <c r="G25" s="135">
        <v>-0.1</v>
      </c>
      <c r="H25" s="136">
        <f t="shared" si="0"/>
        <v>-200</v>
      </c>
      <c r="I25" s="137">
        <v>-0.6</v>
      </c>
      <c r="J25" s="136">
        <f t="shared" si="1"/>
        <v>-1200</v>
      </c>
      <c r="K25" s="135">
        <v>0</v>
      </c>
      <c r="L25" s="85">
        <f t="shared" si="6"/>
        <v>0</v>
      </c>
      <c r="M25" s="138">
        <f t="shared" si="2"/>
        <v>-0.7</v>
      </c>
      <c r="N25" s="139">
        <v>2000</v>
      </c>
      <c r="O25" s="372">
        <f t="shared" si="5"/>
        <v>-1400</v>
      </c>
      <c r="P25" s="373"/>
      <c r="Q25" s="57" t="s">
        <v>48</v>
      </c>
      <c r="R25" s="371" t="s">
        <v>49</v>
      </c>
      <c r="S25" s="371"/>
      <c r="T25" s="371"/>
      <c r="U25" s="371"/>
      <c r="V25" s="342"/>
      <c r="W25" s="61" t="s">
        <v>71</v>
      </c>
      <c r="X25" s="144">
        <v>10.7</v>
      </c>
      <c r="Y25" s="7"/>
    </row>
    <row r="26" spans="2:25" ht="30" customHeight="1" x14ac:dyDescent="0.35">
      <c r="B26" s="180">
        <f t="shared" si="3"/>
        <v>41061</v>
      </c>
      <c r="C26" s="181">
        <v>12</v>
      </c>
      <c r="D26" s="181" t="s">
        <v>62</v>
      </c>
      <c r="E26" s="182" t="s">
        <v>66</v>
      </c>
      <c r="F26" s="183">
        <v>70</v>
      </c>
      <c r="G26" s="184">
        <v>-0.2</v>
      </c>
      <c r="H26" s="185">
        <f t="shared" si="0"/>
        <v>-200</v>
      </c>
      <c r="I26" s="186">
        <v>-0.8</v>
      </c>
      <c r="J26" s="185">
        <f t="shared" si="1"/>
        <v>-800</v>
      </c>
      <c r="K26" s="184">
        <v>0</v>
      </c>
      <c r="L26" s="185">
        <f t="shared" si="6"/>
        <v>0</v>
      </c>
      <c r="M26" s="187">
        <f t="shared" si="2"/>
        <v>-1</v>
      </c>
      <c r="N26" s="188">
        <v>1000</v>
      </c>
      <c r="O26" s="418">
        <f t="shared" si="5"/>
        <v>-1000</v>
      </c>
      <c r="P26" s="419"/>
      <c r="Q26" s="58" t="s">
        <v>50</v>
      </c>
      <c r="R26" s="382" t="s">
        <v>92</v>
      </c>
      <c r="S26" s="382"/>
      <c r="T26" s="382"/>
      <c r="U26" s="382"/>
      <c r="V26" s="383"/>
      <c r="W26" s="62" t="s">
        <v>36</v>
      </c>
      <c r="X26" s="145">
        <v>-1250</v>
      </c>
      <c r="Y26" s="5"/>
    </row>
    <row r="27" spans="2:25" ht="30" customHeight="1" x14ac:dyDescent="0.35">
      <c r="B27" s="78">
        <f t="shared" si="3"/>
        <v>41062</v>
      </c>
      <c r="C27" s="97">
        <v>13</v>
      </c>
      <c r="D27" s="97" t="s">
        <v>67</v>
      </c>
      <c r="E27" s="80" t="s">
        <v>66</v>
      </c>
      <c r="F27" s="98">
        <v>70</v>
      </c>
      <c r="G27" s="99">
        <v>-0.3</v>
      </c>
      <c r="H27" s="100">
        <f t="shared" si="0"/>
        <v>-600</v>
      </c>
      <c r="I27" s="101">
        <v>0</v>
      </c>
      <c r="J27" s="100">
        <f t="shared" si="1"/>
        <v>0</v>
      </c>
      <c r="K27" s="99">
        <v>0</v>
      </c>
      <c r="L27" s="100">
        <f t="shared" si="6"/>
        <v>0</v>
      </c>
      <c r="M27" s="102">
        <f t="shared" si="2"/>
        <v>-0.3</v>
      </c>
      <c r="N27" s="103">
        <v>2000</v>
      </c>
      <c r="O27" s="338">
        <f t="shared" si="5"/>
        <v>-600</v>
      </c>
      <c r="P27" s="339"/>
      <c r="Q27" s="57"/>
      <c r="R27" s="371" t="s">
        <v>51</v>
      </c>
      <c r="S27" s="371"/>
      <c r="T27" s="371"/>
      <c r="U27" s="371"/>
      <c r="V27" s="342"/>
      <c r="W27" s="63" t="s">
        <v>52</v>
      </c>
      <c r="X27" s="146">
        <v>35</v>
      </c>
      <c r="Y27" s="8"/>
    </row>
    <row r="28" spans="2:25" ht="30" customHeight="1" thickBot="1" x14ac:dyDescent="0.4">
      <c r="B28" s="180">
        <f t="shared" si="3"/>
        <v>41063</v>
      </c>
      <c r="C28" s="181">
        <v>14</v>
      </c>
      <c r="D28" s="181" t="s">
        <v>67</v>
      </c>
      <c r="E28" s="182" t="s">
        <v>66</v>
      </c>
      <c r="F28" s="183">
        <v>70</v>
      </c>
      <c r="G28" s="184">
        <v>0.9</v>
      </c>
      <c r="H28" s="185">
        <f t="shared" si="0"/>
        <v>900</v>
      </c>
      <c r="I28" s="186">
        <v>0</v>
      </c>
      <c r="J28" s="185">
        <f t="shared" si="1"/>
        <v>0</v>
      </c>
      <c r="K28" s="184">
        <v>0</v>
      </c>
      <c r="L28" s="185">
        <f t="shared" si="6"/>
        <v>0</v>
      </c>
      <c r="M28" s="187">
        <f t="shared" si="2"/>
        <v>0.9</v>
      </c>
      <c r="N28" s="188">
        <v>1000</v>
      </c>
      <c r="O28" s="418">
        <f t="shared" si="5"/>
        <v>900</v>
      </c>
      <c r="P28" s="419"/>
      <c r="Q28" s="60" t="s">
        <v>53</v>
      </c>
      <c r="R28" s="384" t="s">
        <v>81</v>
      </c>
      <c r="S28" s="385"/>
      <c r="T28" s="385"/>
      <c r="U28" s="385"/>
      <c r="V28" s="336"/>
      <c r="W28" s="64" t="s">
        <v>44</v>
      </c>
      <c r="X28" s="147">
        <f>IF(X24="","",(X24*500)+(X25*1000)+X26)</f>
        <v>12200</v>
      </c>
      <c r="Y28" s="6"/>
    </row>
    <row r="29" spans="2:25" ht="30" customHeight="1" thickBot="1" x14ac:dyDescent="0.4">
      <c r="B29" s="104">
        <f t="shared" si="3"/>
        <v>41064</v>
      </c>
      <c r="C29" s="105">
        <v>15</v>
      </c>
      <c r="D29" s="105" t="s">
        <v>62</v>
      </c>
      <c r="E29" s="106" t="s">
        <v>66</v>
      </c>
      <c r="F29" s="107">
        <v>70</v>
      </c>
      <c r="G29" s="108">
        <v>1</v>
      </c>
      <c r="H29" s="109">
        <f t="shared" si="0"/>
        <v>2000</v>
      </c>
      <c r="I29" s="110">
        <v>0.2</v>
      </c>
      <c r="J29" s="109">
        <f t="shared" si="1"/>
        <v>400</v>
      </c>
      <c r="K29" s="108">
        <v>0</v>
      </c>
      <c r="L29" s="100">
        <f t="shared" si="6"/>
        <v>0</v>
      </c>
      <c r="M29" s="111">
        <f t="shared" si="2"/>
        <v>1.2</v>
      </c>
      <c r="N29" s="112">
        <v>2000</v>
      </c>
      <c r="O29" s="374">
        <f t="shared" si="5"/>
        <v>2400</v>
      </c>
      <c r="P29" s="375"/>
      <c r="Q29" s="153"/>
      <c r="R29" s="425" t="s">
        <v>95</v>
      </c>
      <c r="S29" s="425"/>
      <c r="T29" s="425"/>
      <c r="U29" s="425"/>
      <c r="V29" s="425"/>
      <c r="W29" s="425"/>
      <c r="X29" s="425"/>
      <c r="Y29" s="154"/>
    </row>
    <row r="30" spans="2:25" ht="30" customHeight="1" thickTop="1" x14ac:dyDescent="0.3">
      <c r="B30" s="189" t="str">
        <f>IF('[1]PENBON CAL(1-22)'!B22=" "," ",'[1]PENBON CAL(1-22)'!B22)</f>
        <v xml:space="preserve"> </v>
      </c>
      <c r="C30" s="190"/>
      <c r="D30" s="190"/>
      <c r="E30" s="191"/>
      <c r="F30" s="192"/>
      <c r="G30" s="193"/>
      <c r="H30" s="194" t="str">
        <f t="shared" si="0"/>
        <v/>
      </c>
      <c r="I30" s="195"/>
      <c r="J30" s="194" t="str">
        <f t="shared" si="1"/>
        <v/>
      </c>
      <c r="K30" s="193"/>
      <c r="L30" s="194" t="str">
        <f>IF(N30="","",IF(D29="QC",0,K30*N30))</f>
        <v/>
      </c>
      <c r="M30" s="196" t="str">
        <f t="shared" si="2"/>
        <v/>
      </c>
      <c r="N30" s="197"/>
      <c r="O30" s="444" t="str">
        <f t="shared" si="5"/>
        <v/>
      </c>
      <c r="P30" s="445"/>
      <c r="Q30" s="35"/>
      <c r="W30" s="10"/>
      <c r="X30" s="11"/>
      <c r="Y30" s="12"/>
    </row>
    <row r="31" spans="2:25" ht="30" customHeight="1" x14ac:dyDescent="0.3">
      <c r="B31" s="78" t="str">
        <f>IF('[1]PENBON CAL(1-22)'!B23=" "," ",'[1]PENBON CAL(1-22)'!B23)</f>
        <v xml:space="preserve"> </v>
      </c>
      <c r="C31" s="97"/>
      <c r="D31" s="97"/>
      <c r="E31" s="80"/>
      <c r="F31" s="98"/>
      <c r="G31" s="99"/>
      <c r="H31" s="100" t="str">
        <f t="shared" si="0"/>
        <v/>
      </c>
      <c r="I31" s="101"/>
      <c r="J31" s="100" t="str">
        <f t="shared" si="1"/>
        <v/>
      </c>
      <c r="K31" s="99"/>
      <c r="L31" s="100" t="str">
        <f t="shared" ref="L31:L36" si="7">IF(N31="","",IF(D31="QC",0,K31*N31))</f>
        <v/>
      </c>
      <c r="M31" s="102" t="str">
        <f t="shared" si="2"/>
        <v/>
      </c>
      <c r="N31" s="103"/>
      <c r="O31" s="338" t="str">
        <f t="shared" si="5"/>
        <v/>
      </c>
      <c r="P31" s="339"/>
      <c r="Q31" s="36"/>
      <c r="R31" s="9"/>
      <c r="S31" s="9"/>
      <c r="T31" s="9"/>
      <c r="U31" s="9"/>
      <c r="V31" s="9"/>
      <c r="W31" s="10"/>
      <c r="X31" s="11"/>
      <c r="Y31" s="12"/>
    </row>
    <row r="32" spans="2:25" ht="30" customHeight="1" x14ac:dyDescent="0.25">
      <c r="B32" s="180" t="str">
        <f>IF('[1]PENBON CAL(1-22)'!B24=" "," ",'[1]PENBON CAL(1-22)'!B24)</f>
        <v xml:space="preserve"> </v>
      </c>
      <c r="C32" s="181"/>
      <c r="D32" s="181"/>
      <c r="E32" s="182"/>
      <c r="F32" s="183"/>
      <c r="G32" s="184"/>
      <c r="H32" s="185" t="str">
        <f t="shared" si="0"/>
        <v/>
      </c>
      <c r="I32" s="186"/>
      <c r="J32" s="185" t="str">
        <f t="shared" si="1"/>
        <v/>
      </c>
      <c r="K32" s="184"/>
      <c r="L32" s="185" t="str">
        <f t="shared" si="7"/>
        <v/>
      </c>
      <c r="M32" s="187" t="str">
        <f t="shared" si="2"/>
        <v/>
      </c>
      <c r="N32" s="188"/>
      <c r="O32" s="418" t="str">
        <f t="shared" si="5"/>
        <v/>
      </c>
      <c r="P32" s="419"/>
      <c r="Q32" s="426" t="s">
        <v>54</v>
      </c>
      <c r="R32" s="427"/>
      <c r="S32" s="427"/>
      <c r="T32" s="427"/>
      <c r="U32" s="427"/>
      <c r="V32" s="427"/>
      <c r="W32" s="427"/>
      <c r="X32" s="427"/>
      <c r="Y32" s="428"/>
    </row>
    <row r="33" spans="2:26" ht="30" customHeight="1" x14ac:dyDescent="0.3">
      <c r="B33" s="78" t="str">
        <f>IF('[1]PENBON CAL(1-22)'!B25=" "," ",'[1]PENBON CAL(1-22)'!B25)</f>
        <v xml:space="preserve"> </v>
      </c>
      <c r="C33" s="97"/>
      <c r="D33" s="97"/>
      <c r="E33" s="80"/>
      <c r="F33" s="98"/>
      <c r="G33" s="99"/>
      <c r="H33" s="100" t="str">
        <f t="shared" si="0"/>
        <v/>
      </c>
      <c r="I33" s="101"/>
      <c r="J33" s="100" t="str">
        <f t="shared" si="1"/>
        <v/>
      </c>
      <c r="K33" s="99"/>
      <c r="L33" s="100" t="str">
        <f t="shared" si="7"/>
        <v/>
      </c>
      <c r="M33" s="102" t="str">
        <f t="shared" si="2"/>
        <v/>
      </c>
      <c r="N33" s="103"/>
      <c r="O33" s="338" t="str">
        <f t="shared" si="5"/>
        <v/>
      </c>
      <c r="P33" s="339"/>
      <c r="Q33" s="37"/>
      <c r="R33" s="13"/>
      <c r="S33" s="13"/>
      <c r="T33" s="13"/>
      <c r="U33" s="13"/>
      <c r="V33" s="13"/>
      <c r="W33" s="13"/>
      <c r="X33" s="14"/>
      <c r="Y33" s="15"/>
    </row>
    <row r="34" spans="2:26" ht="30" customHeight="1" thickBot="1" x14ac:dyDescent="0.35">
      <c r="B34" s="198" t="str">
        <f>IF('[1]PENBON CAL(1-22)'!B26=" "," ",'[1]PENBON CAL(1-22)'!B26)</f>
        <v xml:space="preserve"> </v>
      </c>
      <c r="C34" s="199"/>
      <c r="D34" s="199"/>
      <c r="E34" s="200"/>
      <c r="F34" s="201"/>
      <c r="G34" s="202"/>
      <c r="H34" s="203" t="str">
        <f t="shared" si="0"/>
        <v/>
      </c>
      <c r="I34" s="204"/>
      <c r="J34" s="203" t="str">
        <f t="shared" si="1"/>
        <v/>
      </c>
      <c r="K34" s="202"/>
      <c r="L34" s="203" t="str">
        <f t="shared" si="7"/>
        <v/>
      </c>
      <c r="M34" s="205" t="str">
        <f t="shared" si="2"/>
        <v/>
      </c>
      <c r="N34" s="206"/>
      <c r="O34" s="420" t="str">
        <f t="shared" si="5"/>
        <v/>
      </c>
      <c r="P34" s="421"/>
      <c r="Q34" s="38"/>
      <c r="R34" s="16"/>
      <c r="S34" s="16"/>
      <c r="T34" s="16"/>
      <c r="U34" s="16"/>
      <c r="V34" s="16"/>
      <c r="W34" s="16"/>
      <c r="X34" s="14"/>
      <c r="Y34" s="15"/>
    </row>
    <row r="35" spans="2:26" ht="30" customHeight="1" thickTop="1" thickBot="1" x14ac:dyDescent="0.35">
      <c r="B35" s="131" t="str">
        <f>IF('[1]PENBON CAL(1-22)'!B27=" "," ",'[1]PENBON CAL(1-22)'!B27)</f>
        <v xml:space="preserve"> </v>
      </c>
      <c r="C35" s="132"/>
      <c r="D35" s="132"/>
      <c r="E35" s="133"/>
      <c r="F35" s="134"/>
      <c r="G35" s="135"/>
      <c r="H35" s="136" t="str">
        <f t="shared" si="0"/>
        <v/>
      </c>
      <c r="I35" s="137"/>
      <c r="J35" s="136" t="str">
        <f t="shared" si="1"/>
        <v/>
      </c>
      <c r="K35" s="135"/>
      <c r="L35" s="85" t="str">
        <f t="shared" si="7"/>
        <v/>
      </c>
      <c r="M35" s="138" t="str">
        <f t="shared" si="2"/>
        <v/>
      </c>
      <c r="N35" s="139"/>
      <c r="O35" s="372" t="str">
        <f t="shared" si="5"/>
        <v/>
      </c>
      <c r="P35" s="373"/>
      <c r="Q35" s="39"/>
      <c r="R35" s="40"/>
      <c r="S35" s="40"/>
      <c r="T35" s="40"/>
      <c r="U35" s="40"/>
      <c r="V35" s="40"/>
      <c r="W35" s="40"/>
      <c r="X35" s="41"/>
      <c r="Y35" s="42"/>
    </row>
    <row r="36" spans="2:26" ht="30" customHeight="1" thickTop="1" thickBot="1" x14ac:dyDescent="0.3">
      <c r="B36" s="198" t="str">
        <f>IF('[1]PENBON CAL(1-22)'!B28=" "," ",'[1]PENBON CAL(1-22)'!B28)</f>
        <v xml:space="preserve"> </v>
      </c>
      <c r="C36" s="199"/>
      <c r="D36" s="199"/>
      <c r="E36" s="200"/>
      <c r="F36" s="201"/>
      <c r="G36" s="202"/>
      <c r="H36" s="203" t="str">
        <f t="shared" si="0"/>
        <v/>
      </c>
      <c r="I36" s="204"/>
      <c r="J36" s="203" t="str">
        <f t="shared" si="1"/>
        <v/>
      </c>
      <c r="K36" s="202"/>
      <c r="L36" s="203" t="str">
        <f t="shared" si="7"/>
        <v/>
      </c>
      <c r="M36" s="205" t="str">
        <f t="shared" si="2"/>
        <v/>
      </c>
      <c r="N36" s="206"/>
      <c r="O36" s="420" t="str">
        <f t="shared" si="5"/>
        <v/>
      </c>
      <c r="P36" s="421"/>
      <c r="Q36" s="429" t="s">
        <v>80</v>
      </c>
      <c r="R36" s="430"/>
      <c r="S36" s="430"/>
      <c r="T36" s="430"/>
      <c r="U36" s="431"/>
      <c r="V36" s="435">
        <f>IF($N$15="","",SUM($X$21+$X$28+$H$37+H38+$J$37+J38+$L$37+L38))</f>
        <v>14969.2</v>
      </c>
      <c r="W36" s="436"/>
      <c r="X36" s="436"/>
      <c r="Y36" s="437"/>
    </row>
    <row r="37" spans="2:26" ht="32.15" customHeight="1" thickTop="1" thickBot="1" x14ac:dyDescent="0.45">
      <c r="B37" s="17"/>
      <c r="C37" s="18"/>
      <c r="D37" s="18"/>
      <c r="E37" s="19"/>
      <c r="F37" s="18"/>
      <c r="G37" s="141" t="s">
        <v>88</v>
      </c>
      <c r="H37" s="140">
        <f>IF($N$15="","",SUM(H15:H36))</f>
        <v>6140</v>
      </c>
      <c r="I37" s="142" t="s">
        <v>89</v>
      </c>
      <c r="J37" s="140">
        <f>IF($N$15="","",SUM(J15:J36))</f>
        <v>-640.79999999999995</v>
      </c>
      <c r="K37" s="142" t="s">
        <v>90</v>
      </c>
      <c r="L37" s="140">
        <f>IF($N$15="","",SUM(L15:L36))</f>
        <v>-3330</v>
      </c>
      <c r="M37" s="143"/>
      <c r="N37" s="173">
        <f>IF($N$15="","",SUM(N15:N36))</f>
        <v>22500</v>
      </c>
      <c r="O37" s="446">
        <f>IF(O15="","",SUM(O15:O36))</f>
        <v>2169.1999999999998</v>
      </c>
      <c r="P37" s="447"/>
      <c r="Q37" s="432"/>
      <c r="R37" s="433"/>
      <c r="S37" s="433"/>
      <c r="T37" s="433"/>
      <c r="U37" s="434"/>
      <c r="V37" s="438"/>
      <c r="W37" s="439"/>
      <c r="X37" s="439"/>
      <c r="Y37" s="440"/>
    </row>
    <row r="38" spans="2:26" ht="25.5" customHeight="1" thickTop="1" x14ac:dyDescent="0.35">
      <c r="B38" s="21"/>
      <c r="C38" s="22"/>
      <c r="D38" s="22"/>
      <c r="E38" s="19"/>
      <c r="F38" s="23"/>
      <c r="G38" s="23"/>
      <c r="H38" s="24"/>
      <c r="I38" s="22"/>
      <c r="J38" s="25"/>
      <c r="K38" s="22"/>
      <c r="L38" s="25"/>
      <c r="M38" s="22"/>
      <c r="N38" s="22"/>
      <c r="O38" s="26"/>
      <c r="P38" s="25"/>
      <c r="Q38" s="22"/>
      <c r="R38" s="22"/>
      <c r="S38" s="22"/>
      <c r="T38" s="22"/>
      <c r="U38" s="22"/>
      <c r="V38" s="22"/>
      <c r="W38" s="22"/>
      <c r="X38" s="44"/>
      <c r="Y38" s="45"/>
    </row>
    <row r="39" spans="2:26" ht="25.5" customHeight="1" x14ac:dyDescent="0.35">
      <c r="B39" s="66" t="s">
        <v>64</v>
      </c>
      <c r="C39" s="27"/>
      <c r="D39" s="27"/>
      <c r="E39" s="27"/>
      <c r="F39" s="27"/>
      <c r="G39" s="28"/>
      <c r="H39" s="18" t="s">
        <v>63</v>
      </c>
      <c r="I39" s="19" t="s">
        <v>79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6"/>
      <c r="Y39" s="47"/>
      <c r="Z39" s="23"/>
    </row>
    <row r="40" spans="2:26" ht="25.5" customHeight="1" x14ac:dyDescent="0.35">
      <c r="B40" s="67" t="s">
        <v>55</v>
      </c>
      <c r="C40" s="27"/>
      <c r="D40" s="27"/>
      <c r="E40" s="27"/>
      <c r="F40" s="27"/>
      <c r="G40" s="28"/>
      <c r="H40" s="20"/>
      <c r="I40" s="18" t="s">
        <v>93</v>
      </c>
      <c r="J40" s="20" t="s">
        <v>94</v>
      </c>
      <c r="K40" s="28"/>
      <c r="L40" s="28"/>
      <c r="N40" s="28"/>
      <c r="O40" s="28"/>
      <c r="P40" s="28"/>
      <c r="Q40" s="23"/>
      <c r="R40" s="23"/>
      <c r="S40" s="23"/>
      <c r="T40" s="23"/>
      <c r="U40" s="28"/>
      <c r="V40" s="48"/>
      <c r="W40" s="48"/>
      <c r="X40" s="48"/>
      <c r="Y40" s="49"/>
    </row>
    <row r="41" spans="2:26" ht="25.5" customHeight="1" x14ac:dyDescent="0.55000000000000004">
      <c r="B41" s="68" t="s">
        <v>56</v>
      </c>
      <c r="C41" s="27"/>
      <c r="D41" s="27"/>
      <c r="E41" s="27"/>
      <c r="F41" s="27"/>
      <c r="G41" s="28"/>
      <c r="H41" s="20"/>
      <c r="J41" s="20" t="s">
        <v>82</v>
      </c>
      <c r="K41" s="28"/>
      <c r="L41" s="28"/>
      <c r="M41" s="43"/>
      <c r="N41" s="28"/>
      <c r="O41" s="28"/>
      <c r="P41" s="28"/>
      <c r="Q41" s="441"/>
      <c r="R41" s="441"/>
      <c r="S41" s="441"/>
      <c r="T41" s="441"/>
      <c r="U41" s="28"/>
      <c r="V41" s="442"/>
      <c r="W41" s="442"/>
      <c r="X41" s="442"/>
      <c r="Y41" s="443"/>
    </row>
    <row r="42" spans="2:26" ht="25.5" customHeight="1" thickBot="1" x14ac:dyDescent="0.4">
      <c r="B42" s="29"/>
      <c r="C42" s="30"/>
      <c r="D42" s="31"/>
      <c r="E42" s="31"/>
      <c r="F42" s="31"/>
      <c r="G42" s="32"/>
      <c r="H42" s="32"/>
      <c r="I42" s="167" t="s">
        <v>78</v>
      </c>
      <c r="J42" s="65"/>
      <c r="K42" s="32"/>
      <c r="L42" s="32"/>
      <c r="M42" s="32"/>
      <c r="N42" s="32"/>
      <c r="O42" s="32"/>
      <c r="P42" s="32"/>
      <c r="Q42" s="422" t="s">
        <v>57</v>
      </c>
      <c r="R42" s="422"/>
      <c r="S42" s="422"/>
      <c r="T42" s="422"/>
      <c r="U42" s="65"/>
      <c r="V42" s="423" t="s">
        <v>58</v>
      </c>
      <c r="W42" s="423"/>
      <c r="X42" s="423"/>
      <c r="Y42" s="424"/>
    </row>
    <row r="43" spans="2:26" ht="25.5" customHeight="1" thickTop="1" x14ac:dyDescent="0.25"/>
    <row r="44" spans="2:26" ht="25.5" customHeight="1" x14ac:dyDescent="0.25"/>
    <row r="45" spans="2:26" ht="25.5" customHeight="1" x14ac:dyDescent="0.25"/>
    <row r="46" spans="2:26" ht="25" customHeight="1" thickBot="1" x14ac:dyDescent="0.3">
      <c r="B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2:26" ht="19" customHeight="1" x14ac:dyDescent="0.25">
      <c r="B47" s="391" t="s">
        <v>104</v>
      </c>
      <c r="C47" s="392"/>
      <c r="D47" s="392"/>
      <c r="E47" s="392"/>
      <c r="F47" s="39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2:26" ht="19" customHeight="1" thickBot="1" x14ac:dyDescent="0.3">
      <c r="B48" s="394"/>
      <c r="C48" s="395"/>
      <c r="D48" s="395"/>
      <c r="E48" s="395"/>
      <c r="F48" s="396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2:20" ht="19" customHeight="1" thickTop="1" thickBot="1" x14ac:dyDescent="0.3">
      <c r="B49" s="413" t="s">
        <v>105</v>
      </c>
      <c r="C49" s="414"/>
      <c r="D49" s="414"/>
      <c r="E49" s="414"/>
      <c r="F49" s="41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2:20" ht="19" customHeight="1" thickTop="1" x14ac:dyDescent="0.25">
      <c r="B50" s="170" t="s">
        <v>62</v>
      </c>
      <c r="C50" s="416" t="s">
        <v>102</v>
      </c>
      <c r="D50" s="416"/>
      <c r="E50" s="416"/>
      <c r="F50" s="416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2:20" ht="19" customHeight="1" x14ac:dyDescent="0.25">
      <c r="B51" s="171" t="s">
        <v>67</v>
      </c>
      <c r="C51" s="411" t="s">
        <v>103</v>
      </c>
      <c r="D51" s="411"/>
      <c r="E51" s="411"/>
      <c r="F51" s="411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2:20" ht="19" customHeight="1" x14ac:dyDescent="0.25">
      <c r="B52" s="171"/>
      <c r="C52" s="411"/>
      <c r="D52" s="411"/>
      <c r="E52" s="411"/>
      <c r="F52" s="411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2:20" ht="19" customHeight="1" x14ac:dyDescent="0.25">
      <c r="B53" s="171"/>
      <c r="C53" s="411"/>
      <c r="D53" s="411"/>
      <c r="E53" s="411"/>
      <c r="F53" s="411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2:20" ht="19" customHeight="1" x14ac:dyDescent="0.25">
      <c r="B54" s="171"/>
      <c r="C54" s="411"/>
      <c r="D54" s="411"/>
      <c r="E54" s="411"/>
      <c r="F54" s="411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2:20" ht="19" customHeight="1" x14ac:dyDescent="0.25">
      <c r="B55" s="171"/>
      <c r="C55" s="411"/>
      <c r="D55" s="411"/>
      <c r="E55" s="411"/>
      <c r="F55" s="411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2:20" ht="19" customHeight="1" thickBot="1" x14ac:dyDescent="0.3">
      <c r="B56" s="172"/>
      <c r="C56" s="412"/>
      <c r="D56" s="412"/>
      <c r="E56" s="412"/>
      <c r="F56" s="41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2:20" ht="19" customHeight="1" x14ac:dyDescent="0.25"/>
    <row r="58" spans="2:20" ht="19" customHeight="1" x14ac:dyDescent="0.25"/>
    <row r="59" spans="2:20" ht="19" customHeight="1" x14ac:dyDescent="0.25"/>
    <row r="60" spans="2:20" ht="19" customHeight="1" x14ac:dyDescent="0.25"/>
    <row r="61" spans="2:20" ht="19" customHeight="1" x14ac:dyDescent="0.25"/>
    <row r="62" spans="2:20" ht="19" customHeight="1" x14ac:dyDescent="0.25"/>
    <row r="63" spans="2:20" ht="19" customHeight="1" x14ac:dyDescent="0.25"/>
    <row r="64" spans="2:20" ht="19" customHeight="1" x14ac:dyDescent="0.25"/>
    <row r="65" ht="19" customHeight="1" x14ac:dyDescent="0.25"/>
    <row r="66" ht="19" customHeight="1" x14ac:dyDescent="0.25"/>
  </sheetData>
  <sheetProtection sheet="1" objects="1" scenarios="1" selectLockedCells="1" selectUnlockedCells="1"/>
  <mergeCells count="106">
    <mergeCell ref="C53:F53"/>
    <mergeCell ref="C54:F54"/>
    <mergeCell ref="C55:F55"/>
    <mergeCell ref="C56:F56"/>
    <mergeCell ref="B49:F49"/>
    <mergeCell ref="D13:D14"/>
    <mergeCell ref="C50:F50"/>
    <mergeCell ref="C51:F51"/>
    <mergeCell ref="C52:F52"/>
    <mergeCell ref="B47:F48"/>
    <mergeCell ref="R2:V2"/>
    <mergeCell ref="W2:Y2"/>
    <mergeCell ref="M3:N3"/>
    <mergeCell ref="O3:Q3"/>
    <mergeCell ref="R3:V3"/>
    <mergeCell ref="W3:Y3"/>
    <mergeCell ref="M6:N6"/>
    <mergeCell ref="B2:G6"/>
    <mergeCell ref="H2:L3"/>
    <mergeCell ref="M2:N2"/>
    <mergeCell ref="O2:Q2"/>
    <mergeCell ref="U4:X4"/>
    <mergeCell ref="M5:N5"/>
    <mergeCell ref="O5:Q5"/>
    <mergeCell ref="R5:S5"/>
    <mergeCell ref="U5:X5"/>
    <mergeCell ref="G10:G12"/>
    <mergeCell ref="H10:H12"/>
    <mergeCell ref="I10:I12"/>
    <mergeCell ref="R6:S6"/>
    <mergeCell ref="U6:X6"/>
    <mergeCell ref="B7:P8"/>
    <mergeCell ref="R7:V7"/>
    <mergeCell ref="W7:X7"/>
    <mergeCell ref="Q8:Y10"/>
    <mergeCell ref="B9:F9"/>
    <mergeCell ref="G9:H9"/>
    <mergeCell ref="I9:J9"/>
    <mergeCell ref="H4:L6"/>
    <mergeCell ref="M4:N4"/>
    <mergeCell ref="O4:Q4"/>
    <mergeCell ref="R4:S4"/>
    <mergeCell ref="B10:B12"/>
    <mergeCell ref="C10:C12"/>
    <mergeCell ref="D10:D12"/>
    <mergeCell ref="E10:E12"/>
    <mergeCell ref="F10:F12"/>
    <mergeCell ref="J10:J12"/>
    <mergeCell ref="K10:K12"/>
    <mergeCell ref="L10:L12"/>
    <mergeCell ref="N10:N12"/>
    <mergeCell ref="K9:L9"/>
    <mergeCell ref="M9:P9"/>
    <mergeCell ref="Q11:Y12"/>
    <mergeCell ref="R13:V13"/>
    <mergeCell ref="R14:V14"/>
    <mergeCell ref="Y14:Y15"/>
    <mergeCell ref="R15:V15"/>
    <mergeCell ref="R28:V28"/>
    <mergeCell ref="R16:V16"/>
    <mergeCell ref="R17:V17"/>
    <mergeCell ref="R18:V18"/>
    <mergeCell ref="R19:V19"/>
    <mergeCell ref="R20:V20"/>
    <mergeCell ref="R21:V21"/>
    <mergeCell ref="Q22:Y23"/>
    <mergeCell ref="R24:V24"/>
    <mergeCell ref="R25:V25"/>
    <mergeCell ref="R26:V26"/>
    <mergeCell ref="R27:V27"/>
    <mergeCell ref="M10:M11"/>
    <mergeCell ref="O18:P18"/>
    <mergeCell ref="Q42:T42"/>
    <mergeCell ref="V42:Y42"/>
    <mergeCell ref="O6:Q6"/>
    <mergeCell ref="O10:P12"/>
    <mergeCell ref="O13:P13"/>
    <mergeCell ref="O14:P14"/>
    <mergeCell ref="O15:P15"/>
    <mergeCell ref="O16:P16"/>
    <mergeCell ref="O17:P17"/>
    <mergeCell ref="R29:X29"/>
    <mergeCell ref="Q32:Y32"/>
    <mergeCell ref="Q36:U37"/>
    <mergeCell ref="V36:Y37"/>
    <mergeCell ref="Q41:T41"/>
    <mergeCell ref="V41:Y41"/>
    <mergeCell ref="O19:P19"/>
    <mergeCell ref="O20:P20"/>
    <mergeCell ref="O21:P21"/>
    <mergeCell ref="O22:P22"/>
    <mergeCell ref="O23:P23"/>
    <mergeCell ref="O36:P36"/>
    <mergeCell ref="O37:P37"/>
    <mergeCell ref="O30:P30"/>
    <mergeCell ref="O31:P31"/>
    <mergeCell ref="O32:P32"/>
    <mergeCell ref="O33:P33"/>
    <mergeCell ref="O34:P34"/>
    <mergeCell ref="O35:P35"/>
    <mergeCell ref="O24:P24"/>
    <mergeCell ref="O25:P25"/>
    <mergeCell ref="O26:P26"/>
    <mergeCell ref="O27:P27"/>
    <mergeCell ref="O28:P28"/>
    <mergeCell ref="O29:P29"/>
  </mergeCells>
  <dataValidations count="10">
    <dataValidation type="whole" allowBlank="1" showInputMessage="1" sqref="H15:H36 I10:I12 M12 M10 O15:O36">
      <formula1>11111</formula1>
      <formula2>111111</formula2>
    </dataValidation>
    <dataValidation type="whole" allowBlank="1" showInputMessage="1" showErrorMessage="1" sqref="N10:O10 J15:J36 J10:L10 B10:H10 L15:M36">
      <formula1>11111</formula1>
      <formula2>111111</formula2>
    </dataValidation>
    <dataValidation allowBlank="1" showInputMessage="1" sqref="I15:I36 K15:K36 Y4:Y6 N15:N36 B15:C36 E15:G36"/>
    <dataValidation type="whole" allowBlank="1" showInputMessage="1" sqref="Q41 P38 V40:Y41 E38 E37:G37 M41 R29 B39 I42 W7:X7 H39 W2:Y3 O2:Q6 R5:S6 R4 T4:T6 J40:J42 I39:I40 D13:D14 X17:X20 X24:X27 Q36:U37">
      <formula1>11111</formula1>
      <formula2>22222</formula2>
    </dataValidation>
    <dataValidation type="whole" allowBlank="1" showInputMessage="1" showErrorMessage="1" sqref="O38 B37:D37 B2:G6 H4:H5 H2 Q39:T40 U39:U42 O13 V39:X39 V42:X42 L37:L38 F38:H38 M42 M4:N4 X16:Y16 X21 M37:P37 Q42:T42 Z39 H40:H42 C39:G42 Q7:R7 N39:P42 M39 B38 B40:B42 E13:N14 X28 M5:M6 M2:M3 AA5 R2:R3 B7 Q30 K39:L42 J37:J39 Q13:W21 Q24:W28 W30 K37 B13:C14 H37:I37 V36:Y37">
      <formula1>11111</formula1>
      <formula2>22222</formula2>
    </dataValidation>
    <dataValidation type="whole" allowBlank="1" showInputMessage="1" sqref="X13 X15 X30 W31 Q31 Q35 B49:B55 B47">
      <formula1>111</formula1>
      <formula2>222</formula2>
    </dataValidation>
    <dataValidation type="list" allowBlank="1" showInputMessage="1" sqref="X33:X35">
      <formula1>$AR$15:$AR$19</formula1>
    </dataValidation>
    <dataValidation type="whole" allowBlank="1" showInputMessage="1" showErrorMessage="1" sqref="Q57:T65537 Q22 B57:M65537 Q11 N58:P65537 U4 Z2:Z38 AA2:AF4 B56 B43:F46 G43:T56 AA6:AF65537 AG2:AS65537 U43:Y65537 Z40:Z65537 AT1:IV1048576">
      <formula1>111</formula1>
      <formula2>222</formula2>
    </dataValidation>
    <dataValidation type="list" allowBlank="1" showInputMessage="1" showErrorMessage="1" sqref="Q33:Q34">
      <formula1>$AK$15:$AK$20</formula1>
    </dataValidation>
    <dataValidation type="list" allowBlank="1" showInputMessage="1" sqref="D15:D36">
      <formula1>$B$50:$B$52</formula1>
    </dataValidation>
  </dataValidations>
  <printOptions horizontalCentered="1" verticalCentered="1"/>
  <pageMargins left="0.25" right="0.25" top="0.75" bottom="0.75" header="0.3" footer="0.3"/>
  <pageSetup scale="42" orientation="landscape" r:id="rId1"/>
  <headerFooter alignWithMargins="0">
    <oddHeader>&amp;C&amp;G</oddHeader>
    <oddFooter>&amp;RAppendix D.17&amp;L&amp;"Calibri"&amp;11&amp;K000000&amp;"Calibri"&amp;11&amp;K000000Revised: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DOCID-1401110945-1961</_dlc_DocId>
    <_dlc_DocIdUrl xmlns="ab026814-f547-4728-b6ee-4d85c9fef7e4">
      <Url>https://share.tbfsp.gov.ab.ca/CPE/OutreachWebTeams/_layouts/15/DocIdRedir.aspx?ID=DOCID-1401110945-1961</Url>
      <Description>DOCID-1401110945-1961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481882E-AC51-4C89-A160-87D2583D2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1285D-BDC2-4642-971C-AC718F8C452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026814-f547-4728-b6ee-4d85c9fef7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8D6924-931B-4FD0-A540-811C18E8D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B73C3C-9B4E-4E1C-890C-1616BB21527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DETAILS ACP EPS (blank)</vt:lpstr>
      <vt:lpstr>FINAL DETAILS ACP EPS (sample)</vt:lpstr>
      <vt:lpstr>'FINAL DETAILS ACP EPS (blank)'!Print_Area</vt:lpstr>
      <vt:lpstr>'FINAL DETAILS ACP EPS (sample)'!Print_Area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D.17 Final Details - ACP-EPS Projects</dc:title>
  <dc:subject>Engineering Consultant Guidelines for Highway, Bridge and Water Projects</dc:subject>
  <dc:creator>Government of Alberta - Transportation</dc:creator>
  <cp:keywords>Final Details, ECG, D.17; Forms; Appendix D</cp:keywords>
  <cp:lastPrinted>2014-04-14T15:22:37Z</cp:lastPrinted>
  <dcterms:created xsi:type="dcterms:W3CDTF">2013-03-14T19:47:11Z</dcterms:created>
  <dcterms:modified xsi:type="dcterms:W3CDTF">2021-07-26T15:42:04Z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2018220a-f67b-4e04-aba1-b1957d3b7625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2021-07-26T15:42:03Z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e421d436-2a59-4fc5-8fcf-2aeeb42e99d2</vt:lpwstr>
  </property>
  <property fmtid="{D5CDD505-2E9C-101B-9397-08002B2CF9AE}" pid="10" name="MSIP_Label_60c3ebf9-3c2f-4745-a75f-55836bdb736f_ContentBits">
    <vt:lpwstr>2</vt:lpwstr>
  </property>
</Properties>
</file>