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lockStructure="1"/>
  <bookViews>
    <workbookView xWindow="360" yWindow="15" windowWidth="11295" windowHeight="5730"/>
  </bookViews>
  <sheets>
    <sheet name="Prof Summ Report (blank)" sheetId="3" r:id="rId1"/>
    <sheet name="Prof Summ Report (sample)" sheetId="2" r:id="rId2"/>
  </sheets>
  <definedNames>
    <definedName name="_xlnm.Print_Area" localSheetId="0">'Prof Summ Report (blank)'!$B$2:$X$56</definedName>
    <definedName name="_xlnm.Print_Area" localSheetId="1">'Prof Summ Report (sample)'!$B$2:$X$56</definedName>
  </definedNames>
  <calcPr calcId="145621"/>
</workbook>
</file>

<file path=xl/calcChain.xml><?xml version="1.0" encoding="utf-8"?>
<calcChain xmlns="http://schemas.openxmlformats.org/spreadsheetml/2006/main">
  <c r="Q16" i="3" l="1"/>
  <c r="X48" i="2" l="1"/>
  <c r="X48" i="3"/>
  <c r="Q11" i="2"/>
  <c r="Q11" i="3"/>
  <c r="N11" i="2"/>
  <c r="N11" i="3"/>
  <c r="X46" i="2"/>
  <c r="X53" i="2"/>
  <c r="S53" i="2"/>
  <c r="S52" i="2"/>
  <c r="S51" i="2"/>
  <c r="F52" i="2"/>
  <c r="F51" i="2"/>
  <c r="F51" i="3"/>
  <c r="X54" i="3"/>
  <c r="X53" i="3"/>
  <c r="S53" i="3"/>
  <c r="S52" i="3"/>
  <c r="S51" i="3"/>
  <c r="F52" i="3"/>
  <c r="T46" i="2"/>
  <c r="S46" i="2"/>
  <c r="S46" i="3"/>
  <c r="T46" i="3"/>
  <c r="Q25" i="3"/>
  <c r="Q24" i="3"/>
  <c r="Q23" i="3"/>
  <c r="Q22" i="3"/>
  <c r="Q21" i="3"/>
  <c r="Q20" i="3"/>
  <c r="Q19" i="3"/>
  <c r="Q18" i="3"/>
  <c r="Q17" i="3"/>
  <c r="Q20" i="2"/>
  <c r="Q19" i="2"/>
  <c r="Q25" i="2"/>
  <c r="Q24" i="2"/>
  <c r="Q23" i="2"/>
  <c r="Q22" i="2"/>
  <c r="Q21" i="2"/>
  <c r="G17" i="3"/>
  <c r="J17" i="3"/>
  <c r="J16" i="3"/>
  <c r="J16" i="2"/>
  <c r="G17" i="2"/>
  <c r="F75" i="3"/>
  <c r="B75" i="3"/>
  <c r="AA69" i="3"/>
  <c r="AA70" i="3"/>
  <c r="AA68" i="3"/>
  <c r="Z45" i="3"/>
  <c r="X45" i="3"/>
  <c r="Q45" i="3"/>
  <c r="S45" i="3"/>
  <c r="Z44" i="3"/>
  <c r="X44" i="3"/>
  <c r="Q44" i="3"/>
  <c r="S44" i="3"/>
  <c r="Z43" i="3"/>
  <c r="X43" i="3"/>
  <c r="Q43" i="3"/>
  <c r="S43" i="3"/>
  <c r="Z42" i="3"/>
  <c r="X42" i="3"/>
  <c r="Q42" i="3"/>
  <c r="S42" i="3"/>
  <c r="Z41" i="3"/>
  <c r="X41" i="3"/>
  <c r="Q41" i="3"/>
  <c r="S41" i="3"/>
  <c r="Z40" i="3"/>
  <c r="X40" i="3"/>
  <c r="Q40" i="3"/>
  <c r="S40" i="3"/>
  <c r="Z39" i="3"/>
  <c r="X39" i="3"/>
  <c r="Q39" i="3"/>
  <c r="S39" i="3"/>
  <c r="Z38" i="3"/>
  <c r="X38" i="3"/>
  <c r="Q38" i="3"/>
  <c r="S38" i="3"/>
  <c r="AC37" i="3"/>
  <c r="Z37" i="3"/>
  <c r="X37" i="3"/>
  <c r="Q37" i="3"/>
  <c r="S37" i="3"/>
  <c r="Z36" i="3"/>
  <c r="X36" i="3"/>
  <c r="S36" i="3"/>
  <c r="Q36" i="3"/>
  <c r="T36" i="3"/>
  <c r="Z35" i="3"/>
  <c r="X35" i="3"/>
  <c r="Q35" i="3"/>
  <c r="S35" i="3"/>
  <c r="Z34" i="3"/>
  <c r="X34" i="3"/>
  <c r="Q34" i="3"/>
  <c r="S34" i="3"/>
  <c r="Z33" i="3"/>
  <c r="X33" i="3"/>
  <c r="Q33" i="3"/>
  <c r="S33" i="3"/>
  <c r="Z32" i="3"/>
  <c r="X32" i="3"/>
  <c r="Q32" i="3"/>
  <c r="S32" i="3"/>
  <c r="Z31" i="3"/>
  <c r="X31" i="3"/>
  <c r="Q31" i="3"/>
  <c r="S31" i="3"/>
  <c r="Z30" i="3"/>
  <c r="X30" i="3"/>
  <c r="Q30" i="3"/>
  <c r="S30" i="3"/>
  <c r="Z29" i="3"/>
  <c r="X29" i="3"/>
  <c r="Q29" i="3"/>
  <c r="S29" i="3"/>
  <c r="Z28" i="3"/>
  <c r="X28" i="3"/>
  <c r="Q28" i="3"/>
  <c r="S28" i="3"/>
  <c r="Z27" i="3"/>
  <c r="X27" i="3"/>
  <c r="Q27" i="3"/>
  <c r="S27" i="3"/>
  <c r="Z26" i="3"/>
  <c r="X26" i="3"/>
  <c r="Q26" i="3"/>
  <c r="T26" i="3"/>
  <c r="Z25" i="3"/>
  <c r="X25" i="3"/>
  <c r="S25" i="3"/>
  <c r="Z24" i="3"/>
  <c r="X24" i="3"/>
  <c r="S24" i="3"/>
  <c r="Z23" i="3"/>
  <c r="X23" i="3"/>
  <c r="S23" i="3"/>
  <c r="Z22" i="3"/>
  <c r="X22" i="3"/>
  <c r="S22" i="3"/>
  <c r="Z21" i="3"/>
  <c r="X21" i="3"/>
  <c r="S21" i="3"/>
  <c r="Z20" i="3"/>
  <c r="X20" i="3"/>
  <c r="S20" i="3"/>
  <c r="Z19" i="3"/>
  <c r="X19" i="3"/>
  <c r="S19" i="3"/>
  <c r="Z18" i="3"/>
  <c r="X18" i="3"/>
  <c r="S18" i="3"/>
  <c r="Z17" i="3"/>
  <c r="X17" i="3"/>
  <c r="S17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Z16" i="3"/>
  <c r="X16" i="3"/>
  <c r="T16" i="3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T26" i="2"/>
  <c r="Q18" i="2"/>
  <c r="Q17" i="2"/>
  <c r="Q16" i="2"/>
  <c r="T16" i="2"/>
  <c r="Q45" i="2"/>
  <c r="T45" i="2"/>
  <c r="Q44" i="2"/>
  <c r="T44" i="2"/>
  <c r="AA68" i="2"/>
  <c r="AA69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AC37" i="2"/>
  <c r="F75" i="2"/>
  <c r="B75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0" i="2"/>
  <c r="S29" i="2"/>
  <c r="S28" i="2"/>
  <c r="S27" i="2"/>
  <c r="S26" i="2"/>
  <c r="S25" i="2"/>
  <c r="S24" i="2"/>
  <c r="S23" i="2"/>
  <c r="S21" i="2"/>
  <c r="S20" i="2"/>
  <c r="S19" i="2"/>
  <c r="S18" i="2"/>
  <c r="S16" i="2"/>
  <c r="S32" i="2"/>
  <c r="S31" i="2"/>
  <c r="T36" i="2"/>
  <c r="AA70" i="2"/>
  <c r="S22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T39" i="2"/>
  <c r="T21" i="2"/>
  <c r="T23" i="2"/>
  <c r="T25" i="2"/>
  <c r="T19" i="2"/>
  <c r="T38" i="2"/>
  <c r="T40" i="2"/>
  <c r="T17" i="2"/>
  <c r="T22" i="2"/>
  <c r="T24" i="2"/>
  <c r="T27" i="2"/>
  <c r="T28" i="2"/>
  <c r="T29" i="2"/>
  <c r="T30" i="2"/>
  <c r="T31" i="2"/>
  <c r="T32" i="2"/>
  <c r="T33" i="2"/>
  <c r="T34" i="2"/>
  <c r="T35" i="2"/>
  <c r="T42" i="2"/>
  <c r="S17" i="2"/>
  <c r="T41" i="2"/>
  <c r="T37" i="2"/>
  <c r="T18" i="2"/>
  <c r="T43" i="2"/>
  <c r="T20" i="2"/>
  <c r="J11" i="2"/>
  <c r="X54" i="2"/>
  <c r="X46" i="3"/>
  <c r="S16" i="3"/>
  <c r="S26" i="3"/>
  <c r="G18" i="3"/>
  <c r="J17" i="2"/>
  <c r="G18" i="2"/>
  <c r="J11" i="3"/>
  <c r="T44" i="3"/>
  <c r="T45" i="3"/>
  <c r="AA71" i="3"/>
  <c r="J18" i="3"/>
  <c r="G19" i="3"/>
  <c r="J18" i="2"/>
  <c r="G19" i="2"/>
  <c r="AA72" i="3"/>
  <c r="T17" i="3"/>
  <c r="J19" i="3"/>
  <c r="G20" i="3"/>
  <c r="J19" i="2"/>
  <c r="G20" i="2"/>
  <c r="AA73" i="3"/>
  <c r="J20" i="3"/>
  <c r="G21" i="3"/>
  <c r="J20" i="2"/>
  <c r="G21" i="2"/>
  <c r="AA74" i="3"/>
  <c r="J21" i="3"/>
  <c r="G22" i="3"/>
  <c r="J21" i="2"/>
  <c r="G22" i="2"/>
  <c r="AA75" i="3"/>
  <c r="J22" i="3"/>
  <c r="G23" i="3"/>
  <c r="J22" i="2"/>
  <c r="G23" i="2"/>
  <c r="AA76" i="3"/>
  <c r="T27" i="3"/>
  <c r="T37" i="3"/>
  <c r="T18" i="3"/>
  <c r="J23" i="3"/>
  <c r="G24" i="3"/>
  <c r="J23" i="2"/>
  <c r="G24" i="2"/>
  <c r="AA77" i="3"/>
  <c r="J24" i="3"/>
  <c r="G25" i="3"/>
  <c r="J24" i="2"/>
  <c r="G25" i="2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T39" i="3"/>
  <c r="T21" i="3"/>
  <c r="T24" i="3"/>
  <c r="T42" i="3"/>
  <c r="T20" i="3"/>
  <c r="T38" i="3"/>
  <c r="T23" i="3"/>
  <c r="T43" i="3"/>
  <c r="T22" i="3"/>
  <c r="T19" i="3"/>
  <c r="J25" i="3"/>
  <c r="G26" i="3"/>
  <c r="J25" i="2"/>
  <c r="G26" i="2"/>
  <c r="T40" i="3"/>
  <c r="T34" i="3"/>
  <c r="T28" i="3"/>
  <c r="T30" i="3"/>
  <c r="T25" i="3"/>
  <c r="T35" i="3"/>
  <c r="T32" i="3"/>
  <c r="T31" i="3"/>
  <c r="T29" i="3"/>
  <c r="T33" i="3"/>
  <c r="T41" i="3"/>
  <c r="J26" i="3"/>
  <c r="G27" i="3"/>
  <c r="J26" i="2"/>
  <c r="G27" i="2"/>
  <c r="J27" i="3"/>
  <c r="G28" i="3"/>
  <c r="J27" i="2"/>
  <c r="G28" i="2"/>
  <c r="J28" i="3"/>
  <c r="G29" i="3"/>
  <c r="J28" i="2"/>
  <c r="G29" i="2"/>
  <c r="J29" i="3"/>
  <c r="G30" i="3"/>
  <c r="J29" i="2"/>
  <c r="G30" i="2"/>
  <c r="J30" i="3"/>
  <c r="G31" i="3"/>
  <c r="J30" i="2"/>
  <c r="G31" i="2"/>
  <c r="J31" i="3"/>
  <c r="G32" i="3"/>
  <c r="J31" i="2"/>
  <c r="G32" i="2"/>
  <c r="J32" i="3"/>
  <c r="G33" i="3"/>
  <c r="J32" i="2"/>
  <c r="G33" i="2"/>
  <c r="J33" i="3"/>
  <c r="G34" i="3"/>
  <c r="J33" i="2"/>
  <c r="G34" i="2"/>
  <c r="J34" i="3"/>
  <c r="G35" i="3"/>
  <c r="J34" i="2"/>
  <c r="G35" i="2"/>
  <c r="J35" i="3"/>
  <c r="G36" i="3"/>
  <c r="J35" i="2"/>
  <c r="G36" i="2"/>
  <c r="J36" i="3"/>
  <c r="G37" i="3"/>
  <c r="J36" i="2"/>
  <c r="G37" i="2"/>
  <c r="J37" i="3"/>
  <c r="G38" i="3"/>
  <c r="J37" i="2"/>
  <c r="G38" i="2"/>
  <c r="J38" i="3"/>
  <c r="G39" i="3"/>
  <c r="J38" i="2"/>
  <c r="G39" i="2"/>
  <c r="J39" i="3"/>
  <c r="G40" i="3"/>
  <c r="J39" i="2"/>
  <c r="G40" i="2"/>
  <c r="J40" i="3"/>
  <c r="G41" i="3"/>
  <c r="J40" i="2"/>
  <c r="G41" i="2"/>
  <c r="J41" i="3"/>
  <c r="G42" i="3"/>
  <c r="J41" i="2"/>
  <c r="G42" i="2"/>
  <c r="J42" i="3"/>
  <c r="G43" i="3"/>
  <c r="J42" i="2"/>
  <c r="G43" i="2"/>
  <c r="J43" i="3"/>
  <c r="J43" i="2"/>
</calcChain>
</file>

<file path=xl/sharedStrings.xml><?xml version="1.0" encoding="utf-8"?>
<sst xmlns="http://schemas.openxmlformats.org/spreadsheetml/2006/main" count="412" uniqueCount="124">
  <si>
    <t>SUBLOT LIMITS</t>
  </si>
  <si>
    <t>FROM</t>
  </si>
  <si>
    <t>TO</t>
  </si>
  <si>
    <t>COUNTS</t>
  </si>
  <si>
    <t>OWP</t>
  </si>
  <si>
    <t>PROFILE</t>
  </si>
  <si>
    <t>INDEX</t>
  </si>
  <si>
    <t>CONTRACT NO.</t>
  </si>
  <si>
    <t>PROFILOGRAPH CONSULTANT</t>
  </si>
  <si>
    <t>PRI</t>
  </si>
  <si>
    <t>ASSESSMENT</t>
  </si>
  <si>
    <t>($)</t>
  </si>
  <si>
    <t>SIZE</t>
  </si>
  <si>
    <t>mm</t>
  </si>
  <si>
    <t>BUMP/DIP</t>
  </si>
  <si>
    <t>PENALTY($)</t>
  </si>
  <si>
    <t>LANE</t>
  </si>
  <si>
    <t>MAT</t>
  </si>
  <si>
    <t>DATE TESTED</t>
  </si>
  <si>
    <r>
      <t>1.</t>
    </r>
    <r>
      <rPr>
        <sz val="9"/>
        <rFont val="Arial"/>
        <family val="2"/>
      </rPr>
      <t>IWP</t>
    </r>
  </si>
  <si>
    <t>TOTAL(S)</t>
  </si>
  <si>
    <t>PROFILOGRAPH INDEX REPORT</t>
  </si>
  <si>
    <t>MAT 6 - 73/12</t>
  </si>
  <si>
    <t>PROJECT</t>
  </si>
  <si>
    <t>PROFILOGRAPH</t>
  </si>
  <si>
    <t>CALIFORNIA</t>
  </si>
  <si>
    <t>TOTAL kms</t>
  </si>
  <si>
    <t>TESTED</t>
  </si>
  <si>
    <t>BONUS SECTIONS</t>
  </si>
  <si>
    <t>W</t>
  </si>
  <si>
    <t>L</t>
  </si>
  <si>
    <t>0+000</t>
  </si>
  <si>
    <t>TYPE OF CONSTRUCTION</t>
  </si>
  <si>
    <t>Assessment Column</t>
  </si>
  <si>
    <t>Two or more paver laid lifts, minimum design lift thickness of 20mm</t>
  </si>
  <si>
    <t>C1</t>
  </si>
  <si>
    <t>Single lift with design lift thickness greater than or equal to 45mm</t>
  </si>
  <si>
    <t>C2</t>
  </si>
  <si>
    <t>Hot In-Place Recycling or Mill and Inlay</t>
  </si>
  <si>
    <t>C3</t>
  </si>
  <si>
    <t>Curb and Gutter</t>
  </si>
  <si>
    <t>Single Lift with design lift thickness less than 45mm.</t>
  </si>
  <si>
    <t>TABLE 3.50 C                                                                                                             LUMP SUM SUBLOT                                                                                                   ASSESSMENT FOR SMOOTHNESS</t>
  </si>
  <si>
    <t>Assessment of Smoothness of Top Lift   ($ per sublot)</t>
  </si>
  <si>
    <t>REJECT</t>
  </si>
  <si>
    <t>PRI ASSESSMENT</t>
  </si>
  <si>
    <t>BONUS</t>
  </si>
  <si>
    <t>PENALTY</t>
  </si>
  <si>
    <t>$</t>
  </si>
  <si>
    <t>HIPR</t>
  </si>
  <si>
    <t>CURB &amp; GUTTER</t>
  </si>
  <si>
    <t>SINGLE-LIFT &lt;45</t>
  </si>
  <si>
    <t>Multi-Lift</t>
  </si>
  <si>
    <t>Single-Lift</t>
  </si>
  <si>
    <t>cell V5</t>
  </si>
  <si>
    <t>Bump</t>
  </si>
  <si>
    <t>or Dip</t>
  </si>
  <si>
    <t>Location</t>
  </si>
  <si>
    <t>Dip</t>
  </si>
  <si>
    <t>SECT. NO.</t>
  </si>
  <si>
    <t>LIFT</t>
  </si>
  <si>
    <t>Final</t>
  </si>
  <si>
    <t>LOOKUP TABLES</t>
  </si>
  <si>
    <t>TOTAL NUMBER OF REJECTS</t>
  </si>
  <si>
    <t>RE-TEST</t>
  </si>
  <si>
    <t>CONTROL SECTION (kilometers)</t>
  </si>
  <si>
    <t>BUMP and/or DIP</t>
  </si>
  <si>
    <t>Very Good</t>
  </si>
  <si>
    <t>IRIS ENGINEERING</t>
  </si>
  <si>
    <t>mm / 0.1 km</t>
  </si>
  <si>
    <t>BUMP / DIP ASSESSMENT</t>
  </si>
  <si>
    <t>% IN BONUS</t>
  </si>
  <si>
    <t>NUMBER OF SECTIONS</t>
  </si>
  <si>
    <t>column AA=2, AB=3, AC=3</t>
  </si>
  <si>
    <t>TYPE of CONSTR. (C1, C2, C3)</t>
  </si>
  <si>
    <t xml:space="preserve">TYPE : </t>
  </si>
  <si>
    <t xml:space="preserve">OPERATOR : </t>
  </si>
  <si>
    <t>Penalty Assessment</t>
  </si>
  <si>
    <t>for Bumps &amp; Dips &gt;8mm</t>
  </si>
  <si>
    <t>dd/mm/year</t>
  </si>
  <si>
    <t># OF SUBLOTS WITH 0 mm PRI</t>
  </si>
  <si>
    <t>Multi-Lift (BUMPS &amp; DIPS):</t>
  </si>
  <si>
    <t>Single-Lift (BUMPS &amp; DIPS):</t>
  </si>
  <si>
    <t>Multi-Lift - # of Sublots (PRI &gt; 10mm)</t>
  </si>
  <si>
    <t>Single-Lift - # of Sublots (PRI &gt; 15mm)</t>
  </si>
  <si>
    <t>Curb &amp; Gutter - # of Sublots (PRI &gt; 22mm)</t>
  </si>
  <si>
    <t>BONUS ASSESSMENT FOR PRI</t>
  </si>
  <si>
    <t>TOTAL BUMP/DIP PENALTIES</t>
  </si>
  <si>
    <t>DECREASED ASSESSMENT FOR PRI</t>
  </si>
  <si>
    <t>TOTAL (Bonus Assessment for PRI + Total Bump/Dip Penalties + Decreased Assessment for PRI)</t>
  </si>
  <si>
    <t>If Type of Const = C1 then row 2, if C2 then row 3, if C3 then row 4, for theVLOOKUP in table 3.50 below, for the PRI Penalty calcs</t>
  </si>
  <si>
    <t>A blank row can be selected from the bottom of the lookup.</t>
  </si>
  <si>
    <t>E</t>
  </si>
  <si>
    <t>N</t>
  </si>
  <si>
    <t>S</t>
  </si>
  <si>
    <t>North</t>
  </si>
  <si>
    <t>South</t>
  </si>
  <si>
    <t>East</t>
  </si>
  <si>
    <t>West</t>
  </si>
  <si>
    <t>R</t>
  </si>
  <si>
    <t>C</t>
  </si>
  <si>
    <t>RS</t>
  </si>
  <si>
    <t>LS</t>
  </si>
  <si>
    <t>Right</t>
  </si>
  <si>
    <t>Left</t>
  </si>
  <si>
    <t>Centre</t>
  </si>
  <si>
    <t>Rt Shoulder</t>
  </si>
  <si>
    <t>Lt Shoulder</t>
  </si>
  <si>
    <t>SUBLOT LIMITS data entry cell:                  do not enter the '+" sign, as it will automatically be formatted as 00+000.  eg. If the station is 11+400, just enter 11400 in the cell.</t>
  </si>
  <si>
    <t>To select the "Type of Construction" in cells E16-E45</t>
  </si>
  <si>
    <t>There will be a down-pointing arrow beside cell that opens a drop down menu when clicked on.</t>
  </si>
  <si>
    <t>The drop down menu contains options for selecting the cell options.</t>
  </si>
  <si>
    <t>Use this same idea to select the lookup table options for "LANE" and "MAT".</t>
  </si>
  <si>
    <t>CONTROL SECTION:  do not enter the "+" sign, as the cell will automatically format the data and put in the + sign.                                  Enter 7200 and 7+200 will show up in the cell.</t>
  </si>
  <si>
    <t>Hwy XX:xx</t>
  </si>
  <si>
    <t>XXXXXX</t>
  </si>
  <si>
    <r>
      <t>SHEET</t>
    </r>
    <r>
      <rPr>
        <u/>
        <sz val="9"/>
        <rFont val="Arial"/>
        <family val="2"/>
      </rPr>
      <t>__1__</t>
    </r>
    <r>
      <rPr>
        <sz val="9"/>
        <rFont val="Arial"/>
        <family val="2"/>
      </rPr>
      <t>of</t>
    </r>
    <r>
      <rPr>
        <u/>
        <sz val="9"/>
        <rFont val="Arial"/>
        <family val="2"/>
      </rPr>
      <t xml:space="preserve">__1___ </t>
    </r>
    <r>
      <rPr>
        <sz val="9"/>
        <rFont val="Arial"/>
        <family val="2"/>
      </rPr>
      <t xml:space="preserve">  </t>
    </r>
  </si>
  <si>
    <r>
      <t>SHEET</t>
    </r>
    <r>
      <rPr>
        <u/>
        <sz val="9"/>
        <rFont val="Arial"/>
        <family val="2"/>
      </rPr>
      <t>____</t>
    </r>
    <r>
      <rPr>
        <sz val="9"/>
        <rFont val="Arial"/>
        <family val="2"/>
      </rPr>
      <t>of</t>
    </r>
    <r>
      <rPr>
        <u/>
        <sz val="9"/>
        <rFont val="Arial"/>
        <family val="2"/>
      </rPr>
      <t xml:space="preserve">_____ </t>
    </r>
    <r>
      <rPr>
        <sz val="9"/>
        <rFont val="Arial"/>
        <family val="2"/>
      </rPr>
      <t xml:space="preserve">  </t>
    </r>
  </si>
  <si>
    <t>Appendix B.19</t>
  </si>
  <si>
    <t>Refer to contact for type of testing: Profilograph or Inertial Profiler (IRI).  This form is for Profilograph only.</t>
  </si>
  <si>
    <t>Refer to contact for type of testing: PrI or IRI.  This form is for Profilograph (PrI) only.</t>
  </si>
  <si>
    <t>Revised December 2013</t>
  </si>
  <si>
    <t>COMMENTS:</t>
  </si>
  <si>
    <t xml:space="preserve">9+000 to 9+100   Re-tested after bump rolled. 
8+600 to 8+700   Re-tested after bump rolled.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</si>
</sst>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\-mmm\-yyyy;@"/>
    <numFmt numFmtId="166" formatCode="0\+000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i/>
      <sz val="10"/>
      <name val="Arial"/>
      <family val="2"/>
    </font>
    <font>
      <sz val="10"/>
      <color rgb="FF333333"/>
      <name val="Inherit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2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9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166" fontId="14" fillId="0" borderId="0" xfId="0" applyNumberFormat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/>
    </xf>
    <xf numFmtId="44" fontId="2" fillId="0" borderId="7" xfId="1" applyNumberFormat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4" fontId="2" fillId="0" borderId="11" xfId="1" applyFont="1" applyBorder="1" applyAlignment="1">
      <alignment horizontal="center" vertical="center"/>
    </xf>
    <xf numFmtId="164" fontId="2" fillId="0" borderId="12" xfId="1" applyFont="1" applyBorder="1" applyAlignment="1">
      <alignment horizontal="center" vertical="center"/>
    </xf>
    <xf numFmtId="44" fontId="2" fillId="0" borderId="13" xfId="1" applyNumberFormat="1" applyFont="1" applyBorder="1" applyAlignment="1">
      <alignment horizontal="center" vertical="center"/>
    </xf>
    <xf numFmtId="44" fontId="13" fillId="0" borderId="17" xfId="1" applyNumberFormat="1" applyFont="1" applyBorder="1" applyAlignment="1" applyProtection="1">
      <alignment horizontal="center" vertical="center"/>
    </xf>
    <xf numFmtId="44" fontId="13" fillId="0" borderId="18" xfId="1" applyNumberFormat="1" applyFont="1" applyBorder="1" applyAlignment="1" applyProtection="1">
      <alignment horizontal="center" vertical="center"/>
    </xf>
    <xf numFmtId="44" fontId="13" fillId="0" borderId="19" xfId="1" applyNumberFormat="1" applyFont="1" applyBorder="1" applyAlignment="1" applyProtection="1">
      <alignment horizontal="center" vertical="center"/>
    </xf>
    <xf numFmtId="0" fontId="0" fillId="0" borderId="2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7" fontId="0" fillId="0" borderId="0" xfId="0" applyNumberFormat="1" applyBorder="1" applyAlignment="1">
      <alignment horizontal="right"/>
    </xf>
    <xf numFmtId="7" fontId="11" fillId="0" borderId="0" xfId="0" applyNumberFormat="1" applyFont="1" applyBorder="1" applyAlignment="1">
      <alignment horizontal="right"/>
    </xf>
    <xf numFmtId="0" fontId="14" fillId="0" borderId="21" xfId="0" applyFont="1" applyBorder="1" applyAlignment="1">
      <alignment horizontal="centerContinuous" vertical="center"/>
    </xf>
    <xf numFmtId="44" fontId="2" fillId="0" borderId="0" xfId="1" applyNumberFormat="1" applyFont="1" applyBorder="1" applyAlignment="1">
      <alignment horizontal="center" vertical="center"/>
    </xf>
    <xf numFmtId="44" fontId="11" fillId="0" borderId="0" xfId="0" applyNumberFormat="1" applyFont="1" applyBorder="1"/>
    <xf numFmtId="0" fontId="2" fillId="0" borderId="2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166" fontId="14" fillId="0" borderId="25" xfId="0" applyNumberFormat="1" applyFont="1" applyBorder="1" applyAlignment="1" applyProtection="1">
      <alignment horizontal="center" vertical="center" wrapText="1"/>
      <protection locked="0"/>
    </xf>
    <xf numFmtId="166" fontId="1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166" fontId="0" fillId="0" borderId="35" xfId="0" applyNumberFormat="1" applyBorder="1" applyAlignment="1" applyProtection="1">
      <alignment horizontal="center" vertical="center"/>
      <protection locked="0"/>
    </xf>
    <xf numFmtId="166" fontId="0" fillId="0" borderId="25" xfId="0" applyNumberFormat="1" applyBorder="1" applyAlignment="1" applyProtection="1">
      <alignment horizontal="center" vertical="center"/>
      <protection locked="0"/>
    </xf>
    <xf numFmtId="166" fontId="0" fillId="0" borderId="26" xfId="0" applyNumberFormat="1" applyBorder="1" applyAlignment="1" applyProtection="1">
      <alignment horizontal="center" vertical="center"/>
      <protection locked="0"/>
    </xf>
    <xf numFmtId="166" fontId="0" fillId="0" borderId="36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66" fontId="9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44" fontId="2" fillId="0" borderId="41" xfId="1" applyNumberFormat="1" applyFont="1" applyBorder="1" applyAlignment="1">
      <alignment horizontal="center" vertical="center"/>
    </xf>
    <xf numFmtId="0" fontId="7" fillId="0" borderId="0" xfId="0" applyFont="1" applyBorder="1"/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44" fontId="0" fillId="0" borderId="0" xfId="0" applyNumberFormat="1"/>
    <xf numFmtId="0" fontId="3" fillId="3" borderId="22" xfId="0" applyFont="1" applyFill="1" applyBorder="1" applyAlignment="1">
      <alignment vertical="center"/>
    </xf>
    <xf numFmtId="0" fontId="0" fillId="3" borderId="45" xfId="0" applyFill="1" applyBorder="1" applyAlignment="1">
      <alignment horizontal="center" vertical="center"/>
    </xf>
    <xf numFmtId="0" fontId="6" fillId="3" borderId="46" xfId="0" applyFont="1" applyFill="1" applyBorder="1" applyAlignment="1">
      <alignment vertical="center"/>
    </xf>
    <xf numFmtId="0" fontId="6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horizontal="left" vertical="top"/>
    </xf>
    <xf numFmtId="0" fontId="3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/>
    <xf numFmtId="0" fontId="3" fillId="3" borderId="51" xfId="0" applyFont="1" applyFill="1" applyBorder="1" applyAlignment="1">
      <alignment horizontal="centerContinuous" vertical="center"/>
    </xf>
    <xf numFmtId="0" fontId="3" fillId="3" borderId="11" xfId="0" applyFont="1" applyFill="1" applyBorder="1" applyAlignment="1">
      <alignment horizontal="centerContinuous" vertical="center"/>
    </xf>
    <xf numFmtId="0" fontId="3" fillId="3" borderId="17" xfId="0" applyFont="1" applyFill="1" applyBorder="1" applyAlignment="1">
      <alignment horizontal="centerContinuous" vertical="center"/>
    </xf>
    <xf numFmtId="0" fontId="3" fillId="3" borderId="52" xfId="0" applyFont="1" applyFill="1" applyBorder="1" applyAlignment="1">
      <alignment horizontal="centerContinuous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Continuous"/>
    </xf>
    <xf numFmtId="0" fontId="3" fillId="3" borderId="46" xfId="0" applyFont="1" applyFill="1" applyBorder="1" applyAlignment="1">
      <alignment horizontal="centerContinuous"/>
    </xf>
    <xf numFmtId="0" fontId="3" fillId="3" borderId="54" xfId="0" applyFont="1" applyFill="1" applyBorder="1" applyAlignment="1">
      <alignment horizontal="centerContinuous"/>
    </xf>
    <xf numFmtId="0" fontId="3" fillId="3" borderId="46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3" borderId="5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0" fillId="3" borderId="59" xfId="0" applyFill="1" applyBorder="1"/>
    <xf numFmtId="0" fontId="0" fillId="3" borderId="60" xfId="0" applyFill="1" applyBorder="1"/>
    <xf numFmtId="0" fontId="0" fillId="3" borderId="61" xfId="0" applyFill="1" applyBorder="1"/>
    <xf numFmtId="0" fontId="7" fillId="3" borderId="2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21" xfId="0" applyFont="1" applyFill="1" applyBorder="1"/>
    <xf numFmtId="0" fontId="7" fillId="3" borderId="0" xfId="0" applyFont="1" applyFill="1" applyBorder="1"/>
    <xf numFmtId="0" fontId="7" fillId="3" borderId="45" xfId="0" applyFont="1" applyFill="1" applyBorder="1"/>
    <xf numFmtId="0" fontId="0" fillId="4" borderId="27" xfId="0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164" fontId="2" fillId="4" borderId="11" xfId="1" applyFont="1" applyFill="1" applyBorder="1" applyAlignment="1">
      <alignment horizontal="center" vertical="center"/>
    </xf>
    <xf numFmtId="44" fontId="13" fillId="4" borderId="17" xfId="1" applyNumberFormat="1" applyFont="1" applyFill="1" applyBorder="1" applyAlignment="1" applyProtection="1">
      <alignment horizontal="center" vertical="center"/>
    </xf>
    <xf numFmtId="44" fontId="2" fillId="4" borderId="41" xfId="1" applyNumberFormat="1" applyFont="1" applyFill="1" applyBorder="1" applyAlignment="1">
      <alignment horizontal="center" vertical="center"/>
    </xf>
    <xf numFmtId="0" fontId="0" fillId="4" borderId="29" xfId="0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164" fontId="2" fillId="4" borderId="6" xfId="1" applyFont="1" applyFill="1" applyBorder="1" applyAlignment="1">
      <alignment horizontal="center" vertical="center"/>
    </xf>
    <xf numFmtId="44" fontId="13" fillId="4" borderId="18" xfId="1" applyNumberFormat="1" applyFont="1" applyFill="1" applyBorder="1" applyAlignment="1" applyProtection="1">
      <alignment horizontal="center" vertical="center"/>
    </xf>
    <xf numFmtId="44" fontId="2" fillId="4" borderId="7" xfId="1" applyNumberFormat="1" applyFont="1" applyFill="1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9" fillId="4" borderId="32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164" fontId="2" fillId="4" borderId="12" xfId="1" applyFont="1" applyFill="1" applyBorder="1" applyAlignment="1">
      <alignment horizontal="center" vertical="center"/>
    </xf>
    <xf numFmtId="44" fontId="13" fillId="4" borderId="19" xfId="1" applyNumberFormat="1" applyFont="1" applyFill="1" applyBorder="1" applyAlignment="1" applyProtection="1">
      <alignment horizontal="center" vertical="center"/>
    </xf>
    <xf numFmtId="44" fontId="2" fillId="4" borderId="13" xfId="1" applyNumberFormat="1" applyFont="1" applyFill="1" applyBorder="1" applyAlignment="1">
      <alignment horizontal="center" vertical="center"/>
    </xf>
    <xf numFmtId="0" fontId="0" fillId="4" borderId="33" xfId="0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164" fontId="2" fillId="4" borderId="8" xfId="1" applyFont="1" applyFill="1" applyBorder="1" applyAlignment="1">
      <alignment horizontal="center" vertical="center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horizontal="center"/>
      <protection locked="0"/>
    </xf>
    <xf numFmtId="0" fontId="4" fillId="4" borderId="0" xfId="0" applyFont="1" applyFill="1" applyBorder="1" applyAlignment="1">
      <alignment horizontal="center" vertical="center"/>
    </xf>
    <xf numFmtId="164" fontId="11" fillId="4" borderId="14" xfId="0" applyNumberFormat="1" applyFont="1" applyFill="1" applyBorder="1"/>
    <xf numFmtId="44" fontId="11" fillId="4" borderId="15" xfId="0" applyNumberFormat="1" applyFont="1" applyFill="1" applyBorder="1"/>
    <xf numFmtId="0" fontId="0" fillId="4" borderId="0" xfId="0" applyFill="1" applyBorder="1"/>
    <xf numFmtId="44" fontId="11" fillId="4" borderId="16" xfId="0" applyNumberFormat="1" applyFont="1" applyFill="1" applyBorder="1"/>
    <xf numFmtId="0" fontId="3" fillId="4" borderId="0" xfId="0" applyFont="1" applyFill="1" applyAlignment="1">
      <alignment horizontal="right"/>
    </xf>
    <xf numFmtId="0" fontId="0" fillId="4" borderId="0" xfId="0" applyFill="1" applyBorder="1" applyProtection="1">
      <protection locked="0"/>
    </xf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2" fillId="4" borderId="3" xfId="0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/>
      <protection locked="0"/>
    </xf>
    <xf numFmtId="0" fontId="2" fillId="4" borderId="62" xfId="0" applyFont="1" applyFill="1" applyBorder="1" applyAlignment="1" applyProtection="1">
      <alignment horizontal="center"/>
      <protection locked="0"/>
    </xf>
    <xf numFmtId="7" fontId="0" fillId="4" borderId="43" xfId="0" applyNumberFormat="1" applyFill="1" applyBorder="1" applyAlignment="1">
      <alignment horizontal="center"/>
    </xf>
    <xf numFmtId="37" fontId="2" fillId="4" borderId="24" xfId="0" applyNumberFormat="1" applyFont="1" applyFill="1" applyBorder="1" applyAlignment="1" applyProtection="1">
      <alignment horizontal="center"/>
      <protection locked="0"/>
    </xf>
    <xf numFmtId="7" fontId="0" fillId="4" borderId="7" xfId="0" applyNumberFormat="1" applyFill="1" applyBorder="1" applyAlignment="1">
      <alignment horizontal="center"/>
    </xf>
    <xf numFmtId="7" fontId="2" fillId="4" borderId="9" xfId="0" applyNumberFormat="1" applyFont="1" applyFill="1" applyBorder="1" applyAlignment="1">
      <alignment horizontal="center"/>
    </xf>
    <xf numFmtId="7" fontId="2" fillId="4" borderId="10" xfId="0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>
      <alignment vertical="top"/>
    </xf>
    <xf numFmtId="0" fontId="0" fillId="4" borderId="0" xfId="0" applyFill="1"/>
    <xf numFmtId="7" fontId="2" fillId="4" borderId="3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16" fillId="4" borderId="0" xfId="0" applyFont="1" applyFill="1" applyAlignment="1">
      <alignment horizontal="center"/>
    </xf>
    <xf numFmtId="0" fontId="18" fillId="4" borderId="0" xfId="0" applyFont="1" applyFill="1" applyBorder="1"/>
    <xf numFmtId="0" fontId="18" fillId="4" borderId="0" xfId="0" applyFont="1" applyFill="1"/>
    <xf numFmtId="0" fontId="0" fillId="4" borderId="0" xfId="0" applyFill="1" applyBorder="1" applyProtection="1"/>
    <xf numFmtId="0" fontId="9" fillId="4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right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166" fontId="0" fillId="0" borderId="35" xfId="0" applyNumberForma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166" fontId="9" fillId="0" borderId="25" xfId="0" applyNumberFormat="1" applyFont="1" applyFill="1" applyBorder="1" applyAlignment="1" applyProtection="1">
      <alignment horizontal="center" vertical="center"/>
      <protection locked="0"/>
    </xf>
    <xf numFmtId="166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166" fontId="0" fillId="0" borderId="26" xfId="0" applyNumberFormat="1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166" fontId="0" fillId="0" borderId="36" xfId="0" applyNumberForma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3" borderId="6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3" borderId="67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2" fillId="0" borderId="69" xfId="0" applyFont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5" xfId="0" applyFont="1" applyFill="1" applyBorder="1" applyAlignment="1">
      <alignment horizontal="right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6" fillId="3" borderId="6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3" borderId="124" xfId="0" applyFont="1" applyFill="1" applyBorder="1" applyAlignment="1">
      <alignment horizontal="right" vertical="center"/>
    </xf>
    <xf numFmtId="0" fontId="14" fillId="0" borderId="122" xfId="0" applyFont="1" applyBorder="1" applyAlignment="1" applyProtection="1">
      <alignment vertical="center"/>
      <protection locked="0"/>
    </xf>
    <xf numFmtId="0" fontId="0" fillId="0" borderId="122" xfId="0" applyBorder="1" applyAlignment="1" applyProtection="1">
      <alignment vertical="center"/>
      <protection locked="0"/>
    </xf>
    <xf numFmtId="0" fontId="0" fillId="0" borderId="123" xfId="0" applyBorder="1" applyAlignment="1" applyProtection="1">
      <alignment vertical="center"/>
      <protection locked="0"/>
    </xf>
    <xf numFmtId="0" fontId="14" fillId="0" borderId="127" xfId="0" applyFont="1" applyBorder="1" applyAlignment="1" applyProtection="1">
      <alignment vertical="center"/>
      <protection locked="0"/>
    </xf>
    <xf numFmtId="0" fontId="0" fillId="0" borderId="127" xfId="0" applyBorder="1" applyAlignment="1" applyProtection="1">
      <alignment vertical="center"/>
      <protection locked="0"/>
    </xf>
    <xf numFmtId="0" fontId="0" fillId="0" borderId="128" xfId="0" applyBorder="1" applyAlignment="1" applyProtection="1">
      <alignment vertical="center"/>
      <protection locked="0"/>
    </xf>
    <xf numFmtId="0" fontId="3" fillId="3" borderId="6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6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0" xfId="0" applyFont="1" applyFill="1" applyBorder="1" applyAlignment="1">
      <alignment horizontal="center" vertical="center" wrapText="1"/>
    </xf>
    <xf numFmtId="0" fontId="3" fillId="3" borderId="1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6" fontId="14" fillId="0" borderId="25" xfId="0" applyNumberFormat="1" applyFont="1" applyBorder="1" applyAlignment="1" applyProtection="1">
      <alignment horizontal="center" vertical="center" wrapText="1"/>
      <protection locked="0"/>
    </xf>
    <xf numFmtId="166" fontId="14" fillId="0" borderId="24" xfId="0" applyNumberFormat="1" applyFont="1" applyBorder="1" applyAlignment="1" applyProtection="1">
      <alignment horizontal="center" vertical="center" wrapText="1"/>
      <protection locked="0"/>
    </xf>
    <xf numFmtId="165" fontId="8" fillId="0" borderId="21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45" xfId="0" applyNumberFormat="1" applyFont="1" applyBorder="1" applyAlignment="1" applyProtection="1">
      <alignment horizontal="center" vertical="center"/>
      <protection locked="0"/>
    </xf>
    <xf numFmtId="2" fontId="8" fillId="0" borderId="21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Border="1" applyAlignment="1" applyProtection="1">
      <alignment horizontal="center" vertical="center"/>
      <protection locked="0"/>
    </xf>
    <xf numFmtId="2" fontId="8" fillId="0" borderId="45" xfId="0" applyNumberFormat="1" applyFont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9" fontId="8" fillId="3" borderId="119" xfId="0" applyNumberFormat="1" applyFont="1" applyFill="1" applyBorder="1" applyAlignment="1">
      <alignment horizontal="center" vertical="center"/>
    </xf>
    <xf numFmtId="0" fontId="8" fillId="3" borderId="119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top"/>
    </xf>
    <xf numFmtId="0" fontId="3" fillId="3" borderId="26" xfId="0" applyFont="1" applyFill="1" applyBorder="1" applyAlignment="1">
      <alignment horizontal="center" vertical="top"/>
    </xf>
    <xf numFmtId="166" fontId="14" fillId="0" borderId="26" xfId="0" applyNumberFormat="1" applyFont="1" applyBorder="1" applyAlignment="1" applyProtection="1">
      <alignment horizontal="center" vertical="center" wrapText="1"/>
      <protection locked="0"/>
    </xf>
    <xf numFmtId="166" fontId="14" fillId="0" borderId="110" xfId="0" applyNumberFormat="1" applyFont="1" applyBorder="1" applyAlignment="1" applyProtection="1">
      <alignment horizontal="center" vertical="center" wrapText="1"/>
      <protection locked="0"/>
    </xf>
    <xf numFmtId="0" fontId="4" fillId="3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08" xfId="0" applyFont="1" applyFill="1" applyBorder="1" applyAlignment="1">
      <alignment horizontal="center" vertical="center" wrapText="1"/>
    </xf>
    <xf numFmtId="0" fontId="4" fillId="3" borderId="109" xfId="0" applyFont="1" applyFill="1" applyBorder="1" applyAlignment="1">
      <alignment horizontal="center" vertical="center" wrapText="1"/>
    </xf>
    <xf numFmtId="0" fontId="15" fillId="3" borderId="115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105" xfId="0" applyFont="1" applyFill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0" fontId="4" fillId="3" borderId="116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3" fillId="3" borderId="117" xfId="0" applyFont="1" applyFill="1" applyBorder="1" applyAlignment="1">
      <alignment horizontal="center" vertical="center"/>
    </xf>
    <xf numFmtId="0" fontId="3" fillId="3" borderId="115" xfId="0" applyFont="1" applyFill="1" applyBorder="1" applyAlignment="1">
      <alignment horizontal="center" vertical="center"/>
    </xf>
    <xf numFmtId="0" fontId="3" fillId="3" borderId="1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19" fillId="3" borderId="65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/>
    </xf>
    <xf numFmtId="0" fontId="3" fillId="3" borderId="105" xfId="0" applyFont="1" applyFill="1" applyBorder="1" applyAlignment="1">
      <alignment horizontal="center"/>
    </xf>
    <xf numFmtId="0" fontId="3" fillId="3" borderId="106" xfId="0" applyFont="1" applyFill="1" applyBorder="1" applyAlignment="1">
      <alignment horizontal="center"/>
    </xf>
    <xf numFmtId="0" fontId="3" fillId="3" borderId="107" xfId="0" applyFont="1" applyFill="1" applyBorder="1" applyAlignment="1">
      <alignment horizontal="center"/>
    </xf>
    <xf numFmtId="0" fontId="3" fillId="3" borderId="10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8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" fillId="3" borderId="109" xfId="0" applyFont="1" applyFill="1" applyBorder="1" applyAlignment="1">
      <alignment horizontal="center" vertical="center"/>
    </xf>
    <xf numFmtId="166" fontId="0" fillId="0" borderId="37" xfId="0" applyNumberFormat="1" applyBorder="1" applyAlignment="1" applyProtection="1">
      <alignment horizontal="center" vertical="center"/>
      <protection locked="0"/>
    </xf>
    <xf numFmtId="166" fontId="0" fillId="0" borderId="35" xfId="0" applyNumberFormat="1" applyBorder="1" applyAlignment="1" applyProtection="1">
      <alignment horizontal="center" vertical="center"/>
      <protection locked="0"/>
    </xf>
    <xf numFmtId="166" fontId="0" fillId="0" borderId="28" xfId="0" applyNumberFormat="1" applyBorder="1" applyAlignment="1" applyProtection="1">
      <alignment horizontal="center" vertical="center"/>
      <protection locked="0"/>
    </xf>
    <xf numFmtId="166" fontId="0" fillId="0" borderId="52" xfId="0" applyNumberFormat="1" applyBorder="1" applyAlignment="1" applyProtection="1">
      <alignment horizontal="center" vertical="center"/>
      <protection locked="0"/>
    </xf>
    <xf numFmtId="166" fontId="0" fillId="0" borderId="100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2" fontId="0" fillId="0" borderId="52" xfId="0" applyNumberFormat="1" applyBorder="1" applyAlignment="1" applyProtection="1">
      <alignment horizontal="center" vertical="center"/>
      <protection locked="0"/>
    </xf>
    <xf numFmtId="1" fontId="0" fillId="0" borderId="51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0" fontId="9" fillId="3" borderId="89" xfId="0" applyFont="1" applyFill="1" applyBorder="1" applyAlignment="1">
      <alignment horizontal="center"/>
    </xf>
    <xf numFmtId="0" fontId="9" fillId="3" borderId="102" xfId="0" applyFont="1" applyFill="1" applyBorder="1" applyAlignment="1">
      <alignment horizontal="center"/>
    </xf>
    <xf numFmtId="166" fontId="0" fillId="0" borderId="38" xfId="0" applyNumberFormat="1" applyBorder="1" applyAlignment="1" applyProtection="1">
      <alignment horizontal="center" vertical="center"/>
      <protection locked="0"/>
    </xf>
    <xf numFmtId="166" fontId="0" fillId="0" borderId="25" xfId="0" applyNumberFormat="1" applyBorder="1" applyAlignment="1" applyProtection="1">
      <alignment horizontal="center" vertical="center"/>
      <protection locked="0"/>
    </xf>
    <xf numFmtId="166" fontId="0" fillId="0" borderId="30" xfId="0" applyNumberFormat="1" applyBorder="1" applyAlignment="1" applyProtection="1">
      <alignment horizontal="center" vertical="center"/>
      <protection locked="0"/>
    </xf>
    <xf numFmtId="166" fontId="0" fillId="0" borderId="67" xfId="0" applyNumberFormat="1" applyBorder="1" applyAlignment="1" applyProtection="1">
      <alignment horizontal="center" vertical="center"/>
      <protection locked="0"/>
    </xf>
    <xf numFmtId="166" fontId="0" fillId="0" borderId="98" xfId="0" applyNumberFormat="1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67" xfId="0" applyNumberFormat="1" applyBorder="1" applyAlignment="1" applyProtection="1">
      <alignment horizontal="center" vertical="center"/>
      <protection locked="0"/>
    </xf>
    <xf numFmtId="1" fontId="0" fillId="0" borderId="99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9" fillId="3" borderId="63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0" fillId="0" borderId="10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75" xfId="0" applyNumberFormat="1" applyBorder="1" applyAlignment="1" applyProtection="1">
      <alignment horizontal="center" vertical="center"/>
      <protection locked="0"/>
    </xf>
    <xf numFmtId="1" fontId="9" fillId="3" borderId="27" xfId="0" applyNumberFormat="1" applyFont="1" applyFill="1" applyBorder="1" applyAlignment="1">
      <alignment horizontal="center"/>
    </xf>
    <xf numFmtId="1" fontId="9" fillId="3" borderId="43" xfId="0" applyNumberFormat="1" applyFont="1" applyFill="1" applyBorder="1" applyAlignment="1">
      <alignment horizontal="center"/>
    </xf>
    <xf numFmtId="166" fontId="0" fillId="0" borderId="39" xfId="0" applyNumberFormat="1" applyBorder="1" applyAlignment="1" applyProtection="1">
      <alignment horizontal="center" vertical="center"/>
      <protection locked="0"/>
    </xf>
    <xf numFmtId="166" fontId="0" fillId="0" borderId="26" xfId="0" applyNumberFormat="1" applyBorder="1" applyAlignment="1" applyProtection="1">
      <alignment horizontal="center" vertical="center"/>
      <protection locked="0"/>
    </xf>
    <xf numFmtId="166" fontId="0" fillId="0" borderId="32" xfId="0" applyNumberFormat="1" applyBorder="1" applyAlignment="1" applyProtection="1">
      <alignment horizontal="center" vertical="center"/>
      <protection locked="0"/>
    </xf>
    <xf numFmtId="166" fontId="0" fillId="0" borderId="44" xfId="0" applyNumberFormat="1" applyBorder="1" applyAlignment="1" applyProtection="1">
      <alignment horizontal="center" vertical="center"/>
      <protection locked="0"/>
    </xf>
    <xf numFmtId="166" fontId="0" fillId="0" borderId="96" xfId="0" applyNumberFormat="1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0" fillId="0" borderId="44" xfId="0" applyNumberFormat="1" applyBorder="1" applyAlignment="1" applyProtection="1">
      <alignment horizontal="center" vertical="center"/>
      <protection locked="0"/>
    </xf>
    <xf numFmtId="1" fontId="9" fillId="3" borderId="31" xfId="0" applyNumberFormat="1" applyFont="1" applyFill="1" applyBorder="1" applyAlignment="1">
      <alignment horizontal="center"/>
    </xf>
    <xf numFmtId="1" fontId="9" fillId="3" borderId="13" xfId="0" applyNumberFormat="1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1" fontId="0" fillId="0" borderId="97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/>
    </xf>
    <xf numFmtId="0" fontId="9" fillId="4" borderId="83" xfId="0" applyFont="1" applyFill="1" applyBorder="1" applyAlignment="1">
      <alignment horizontal="center"/>
    </xf>
    <xf numFmtId="0" fontId="0" fillId="4" borderId="84" xfId="0" applyFill="1" applyBorder="1" applyAlignment="1">
      <alignment horizontal="center"/>
    </xf>
    <xf numFmtId="0" fontId="0" fillId="4" borderId="85" xfId="0" applyFill="1" applyBorder="1" applyAlignment="1">
      <alignment horizontal="center"/>
    </xf>
    <xf numFmtId="0" fontId="9" fillId="4" borderId="84" xfId="0" applyFont="1" applyFill="1" applyBorder="1" applyAlignment="1">
      <alignment horizontal="center"/>
    </xf>
    <xf numFmtId="0" fontId="9" fillId="4" borderId="85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/>
    </xf>
    <xf numFmtId="0" fontId="9" fillId="4" borderId="93" xfId="0" applyFont="1" applyFill="1" applyBorder="1" applyAlignment="1">
      <alignment horizontal="center"/>
    </xf>
    <xf numFmtId="0" fontId="3" fillId="4" borderId="116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114" xfId="0" applyFont="1" applyFill="1" applyBorder="1" applyAlignment="1">
      <alignment horizontal="left" vertical="top" wrapText="1"/>
    </xf>
    <xf numFmtId="0" fontId="3" fillId="4" borderId="58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108" xfId="0" applyFont="1" applyFill="1" applyBorder="1" applyAlignment="1">
      <alignment horizontal="left" vertical="top" wrapText="1"/>
    </xf>
    <xf numFmtId="0" fontId="3" fillId="4" borderId="7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0" fontId="9" fillId="4" borderId="80" xfId="0" applyFont="1" applyFill="1" applyBorder="1" applyAlignment="1" applyProtection="1">
      <alignment horizontal="center"/>
    </xf>
    <xf numFmtId="0" fontId="9" fillId="4" borderId="35" xfId="0" applyFont="1" applyFill="1" applyBorder="1" applyAlignment="1" applyProtection="1">
      <alignment horizontal="center"/>
    </xf>
    <xf numFmtId="0" fontId="9" fillId="4" borderId="28" xfId="0" applyFont="1" applyFill="1" applyBorder="1" applyAlignment="1" applyProtection="1">
      <alignment horizontal="center"/>
    </xf>
    <xf numFmtId="0" fontId="2" fillId="4" borderId="52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81" xfId="0" applyFont="1" applyFill="1" applyBorder="1" applyAlignment="1">
      <alignment horizontal="center"/>
    </xf>
    <xf numFmtId="0" fontId="9" fillId="4" borderId="27" xfId="0" applyFont="1" applyFill="1" applyBorder="1" applyAlignment="1" applyProtection="1">
      <alignment horizontal="center"/>
    </xf>
    <xf numFmtId="0" fontId="9" fillId="4" borderId="11" xfId="0" applyFont="1" applyFill="1" applyBorder="1" applyAlignment="1" applyProtection="1">
      <alignment horizontal="center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52" xfId="0" applyFont="1" applyFill="1" applyBorder="1" applyAlignment="1" applyProtection="1">
      <alignment horizontal="center"/>
      <protection locked="0"/>
    </xf>
    <xf numFmtId="0" fontId="9" fillId="4" borderId="49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49" xfId="0" applyFont="1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7" fontId="2" fillId="4" borderId="67" xfId="0" applyNumberFormat="1" applyFont="1" applyFill="1" applyBorder="1" applyAlignment="1" applyProtection="1">
      <alignment horizontal="center"/>
    </xf>
    <xf numFmtId="7" fontId="2" fillId="4" borderId="25" xfId="0" applyNumberFormat="1" applyFont="1" applyFill="1" applyBorder="1" applyAlignment="1" applyProtection="1">
      <alignment horizontal="center"/>
    </xf>
    <xf numFmtId="7" fontId="2" fillId="4" borderId="24" xfId="0" applyNumberFormat="1" applyFont="1" applyFill="1" applyBorder="1" applyAlignment="1" applyProtection="1">
      <alignment horizontal="center"/>
    </xf>
    <xf numFmtId="0" fontId="9" fillId="4" borderId="29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67" xfId="0" applyFont="1" applyFill="1" applyBorder="1" applyAlignment="1" applyProtection="1">
      <alignment horizontal="center"/>
      <protection locked="0"/>
    </xf>
    <xf numFmtId="0" fontId="2" fillId="2" borderId="6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0" fontId="11" fillId="3" borderId="78" xfId="0" applyFont="1" applyFill="1" applyBorder="1" applyAlignment="1">
      <alignment horizontal="center" vertical="center"/>
    </xf>
    <xf numFmtId="0" fontId="11" fillId="3" borderId="9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11" fillId="3" borderId="7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/>
    </xf>
    <xf numFmtId="0" fontId="0" fillId="4" borderId="68" xfId="0" applyFill="1" applyBorder="1" applyAlignment="1" applyProtection="1">
      <alignment horizontal="center"/>
    </xf>
    <xf numFmtId="0" fontId="0" fillId="4" borderId="69" xfId="0" applyFill="1" applyBorder="1" applyAlignment="1" applyProtection="1">
      <alignment horizontal="center"/>
    </xf>
    <xf numFmtId="0" fontId="0" fillId="4" borderId="70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68" xfId="0" applyFont="1" applyFill="1" applyBorder="1" applyAlignment="1">
      <alignment horizontal="center"/>
    </xf>
    <xf numFmtId="0" fontId="9" fillId="4" borderId="69" xfId="0" applyFont="1" applyFill="1" applyBorder="1" applyAlignment="1">
      <alignment horizontal="center"/>
    </xf>
    <xf numFmtId="0" fontId="9" fillId="4" borderId="8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3" borderId="63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64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10" fillId="3" borderId="65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66" xfId="0" applyFont="1" applyFill="1" applyBorder="1" applyAlignment="1">
      <alignment horizontal="left" vertical="center" wrapText="1"/>
    </xf>
    <xf numFmtId="0" fontId="9" fillId="3" borderId="8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/>
    </xf>
    <xf numFmtId="0" fontId="9" fillId="3" borderId="90" xfId="0" applyFont="1" applyFill="1" applyBorder="1" applyAlignment="1">
      <alignment horizontal="center" vertical="center"/>
    </xf>
    <xf numFmtId="0" fontId="9" fillId="3" borderId="91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9" fillId="3" borderId="93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/>
    </xf>
    <xf numFmtId="0" fontId="9" fillId="3" borderId="78" xfId="0" applyFont="1" applyFill="1" applyBorder="1" applyAlignment="1">
      <alignment horizontal="center" vertical="center"/>
    </xf>
    <xf numFmtId="0" fontId="9" fillId="3" borderId="79" xfId="0" applyFont="1" applyFill="1" applyBorder="1" applyAlignment="1">
      <alignment horizontal="center" vertical="center"/>
    </xf>
    <xf numFmtId="1" fontId="3" fillId="3" borderId="80" xfId="0" applyNumberFormat="1" applyFont="1" applyFill="1" applyBorder="1" applyAlignment="1">
      <alignment horizontal="center"/>
    </xf>
    <xf numFmtId="1" fontId="3" fillId="3" borderId="35" xfId="0" applyNumberFormat="1" applyFont="1" applyFill="1" applyBorder="1" applyAlignment="1">
      <alignment horizontal="center"/>
    </xf>
    <xf numFmtId="1" fontId="3" fillId="3" borderId="81" xfId="0" applyNumberFormat="1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87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9" fillId="3" borderId="45" xfId="0" applyFont="1" applyFill="1" applyBorder="1" applyAlignment="1">
      <alignment horizontal="center" vertical="top"/>
    </xf>
    <xf numFmtId="0" fontId="9" fillId="3" borderId="77" xfId="0" applyFont="1" applyFill="1" applyBorder="1" applyAlignment="1">
      <alignment horizontal="center" vertical="top"/>
    </xf>
    <xf numFmtId="0" fontId="9" fillId="3" borderId="78" xfId="0" applyFont="1" applyFill="1" applyBorder="1" applyAlignment="1">
      <alignment horizontal="center" vertical="top"/>
    </xf>
    <xf numFmtId="0" fontId="9" fillId="3" borderId="79" xfId="0" applyFont="1" applyFill="1" applyBorder="1" applyAlignment="1">
      <alignment horizontal="center" vertical="top"/>
    </xf>
    <xf numFmtId="0" fontId="9" fillId="3" borderId="80" xfId="0" applyFon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8" fontId="0" fillId="3" borderId="35" xfId="0" applyNumberFormat="1" applyFill="1" applyBorder="1" applyAlignment="1">
      <alignment horizontal="center"/>
    </xf>
    <xf numFmtId="8" fontId="0" fillId="3" borderId="81" xfId="0" applyNumberForma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3" fillId="3" borderId="6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67" xfId="0" quotePrefix="1" applyFont="1" applyFill="1" applyBorder="1" applyAlignment="1" applyProtection="1">
      <alignment horizontal="center" vertical="center"/>
      <protection locked="0"/>
    </xf>
    <xf numFmtId="0" fontId="4" fillId="3" borderId="25" xfId="0" quotePrefix="1" applyFont="1" applyFill="1" applyBorder="1" applyAlignment="1" applyProtection="1">
      <alignment horizontal="center" vertical="center"/>
      <protection locked="0"/>
    </xf>
    <xf numFmtId="0" fontId="4" fillId="3" borderId="24" xfId="0" quotePrefix="1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 applyProtection="1">
      <alignment horizontal="center" vertical="center"/>
      <protection locked="0"/>
    </xf>
    <xf numFmtId="0" fontId="4" fillId="3" borderId="71" xfId="0" applyFont="1" applyFill="1" applyBorder="1" applyAlignment="1" applyProtection="1">
      <alignment horizontal="center" vertical="center"/>
      <protection locked="0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 applyProtection="1">
      <alignment horizontal="center" vertical="center"/>
      <protection locked="0"/>
    </xf>
    <xf numFmtId="0" fontId="4" fillId="3" borderId="74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6" fontId="4" fillId="3" borderId="75" xfId="0" quotePrefix="1" applyNumberFormat="1" applyFont="1" applyFill="1" applyBorder="1" applyAlignment="1" applyProtection="1">
      <alignment horizontal="center" vertical="center"/>
      <protection locked="0"/>
    </xf>
    <xf numFmtId="16" fontId="4" fillId="3" borderId="76" xfId="0" quotePrefix="1" applyNumberFormat="1" applyFont="1" applyFill="1" applyBorder="1" applyAlignment="1" applyProtection="1">
      <alignment horizontal="center" vertical="center"/>
      <protection locked="0"/>
    </xf>
    <xf numFmtId="16" fontId="4" fillId="3" borderId="36" xfId="0" quotePrefix="1" applyNumberFormat="1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8" fontId="0" fillId="3" borderId="25" xfId="0" applyNumberFormat="1" applyFill="1" applyBorder="1" applyAlignment="1">
      <alignment horizontal="center"/>
    </xf>
    <xf numFmtId="8" fontId="0" fillId="3" borderId="24" xfId="0" applyNumberFormat="1" applyFill="1" applyBorder="1" applyAlignment="1">
      <alignment horizontal="center"/>
    </xf>
    <xf numFmtId="0" fontId="0" fillId="3" borderId="69" xfId="0" applyFill="1" applyBorder="1" applyAlignment="1">
      <alignment horizontal="center"/>
    </xf>
    <xf numFmtId="8" fontId="0" fillId="3" borderId="69" xfId="0" applyNumberFormat="1" applyFill="1" applyBorder="1" applyAlignment="1">
      <alignment horizontal="center"/>
    </xf>
    <xf numFmtId="8" fontId="0" fillId="3" borderId="10" xfId="0" applyNumberFormat="1" applyFill="1" applyBorder="1" applyAlignment="1">
      <alignment horizontal="center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69" xfId="0" applyFont="1" applyFill="1" applyBorder="1" applyAlignment="1" applyProtection="1">
      <alignment horizontal="center" vertical="center"/>
      <protection locked="0"/>
    </xf>
    <xf numFmtId="166" fontId="0" fillId="4" borderId="38" xfId="0" applyNumberFormat="1" applyFill="1" applyBorder="1" applyAlignment="1" applyProtection="1">
      <alignment horizontal="center" vertical="center"/>
      <protection locked="0"/>
    </xf>
    <xf numFmtId="166" fontId="0" fillId="4" borderId="25" xfId="0" applyNumberFormat="1" applyFill="1" applyBorder="1" applyAlignment="1" applyProtection="1">
      <alignment horizontal="center" vertical="center"/>
      <protection locked="0"/>
    </xf>
    <xf numFmtId="166" fontId="0" fillId="4" borderId="30" xfId="0" applyNumberFormat="1" applyFill="1" applyBorder="1" applyAlignment="1" applyProtection="1">
      <alignment horizontal="center" vertical="center"/>
      <protection locked="0"/>
    </xf>
    <xf numFmtId="166" fontId="0" fillId="4" borderId="37" xfId="0" applyNumberFormat="1" applyFill="1" applyBorder="1" applyAlignment="1" applyProtection="1">
      <alignment horizontal="center" vertical="center"/>
      <protection locked="0"/>
    </xf>
    <xf numFmtId="166" fontId="0" fillId="4" borderId="35" xfId="0" applyNumberFormat="1" applyFill="1" applyBorder="1" applyAlignment="1" applyProtection="1">
      <alignment horizontal="center" vertical="center"/>
      <protection locked="0"/>
    </xf>
    <xf numFmtId="166" fontId="0" fillId="4" borderId="28" xfId="0" applyNumberFormat="1" applyFill="1" applyBorder="1" applyAlignment="1" applyProtection="1">
      <alignment horizontal="center" vertical="center"/>
      <protection locked="0"/>
    </xf>
    <xf numFmtId="166" fontId="0" fillId="4" borderId="52" xfId="0" applyNumberFormat="1" applyFill="1" applyBorder="1" applyAlignment="1" applyProtection="1">
      <alignment horizontal="center" vertical="center"/>
      <protection locked="0"/>
    </xf>
    <xf numFmtId="166" fontId="0" fillId="4" borderId="100" xfId="0" applyNumberFormat="1" applyFill="1" applyBorder="1" applyAlignment="1" applyProtection="1">
      <alignment horizontal="center" vertical="center"/>
      <protection locked="0"/>
    </xf>
    <xf numFmtId="166" fontId="0" fillId="4" borderId="67" xfId="0" applyNumberFormat="1" applyFill="1" applyBorder="1" applyAlignment="1" applyProtection="1">
      <alignment horizontal="center" vertical="center"/>
      <protection locked="0"/>
    </xf>
    <xf numFmtId="166" fontId="0" fillId="4" borderId="98" xfId="0" applyNumberFormat="1" applyFill="1" applyBorder="1" applyAlignment="1" applyProtection="1">
      <alignment horizontal="center" vertical="center"/>
      <protection locked="0"/>
    </xf>
    <xf numFmtId="1" fontId="0" fillId="4" borderId="99" xfId="0" applyNumberFormat="1" applyFill="1" applyBorder="1" applyAlignment="1" applyProtection="1">
      <alignment horizontal="center" vertical="center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9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7" xfId="0" applyNumberFormat="1" applyFill="1" applyBorder="1" applyAlignment="1" applyProtection="1">
      <alignment horizontal="center" vertical="center"/>
      <protection locked="0"/>
    </xf>
    <xf numFmtId="1" fontId="0" fillId="4" borderId="51" xfId="0" applyNumberFormat="1" applyFill="1" applyBorder="1" applyAlignment="1" applyProtection="1">
      <alignment horizontal="center" vertical="center"/>
      <protection locked="0"/>
    </xf>
    <xf numFmtId="1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97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0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2" fontId="0" fillId="4" borderId="12" xfId="0" applyNumberFormat="1" applyFill="1" applyBorder="1" applyAlignment="1" applyProtection="1">
      <alignment horizontal="center" vertical="center"/>
      <protection locked="0"/>
    </xf>
    <xf numFmtId="2" fontId="0" fillId="4" borderId="44" xfId="0" applyNumberFormat="1" applyFill="1" applyBorder="1" applyAlignment="1" applyProtection="1">
      <alignment horizontal="center" vertical="center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2" fontId="0" fillId="4" borderId="75" xfId="0" applyNumberFormat="1" applyFill="1" applyBorder="1" applyAlignment="1" applyProtection="1">
      <alignment horizontal="center" vertical="center"/>
      <protection locked="0"/>
    </xf>
    <xf numFmtId="0" fontId="3" fillId="3" borderId="127" xfId="0" applyFont="1" applyFill="1" applyBorder="1" applyAlignment="1">
      <alignment horizontal="right" vertical="center"/>
    </xf>
    <xf numFmtId="166" fontId="0" fillId="4" borderId="39" xfId="0" applyNumberFormat="1" applyFill="1" applyBorder="1" applyAlignment="1" applyProtection="1">
      <alignment horizontal="center" vertical="center"/>
      <protection locked="0"/>
    </xf>
    <xf numFmtId="166" fontId="0" fillId="4" borderId="26" xfId="0" applyNumberFormat="1" applyFill="1" applyBorder="1" applyAlignment="1" applyProtection="1">
      <alignment horizontal="center" vertical="center"/>
      <protection locked="0"/>
    </xf>
    <xf numFmtId="166" fontId="0" fillId="4" borderId="32" xfId="0" applyNumberFormat="1" applyFill="1" applyBorder="1" applyAlignment="1" applyProtection="1">
      <alignment horizontal="center" vertical="center"/>
      <protection locked="0"/>
    </xf>
    <xf numFmtId="166" fontId="0" fillId="4" borderId="44" xfId="0" applyNumberFormat="1" applyFill="1" applyBorder="1" applyAlignment="1" applyProtection="1">
      <alignment horizontal="center" vertical="center"/>
      <protection locked="0"/>
    </xf>
    <xf numFmtId="166" fontId="0" fillId="4" borderId="96" xfId="0" applyNumberFormat="1" applyFill="1" applyBorder="1" applyAlignment="1" applyProtection="1">
      <alignment horizontal="center" vertical="center"/>
      <protection locked="0"/>
    </xf>
    <xf numFmtId="2" fontId="0" fillId="4" borderId="11" xfId="0" applyNumberFormat="1" applyFill="1" applyBorder="1" applyAlignment="1" applyProtection="1">
      <alignment horizontal="center" vertical="center"/>
      <protection locked="0"/>
    </xf>
    <xf numFmtId="2" fontId="0" fillId="4" borderId="52" xfId="0" applyNumberFormat="1" applyFill="1" applyBorder="1" applyAlignment="1" applyProtection="1">
      <alignment horizontal="center" vertical="center"/>
      <protection locked="0"/>
    </xf>
    <xf numFmtId="1" fontId="0" fillId="4" borderId="97" xfId="0" applyNumberFormat="1" applyFill="1" applyBorder="1" applyAlignment="1" applyProtection="1">
      <alignment horizontal="center" vertical="center"/>
      <protection locked="0"/>
    </xf>
    <xf numFmtId="1" fontId="0" fillId="4" borderId="12" xfId="0" applyNumberFormat="1" applyFill="1" applyBorder="1" applyAlignment="1" applyProtection="1">
      <alignment horizontal="center" vertical="center"/>
      <protection locked="0"/>
    </xf>
    <xf numFmtId="2" fontId="9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125" xfId="0" applyFont="1" applyBorder="1" applyAlignment="1" applyProtection="1">
      <alignment horizontal="left" vertical="center"/>
      <protection locked="0"/>
    </xf>
    <xf numFmtId="0" fontId="0" fillId="0" borderId="125" xfId="0" applyBorder="1" applyAlignment="1">
      <alignment vertical="center"/>
    </xf>
    <xf numFmtId="0" fontId="0" fillId="0" borderId="126" xfId="0" applyBorder="1" applyAlignment="1">
      <alignment vertical="center"/>
    </xf>
    <xf numFmtId="0" fontId="14" fillId="0" borderId="127" xfId="0" applyFont="1" applyBorder="1" applyAlignment="1" applyProtection="1">
      <alignment horizontal="left" vertical="center"/>
      <protection locked="0"/>
    </xf>
    <xf numFmtId="0" fontId="0" fillId="0" borderId="127" xfId="0" applyBorder="1" applyAlignment="1">
      <alignment vertical="center"/>
    </xf>
    <xf numFmtId="0" fontId="0" fillId="0" borderId="128" xfId="0" applyBorder="1" applyAlignment="1">
      <alignment vertical="center"/>
    </xf>
    <xf numFmtId="0" fontId="1" fillId="4" borderId="116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14" xfId="0" applyFont="1" applyFill="1" applyBorder="1" applyAlignment="1" applyProtection="1">
      <alignment horizontal="left" vertical="top" wrapText="1"/>
      <protection locked="0"/>
    </xf>
    <xf numFmtId="0" fontId="1" fillId="4" borderId="58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108" xfId="0" applyFont="1" applyFill="1" applyBorder="1" applyAlignment="1" applyProtection="1">
      <alignment horizontal="left" vertical="top" wrapText="1"/>
      <protection locked="0"/>
    </xf>
    <xf numFmtId="0" fontId="1" fillId="4" borderId="75" xfId="0" applyFont="1" applyFill="1" applyBorder="1" applyAlignment="1" applyProtection="1">
      <alignment horizontal="left" vertical="top" wrapText="1"/>
      <protection locked="0"/>
    </xf>
    <xf numFmtId="0" fontId="1" fillId="4" borderId="36" xfId="0" applyFont="1" applyFill="1" applyBorder="1" applyAlignment="1" applyProtection="1">
      <alignment horizontal="left" vertical="top" wrapText="1"/>
      <protection locked="0"/>
    </xf>
    <xf numFmtId="0" fontId="1" fillId="4" borderId="34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76200</xdr:rowOff>
    </xdr:from>
    <xdr:to>
      <xdr:col>5</xdr:col>
      <xdr:colOff>47625</xdr:colOff>
      <xdr:row>4</xdr:row>
      <xdr:rowOff>238125</xdr:rowOff>
    </xdr:to>
    <xdr:pic>
      <xdr:nvPicPr>
        <xdr:cNvPr id="4110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7650"/>
          <a:ext cx="1809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76200</xdr:rowOff>
    </xdr:from>
    <xdr:to>
      <xdr:col>5</xdr:col>
      <xdr:colOff>66675</xdr:colOff>
      <xdr:row>4</xdr:row>
      <xdr:rowOff>238125</xdr:rowOff>
    </xdr:to>
    <xdr:pic>
      <xdr:nvPicPr>
        <xdr:cNvPr id="2135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7650"/>
          <a:ext cx="1809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166211</xdr:colOff>
      <xdr:row>23</xdr:row>
      <xdr:rowOff>71808</xdr:rowOff>
    </xdr:from>
    <xdr:to>
      <xdr:col>23</xdr:col>
      <xdr:colOff>426167</xdr:colOff>
      <xdr:row>33</xdr:row>
      <xdr:rowOff>41963</xdr:rowOff>
    </xdr:to>
    <xdr:sp macro="" textlink="">
      <xdr:nvSpPr>
        <xdr:cNvPr id="5" name="Rectangle 4"/>
        <xdr:cNvSpPr/>
      </xdr:nvSpPr>
      <xdr:spPr>
        <a:xfrm rot="20270075">
          <a:off x="309086" y="5253408"/>
          <a:ext cx="8765781" cy="244665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6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6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00"/>
  <sheetViews>
    <sheetView tabSelected="1" view="pageBreakPreview" zoomScaleNormal="100" zoomScaleSheetLayoutView="100" workbookViewId="0">
      <selection activeCell="B2" sqref="B2:I6"/>
    </sheetView>
  </sheetViews>
  <sheetFormatPr defaultRowHeight="12.75"/>
  <cols>
    <col min="1" max="1" width="2.140625" customWidth="1"/>
    <col min="2" max="2" width="6.5703125" customWidth="1"/>
    <col min="3" max="4" width="7.42578125" customWidth="1"/>
    <col min="5" max="5" width="7.140625" customWidth="1"/>
    <col min="6" max="6" width="6.5703125" customWidth="1"/>
    <col min="7" max="17" width="3.42578125" customWidth="1"/>
    <col min="18" max="18" width="7.5703125" customWidth="1"/>
    <col min="19" max="19" width="12.28515625" customWidth="1"/>
    <col min="20" max="20" width="13" customWidth="1"/>
    <col min="21" max="22" width="6.7109375" customWidth="1"/>
    <col min="23" max="23" width="8.7109375" customWidth="1"/>
    <col min="24" max="24" width="14" customWidth="1"/>
    <col min="25" max="25" width="2.5703125" customWidth="1"/>
    <col min="28" max="28" width="9.140625" customWidth="1"/>
    <col min="38" max="40" width="15.7109375" customWidth="1"/>
    <col min="41" max="41" width="20.7109375" customWidth="1"/>
  </cols>
  <sheetData>
    <row r="1" spans="2:32" ht="13.5" thickBot="1"/>
    <row r="2" spans="2:32" ht="20.100000000000001" customHeight="1">
      <c r="B2" s="214" t="s">
        <v>22</v>
      </c>
      <c r="C2" s="215"/>
      <c r="D2" s="215"/>
      <c r="E2" s="215"/>
      <c r="F2" s="215"/>
      <c r="G2" s="215"/>
      <c r="H2" s="215"/>
      <c r="I2" s="216"/>
      <c r="J2" s="223" t="s">
        <v>21</v>
      </c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79"/>
      <c r="W2" s="227" t="s">
        <v>117</v>
      </c>
      <c r="X2" s="228"/>
      <c r="Y2" s="27"/>
      <c r="Z2" s="199" t="s">
        <v>113</v>
      </c>
      <c r="AA2" s="200"/>
      <c r="AC2" s="181" t="s">
        <v>109</v>
      </c>
      <c r="AD2" s="182"/>
      <c r="AE2" s="182"/>
      <c r="AF2" s="183"/>
    </row>
    <row r="3" spans="2:32" ht="20.100000000000001" customHeight="1">
      <c r="B3" s="217"/>
      <c r="C3" s="218"/>
      <c r="D3" s="218"/>
      <c r="E3" s="218"/>
      <c r="F3" s="218"/>
      <c r="G3" s="218"/>
      <c r="H3" s="218"/>
      <c r="I3" s="219"/>
      <c r="J3" s="225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187"/>
      <c r="W3" s="187"/>
      <c r="X3" s="80"/>
      <c r="Y3" s="28"/>
      <c r="Z3" s="201"/>
      <c r="AA3" s="202"/>
      <c r="AC3" s="184"/>
      <c r="AD3" s="185"/>
      <c r="AE3" s="185"/>
      <c r="AF3" s="186"/>
    </row>
    <row r="4" spans="2:32" ht="20.100000000000001" customHeight="1">
      <c r="B4" s="217"/>
      <c r="C4" s="218"/>
      <c r="D4" s="218"/>
      <c r="E4" s="218"/>
      <c r="F4" s="218"/>
      <c r="G4" s="218"/>
      <c r="H4" s="218"/>
      <c r="I4" s="219"/>
      <c r="J4" s="188" t="s">
        <v>23</v>
      </c>
      <c r="K4" s="189"/>
      <c r="L4" s="189"/>
      <c r="M4" s="189"/>
      <c r="N4" s="189"/>
      <c r="O4" s="189"/>
      <c r="P4" s="190"/>
      <c r="Q4" s="190"/>
      <c r="R4" s="190"/>
      <c r="S4" s="190"/>
      <c r="T4" s="81"/>
      <c r="U4" s="191" t="s">
        <v>7</v>
      </c>
      <c r="V4" s="189"/>
      <c r="W4" s="189"/>
      <c r="X4" s="36"/>
      <c r="Y4" s="12"/>
      <c r="Z4" s="201"/>
      <c r="AA4" s="202"/>
      <c r="AC4" s="192" t="s">
        <v>110</v>
      </c>
      <c r="AD4" s="193"/>
      <c r="AE4" s="193"/>
      <c r="AF4" s="194"/>
    </row>
    <row r="5" spans="2:32" ht="20.100000000000001" customHeight="1">
      <c r="B5" s="217"/>
      <c r="C5" s="218"/>
      <c r="D5" s="218"/>
      <c r="E5" s="218"/>
      <c r="F5" s="218"/>
      <c r="G5" s="218"/>
      <c r="H5" s="218"/>
      <c r="I5" s="219"/>
      <c r="J5" s="188" t="s">
        <v>1</v>
      </c>
      <c r="K5" s="189"/>
      <c r="L5" s="189"/>
      <c r="M5" s="189"/>
      <c r="N5" s="189"/>
      <c r="O5" s="189"/>
      <c r="P5" s="190"/>
      <c r="Q5" s="190"/>
      <c r="R5" s="190"/>
      <c r="S5" s="190"/>
      <c r="T5" s="82"/>
      <c r="U5" s="191" t="s">
        <v>32</v>
      </c>
      <c r="V5" s="189"/>
      <c r="W5" s="189"/>
      <c r="X5" s="37"/>
      <c r="Y5" s="33"/>
      <c r="Z5" s="201"/>
      <c r="AA5" s="202"/>
      <c r="AC5" s="192"/>
      <c r="AD5" s="193"/>
      <c r="AE5" s="193"/>
      <c r="AF5" s="194"/>
    </row>
    <row r="6" spans="2:32" s="2" customFormat="1" ht="20.100000000000001" customHeight="1" thickBot="1">
      <c r="B6" s="220"/>
      <c r="C6" s="221"/>
      <c r="D6" s="221"/>
      <c r="E6" s="221"/>
      <c r="F6" s="221"/>
      <c r="G6" s="221"/>
      <c r="H6" s="221"/>
      <c r="I6" s="222"/>
      <c r="J6" s="195" t="s">
        <v>2</v>
      </c>
      <c r="K6" s="196"/>
      <c r="L6" s="196"/>
      <c r="M6" s="196"/>
      <c r="N6" s="196"/>
      <c r="O6" s="196"/>
      <c r="P6" s="197"/>
      <c r="Q6" s="197"/>
      <c r="R6" s="197"/>
      <c r="S6" s="197"/>
      <c r="T6" s="83"/>
      <c r="U6" s="198" t="s">
        <v>60</v>
      </c>
      <c r="V6" s="196"/>
      <c r="W6" s="196"/>
      <c r="X6" s="38"/>
      <c r="Y6" s="29"/>
      <c r="Z6" s="201"/>
      <c r="AA6" s="202"/>
      <c r="AC6" s="192"/>
      <c r="AD6" s="193"/>
      <c r="AE6" s="193"/>
      <c r="AF6" s="194"/>
    </row>
    <row r="7" spans="2:32" s="2" customFormat="1" ht="20.100000000000001" customHeight="1" thickBot="1">
      <c r="B7" s="205" t="s">
        <v>24</v>
      </c>
      <c r="C7" s="206"/>
      <c r="D7" s="206"/>
      <c r="E7" s="206"/>
      <c r="F7" s="206"/>
      <c r="G7" s="209" t="s">
        <v>75</v>
      </c>
      <c r="H7" s="209"/>
      <c r="I7" s="209"/>
      <c r="J7" s="209"/>
      <c r="K7" s="230"/>
      <c r="L7" s="231"/>
      <c r="M7" s="231"/>
      <c r="N7" s="231"/>
      <c r="O7" s="231"/>
      <c r="P7" s="231"/>
      <c r="Q7" s="231"/>
      <c r="R7" s="232"/>
      <c r="S7" s="205" t="s">
        <v>8</v>
      </c>
      <c r="T7" s="206"/>
      <c r="U7" s="206"/>
      <c r="V7" s="210"/>
      <c r="W7" s="210"/>
      <c r="X7" s="211"/>
      <c r="Y7" s="29"/>
      <c r="Z7" s="203"/>
      <c r="AA7" s="204"/>
      <c r="AC7" s="103"/>
      <c r="AD7" s="104"/>
      <c r="AE7" s="104"/>
      <c r="AF7" s="105"/>
    </row>
    <row r="8" spans="2:32" s="2" customFormat="1" ht="20.100000000000001" customHeight="1" thickBot="1">
      <c r="B8" s="207"/>
      <c r="C8" s="208"/>
      <c r="D8" s="208"/>
      <c r="E8" s="208"/>
      <c r="F8" s="208"/>
      <c r="G8" s="229" t="s">
        <v>76</v>
      </c>
      <c r="H8" s="229"/>
      <c r="I8" s="229"/>
      <c r="J8" s="229"/>
      <c r="K8" s="233"/>
      <c r="L8" s="234"/>
      <c r="M8" s="234"/>
      <c r="N8" s="234"/>
      <c r="O8" s="234"/>
      <c r="P8" s="234"/>
      <c r="Q8" s="234"/>
      <c r="R8" s="235"/>
      <c r="S8" s="207"/>
      <c r="T8" s="208"/>
      <c r="U8" s="208"/>
      <c r="V8" s="212"/>
      <c r="W8" s="212"/>
      <c r="X8" s="213"/>
      <c r="Y8" s="29"/>
      <c r="AC8" s="192" t="s">
        <v>111</v>
      </c>
      <c r="AD8" s="193"/>
      <c r="AE8" s="193"/>
      <c r="AF8" s="194"/>
    </row>
    <row r="9" spans="2:32" s="2" customFormat="1" ht="20.100000000000001" customHeight="1" thickBot="1">
      <c r="B9" s="236" t="s">
        <v>18</v>
      </c>
      <c r="C9" s="237"/>
      <c r="D9" s="237"/>
      <c r="E9" s="237"/>
      <c r="F9" s="238"/>
      <c r="G9" s="236" t="s">
        <v>26</v>
      </c>
      <c r="H9" s="237"/>
      <c r="I9" s="238"/>
      <c r="J9" s="199" t="s">
        <v>28</v>
      </c>
      <c r="K9" s="239"/>
      <c r="L9" s="239"/>
      <c r="M9" s="200"/>
      <c r="N9" s="241" t="s">
        <v>71</v>
      </c>
      <c r="O9" s="241"/>
      <c r="P9" s="241"/>
      <c r="Q9" s="241" t="s">
        <v>72</v>
      </c>
      <c r="R9" s="241"/>
      <c r="S9" s="199" t="s">
        <v>65</v>
      </c>
      <c r="T9" s="239"/>
      <c r="U9" s="239"/>
      <c r="V9" s="239"/>
      <c r="W9" s="239"/>
      <c r="X9" s="200"/>
      <c r="Y9" s="6"/>
      <c r="AC9" s="192"/>
      <c r="AD9" s="193"/>
      <c r="AE9" s="193"/>
      <c r="AF9" s="194"/>
    </row>
    <row r="10" spans="2:32" s="2" customFormat="1" ht="20.100000000000001" customHeight="1">
      <c r="B10" s="243" t="s">
        <v>79</v>
      </c>
      <c r="C10" s="244"/>
      <c r="D10" s="244"/>
      <c r="E10" s="244"/>
      <c r="F10" s="245"/>
      <c r="G10" s="246" t="s">
        <v>27</v>
      </c>
      <c r="H10" s="247"/>
      <c r="I10" s="248"/>
      <c r="J10" s="201"/>
      <c r="K10" s="240"/>
      <c r="L10" s="240"/>
      <c r="M10" s="202"/>
      <c r="N10" s="242"/>
      <c r="O10" s="242"/>
      <c r="P10" s="242"/>
      <c r="Q10" s="242"/>
      <c r="R10" s="242"/>
      <c r="S10" s="84" t="s">
        <v>1</v>
      </c>
      <c r="T10" s="39"/>
      <c r="U10" s="249" t="s">
        <v>2</v>
      </c>
      <c r="V10" s="250"/>
      <c r="W10" s="251"/>
      <c r="X10" s="252"/>
      <c r="Y10" s="15"/>
      <c r="Z10" s="199" t="s">
        <v>90</v>
      </c>
      <c r="AA10" s="200"/>
      <c r="AC10" s="192" t="s">
        <v>91</v>
      </c>
      <c r="AD10" s="193"/>
      <c r="AE10" s="193"/>
      <c r="AF10" s="194"/>
    </row>
    <row r="11" spans="2:32" s="2" customFormat="1" ht="20.100000000000001" customHeight="1" thickBot="1">
      <c r="B11" s="253"/>
      <c r="C11" s="254"/>
      <c r="D11" s="254"/>
      <c r="E11" s="254"/>
      <c r="F11" s="255"/>
      <c r="G11" s="256"/>
      <c r="H11" s="257"/>
      <c r="I11" s="258"/>
      <c r="J11" s="259" t="str">
        <f>F51</f>
        <v/>
      </c>
      <c r="K11" s="260"/>
      <c r="L11" s="260"/>
      <c r="M11" s="261"/>
      <c r="N11" s="262" t="str">
        <f>IF(J11="","",J11/Q11)</f>
        <v/>
      </c>
      <c r="O11" s="262"/>
      <c r="P11" s="262"/>
      <c r="Q11" s="263" t="str">
        <f>IF(D16="","",COUNT(G16:I45))</f>
        <v/>
      </c>
      <c r="R11" s="263"/>
      <c r="S11" s="85"/>
      <c r="T11" s="40"/>
      <c r="U11" s="264"/>
      <c r="V11" s="265"/>
      <c r="W11" s="266"/>
      <c r="X11" s="267"/>
      <c r="Y11" s="15"/>
      <c r="Z11" s="201"/>
      <c r="AA11" s="202"/>
      <c r="AC11" s="192"/>
      <c r="AD11" s="193"/>
      <c r="AE11" s="193"/>
      <c r="AF11" s="194"/>
    </row>
    <row r="12" spans="2:32" s="3" customFormat="1" ht="13.5" customHeight="1" thickTop="1">
      <c r="B12" s="268" t="s">
        <v>59</v>
      </c>
      <c r="C12" s="271" t="s">
        <v>64</v>
      </c>
      <c r="D12" s="274" t="s">
        <v>74</v>
      </c>
      <c r="E12" s="277" t="s">
        <v>16</v>
      </c>
      <c r="F12" s="280" t="s">
        <v>17</v>
      </c>
      <c r="G12" s="86" t="s">
        <v>0</v>
      </c>
      <c r="H12" s="87"/>
      <c r="I12" s="87"/>
      <c r="J12" s="87"/>
      <c r="K12" s="87"/>
      <c r="L12" s="88"/>
      <c r="M12" s="86" t="s">
        <v>3</v>
      </c>
      <c r="N12" s="87"/>
      <c r="O12" s="87"/>
      <c r="P12" s="89"/>
      <c r="Q12" s="283" t="s">
        <v>5</v>
      </c>
      <c r="R12" s="284"/>
      <c r="S12" s="285" t="s">
        <v>45</v>
      </c>
      <c r="T12" s="286"/>
      <c r="U12" s="287" t="s">
        <v>66</v>
      </c>
      <c r="V12" s="286"/>
      <c r="W12" s="286"/>
      <c r="X12" s="90" t="s">
        <v>14</v>
      </c>
      <c r="Y12" s="4"/>
      <c r="Z12" s="201"/>
      <c r="AA12" s="202"/>
      <c r="AC12" s="106"/>
      <c r="AD12" s="107"/>
      <c r="AE12" s="107"/>
      <c r="AF12" s="108"/>
    </row>
    <row r="13" spans="2:32" s="2" customFormat="1" ht="13.5" customHeight="1">
      <c r="B13" s="269"/>
      <c r="C13" s="272"/>
      <c r="D13" s="275"/>
      <c r="E13" s="278"/>
      <c r="F13" s="281"/>
      <c r="G13" s="91" t="s">
        <v>1</v>
      </c>
      <c r="H13" s="92"/>
      <c r="I13" s="92"/>
      <c r="J13" s="92" t="s">
        <v>2</v>
      </c>
      <c r="K13" s="92"/>
      <c r="L13" s="93"/>
      <c r="M13" s="288" t="s">
        <v>19</v>
      </c>
      <c r="N13" s="289"/>
      <c r="O13" s="292" t="s">
        <v>4</v>
      </c>
      <c r="P13" s="191"/>
      <c r="Q13" s="295" t="s">
        <v>6</v>
      </c>
      <c r="R13" s="296"/>
      <c r="S13" s="94" t="s">
        <v>46</v>
      </c>
      <c r="T13" s="95" t="s">
        <v>47</v>
      </c>
      <c r="U13" s="96" t="s">
        <v>55</v>
      </c>
      <c r="V13" s="97" t="s">
        <v>12</v>
      </c>
      <c r="W13" s="97" t="s">
        <v>57</v>
      </c>
      <c r="X13" s="98" t="s">
        <v>10</v>
      </c>
      <c r="Y13" s="5"/>
      <c r="Z13" s="201"/>
      <c r="AA13" s="202"/>
      <c r="AC13" s="192" t="s">
        <v>112</v>
      </c>
      <c r="AD13" s="193"/>
      <c r="AE13" s="193"/>
      <c r="AF13" s="194"/>
    </row>
    <row r="14" spans="2:32" s="2" customFormat="1" ht="11.25" customHeight="1">
      <c r="B14" s="269"/>
      <c r="C14" s="272"/>
      <c r="D14" s="275"/>
      <c r="E14" s="278"/>
      <c r="F14" s="281"/>
      <c r="G14" s="295" t="s">
        <v>31</v>
      </c>
      <c r="H14" s="296"/>
      <c r="I14" s="296"/>
      <c r="J14" s="296" t="s">
        <v>31</v>
      </c>
      <c r="K14" s="296"/>
      <c r="L14" s="302"/>
      <c r="M14" s="288"/>
      <c r="N14" s="289"/>
      <c r="O14" s="292"/>
      <c r="P14" s="191"/>
      <c r="Q14" s="304" t="s">
        <v>69</v>
      </c>
      <c r="R14" s="305"/>
      <c r="S14" s="99" t="s">
        <v>48</v>
      </c>
      <c r="T14" s="99" t="s">
        <v>11</v>
      </c>
      <c r="U14" s="96" t="s">
        <v>56</v>
      </c>
      <c r="V14" s="187" t="s">
        <v>13</v>
      </c>
      <c r="W14" s="309" t="s">
        <v>31</v>
      </c>
      <c r="X14" s="98" t="s">
        <v>15</v>
      </c>
      <c r="Y14" s="5"/>
      <c r="Z14" s="201"/>
      <c r="AA14" s="202"/>
      <c r="AC14" s="192"/>
      <c r="AD14" s="193"/>
      <c r="AE14" s="193"/>
      <c r="AF14" s="194"/>
    </row>
    <row r="15" spans="2:32" ht="5.25" customHeight="1" thickBot="1">
      <c r="B15" s="270"/>
      <c r="C15" s="273"/>
      <c r="D15" s="276"/>
      <c r="E15" s="279"/>
      <c r="F15" s="282"/>
      <c r="G15" s="300"/>
      <c r="H15" s="301"/>
      <c r="I15" s="301"/>
      <c r="J15" s="301"/>
      <c r="K15" s="301"/>
      <c r="L15" s="303"/>
      <c r="M15" s="290"/>
      <c r="N15" s="291"/>
      <c r="O15" s="293"/>
      <c r="P15" s="294"/>
      <c r="Q15" s="306"/>
      <c r="R15" s="307"/>
      <c r="S15" s="100"/>
      <c r="T15" s="100"/>
      <c r="U15" s="101"/>
      <c r="V15" s="308"/>
      <c r="W15" s="310"/>
      <c r="X15" s="102"/>
      <c r="Y15" s="1"/>
      <c r="Z15" s="201"/>
      <c r="AA15" s="202"/>
      <c r="AC15" s="192"/>
      <c r="AD15" s="193"/>
      <c r="AE15" s="193"/>
      <c r="AF15" s="194"/>
    </row>
    <row r="16" spans="2:32" ht="20.100000000000001" customHeight="1" thickTop="1">
      <c r="B16" s="41">
        <v>1</v>
      </c>
      <c r="C16" s="42"/>
      <c r="D16" s="65"/>
      <c r="E16" s="49"/>
      <c r="F16" s="50"/>
      <c r="G16" s="311"/>
      <c r="H16" s="312"/>
      <c r="I16" s="313"/>
      <c r="J16" s="314" t="str">
        <f>IF(G16="","",G16-100)</f>
        <v/>
      </c>
      <c r="K16" s="312"/>
      <c r="L16" s="315"/>
      <c r="M16" s="316"/>
      <c r="N16" s="317"/>
      <c r="O16" s="318"/>
      <c r="P16" s="319"/>
      <c r="Q16" s="320" t="str">
        <f>IF(O16="","",IF(O16=0,0,IF(O16&lt;1,1,ROUND(O16,0))))</f>
        <v/>
      </c>
      <c r="R16" s="321"/>
      <c r="S16" s="20" t="str">
        <f>IF(AND(Q16&lt;&gt;"",Q16=0),30,"")</f>
        <v/>
      </c>
      <c r="T16" s="23" t="str">
        <f t="shared" ref="T16:T45" si="0">IF(Q16=0,"",IF(Q16="","",VLOOKUP(Q16,$AA$67:$AD$97,Z16,FALSE)))</f>
        <v/>
      </c>
      <c r="U16" s="55"/>
      <c r="V16" s="60"/>
      <c r="W16" s="51"/>
      <c r="X16" s="68" t="str">
        <f t="shared" ref="X16:X45" si="1">IF(D16="C1",IF(W16&lt;&gt;"",-300,""),IF(V16&lt;&gt;"",-100,""))</f>
        <v/>
      </c>
      <c r="Y16" s="34"/>
      <c r="Z16" s="322" t="str">
        <f>IF(D16="","",IF(D16="C1",2,IF(D16="C2",3,4)))</f>
        <v/>
      </c>
      <c r="AA16" s="323"/>
      <c r="AC16" s="192"/>
      <c r="AD16" s="193"/>
      <c r="AE16" s="193"/>
      <c r="AF16" s="194"/>
    </row>
    <row r="17" spans="2:32" ht="20.100000000000001" customHeight="1">
      <c r="B17" s="43">
        <f>B16+1</f>
        <v>2</v>
      </c>
      <c r="C17" s="44"/>
      <c r="D17" s="66"/>
      <c r="E17" s="70"/>
      <c r="F17" s="75"/>
      <c r="G17" s="324" t="str">
        <f>IF(G16="","",J16)</f>
        <v/>
      </c>
      <c r="H17" s="325"/>
      <c r="I17" s="326"/>
      <c r="J17" s="327" t="str">
        <f>IF(G17="","",G17-100)</f>
        <v/>
      </c>
      <c r="K17" s="325"/>
      <c r="L17" s="328"/>
      <c r="M17" s="329"/>
      <c r="N17" s="330"/>
      <c r="O17" s="331"/>
      <c r="P17" s="332"/>
      <c r="Q17" s="333" t="str">
        <f t="shared" ref="Q17:Q27" si="2">IF(O17="","",IF(O17=0,0,IF(O17&lt;1,1,ROUND(O17,0))))</f>
        <v/>
      </c>
      <c r="R17" s="334"/>
      <c r="S17" s="16" t="str">
        <f>IF(AND(Q17&lt;&gt;"",Q17=0),30,"")</f>
        <v/>
      </c>
      <c r="T17" s="24" t="str">
        <f t="shared" si="0"/>
        <v/>
      </c>
      <c r="U17" s="56"/>
      <c r="V17" s="61"/>
      <c r="W17" s="62"/>
      <c r="X17" s="17" t="str">
        <f t="shared" si="1"/>
        <v/>
      </c>
      <c r="Y17" s="34"/>
      <c r="Z17" s="335" t="str">
        <f t="shared" ref="Z17:Z45" si="3">IF(D17="","",IF(D17="C1",2,IF(D17="C2",3,4)))</f>
        <v/>
      </c>
      <c r="AA17" s="336"/>
      <c r="AC17" s="192"/>
      <c r="AD17" s="193"/>
      <c r="AE17" s="193"/>
      <c r="AF17" s="194"/>
    </row>
    <row r="18" spans="2:32" ht="20.100000000000001" customHeight="1" thickBot="1">
      <c r="B18" s="43">
        <f t="shared" ref="B18:B44" si="4">B17+1</f>
        <v>3</v>
      </c>
      <c r="C18" s="44"/>
      <c r="D18" s="66"/>
      <c r="E18" s="70"/>
      <c r="F18" s="75"/>
      <c r="G18" s="324" t="str">
        <f>IF(G17="","",J17)</f>
        <v/>
      </c>
      <c r="H18" s="325"/>
      <c r="I18" s="326"/>
      <c r="J18" s="327" t="str">
        <f>IF(G18="","",G18-100)</f>
        <v/>
      </c>
      <c r="K18" s="325"/>
      <c r="L18" s="328"/>
      <c r="M18" s="329"/>
      <c r="N18" s="330"/>
      <c r="O18" s="331"/>
      <c r="P18" s="332"/>
      <c r="Q18" s="333" t="str">
        <f t="shared" si="2"/>
        <v/>
      </c>
      <c r="R18" s="334"/>
      <c r="S18" s="16" t="str">
        <f t="shared" ref="S18:S31" si="5">IF(AND(Q18&lt;&gt;"",Q18=0),30,"")</f>
        <v/>
      </c>
      <c r="T18" s="24" t="str">
        <f t="shared" si="0"/>
        <v/>
      </c>
      <c r="U18" s="56"/>
      <c r="V18" s="61"/>
      <c r="W18" s="52"/>
      <c r="X18" s="17" t="str">
        <f t="shared" si="1"/>
        <v/>
      </c>
      <c r="Y18" s="34"/>
      <c r="Z18" s="335" t="str">
        <f t="shared" si="3"/>
        <v/>
      </c>
      <c r="AA18" s="336"/>
      <c r="AC18" s="297"/>
      <c r="AD18" s="298"/>
      <c r="AE18" s="298"/>
      <c r="AF18" s="299"/>
    </row>
    <row r="19" spans="2:32" ht="20.100000000000001" customHeight="1" thickBot="1">
      <c r="B19" s="43">
        <f t="shared" si="4"/>
        <v>4</v>
      </c>
      <c r="C19" s="44"/>
      <c r="D19" s="66"/>
      <c r="E19" s="70"/>
      <c r="F19" s="75"/>
      <c r="G19" s="324" t="str">
        <f t="shared" ref="G19:G43" si="6">IF(G18="","",J18)</f>
        <v/>
      </c>
      <c r="H19" s="325"/>
      <c r="I19" s="326"/>
      <c r="J19" s="327" t="str">
        <f t="shared" ref="J19:J43" si="7">IF(G19="","",G19-100)</f>
        <v/>
      </c>
      <c r="K19" s="325"/>
      <c r="L19" s="328"/>
      <c r="M19" s="329"/>
      <c r="N19" s="330"/>
      <c r="O19" s="331"/>
      <c r="P19" s="332"/>
      <c r="Q19" s="333" t="str">
        <f t="shared" si="2"/>
        <v/>
      </c>
      <c r="R19" s="334"/>
      <c r="S19" s="16" t="str">
        <f t="shared" si="5"/>
        <v/>
      </c>
      <c r="T19" s="24" t="str">
        <f t="shared" si="0"/>
        <v/>
      </c>
      <c r="U19" s="56"/>
      <c r="V19" s="61"/>
      <c r="W19" s="52"/>
      <c r="X19" s="17" t="str">
        <f t="shared" si="1"/>
        <v/>
      </c>
      <c r="Y19" s="34"/>
      <c r="Z19" s="335" t="str">
        <f t="shared" si="3"/>
        <v/>
      </c>
      <c r="AA19" s="336"/>
      <c r="AC19" s="69"/>
      <c r="AD19" s="69"/>
      <c r="AE19" s="69"/>
      <c r="AF19" s="69"/>
    </row>
    <row r="20" spans="2:32" ht="20.100000000000001" customHeight="1" thickBot="1">
      <c r="B20" s="45">
        <f t="shared" si="4"/>
        <v>5</v>
      </c>
      <c r="C20" s="46"/>
      <c r="D20" s="67"/>
      <c r="E20" s="76"/>
      <c r="F20" s="77"/>
      <c r="G20" s="346" t="str">
        <f t="shared" si="6"/>
        <v/>
      </c>
      <c r="H20" s="347"/>
      <c r="I20" s="348"/>
      <c r="J20" s="349" t="str">
        <f t="shared" si="7"/>
        <v/>
      </c>
      <c r="K20" s="347"/>
      <c r="L20" s="350"/>
      <c r="M20" s="351"/>
      <c r="N20" s="352"/>
      <c r="O20" s="353"/>
      <c r="P20" s="354"/>
      <c r="Q20" s="333" t="str">
        <f t="shared" si="2"/>
        <v/>
      </c>
      <c r="R20" s="334"/>
      <c r="S20" s="21" t="str">
        <f t="shared" si="5"/>
        <v/>
      </c>
      <c r="T20" s="25" t="str">
        <f t="shared" si="0"/>
        <v/>
      </c>
      <c r="U20" s="57"/>
      <c r="V20" s="63"/>
      <c r="W20" s="53"/>
      <c r="X20" s="22" t="str">
        <f t="shared" si="1"/>
        <v/>
      </c>
      <c r="Y20" s="34"/>
      <c r="Z20" s="355" t="str">
        <f t="shared" si="3"/>
        <v/>
      </c>
      <c r="AA20" s="356"/>
      <c r="AC20" s="337" t="s">
        <v>108</v>
      </c>
      <c r="AD20" s="338"/>
      <c r="AE20" s="338"/>
      <c r="AF20" s="339"/>
    </row>
    <row r="21" spans="2:32" ht="20.100000000000001" customHeight="1" thickTop="1">
      <c r="B21" s="47">
        <f t="shared" si="4"/>
        <v>6</v>
      </c>
      <c r="C21" s="48"/>
      <c r="D21" s="65"/>
      <c r="E21" s="49"/>
      <c r="F21" s="50"/>
      <c r="G21" s="311" t="str">
        <f t="shared" si="6"/>
        <v/>
      </c>
      <c r="H21" s="312"/>
      <c r="I21" s="313"/>
      <c r="J21" s="314" t="str">
        <f t="shared" si="7"/>
        <v/>
      </c>
      <c r="K21" s="312"/>
      <c r="L21" s="315"/>
      <c r="M21" s="340"/>
      <c r="N21" s="341"/>
      <c r="O21" s="342"/>
      <c r="P21" s="343"/>
      <c r="Q21" s="320" t="str">
        <f t="shared" si="2"/>
        <v/>
      </c>
      <c r="R21" s="321"/>
      <c r="S21" s="18" t="str">
        <f t="shared" si="5"/>
        <v/>
      </c>
      <c r="T21" s="23" t="str">
        <f t="shared" si="0"/>
        <v/>
      </c>
      <c r="U21" s="58"/>
      <c r="V21" s="64"/>
      <c r="W21" s="54"/>
      <c r="X21" s="68" t="str">
        <f t="shared" si="1"/>
        <v/>
      </c>
      <c r="Y21" s="34"/>
      <c r="Z21" s="344" t="str">
        <f t="shared" si="3"/>
        <v/>
      </c>
      <c r="AA21" s="345"/>
      <c r="AC21" s="192"/>
      <c r="AD21" s="193"/>
      <c r="AE21" s="193"/>
      <c r="AF21" s="194"/>
    </row>
    <row r="22" spans="2:32" ht="20.100000000000001" customHeight="1">
      <c r="B22" s="43">
        <f t="shared" si="4"/>
        <v>7</v>
      </c>
      <c r="C22" s="44"/>
      <c r="D22" s="66"/>
      <c r="E22" s="70"/>
      <c r="F22" s="75"/>
      <c r="G22" s="324" t="str">
        <f t="shared" si="6"/>
        <v/>
      </c>
      <c r="H22" s="325"/>
      <c r="I22" s="326"/>
      <c r="J22" s="327" t="str">
        <f t="shared" si="7"/>
        <v/>
      </c>
      <c r="K22" s="325"/>
      <c r="L22" s="328"/>
      <c r="M22" s="329"/>
      <c r="N22" s="330"/>
      <c r="O22" s="331"/>
      <c r="P22" s="332"/>
      <c r="Q22" s="333" t="str">
        <f t="shared" si="2"/>
        <v/>
      </c>
      <c r="R22" s="334"/>
      <c r="S22" s="16" t="str">
        <f t="shared" si="5"/>
        <v/>
      </c>
      <c r="T22" s="24" t="str">
        <f t="shared" si="0"/>
        <v/>
      </c>
      <c r="U22" s="56"/>
      <c r="V22" s="61"/>
      <c r="W22" s="62"/>
      <c r="X22" s="17" t="str">
        <f t="shared" si="1"/>
        <v/>
      </c>
      <c r="Y22" s="34"/>
      <c r="Z22" s="335" t="str">
        <f t="shared" si="3"/>
        <v/>
      </c>
      <c r="AA22" s="336"/>
      <c r="AC22" s="192"/>
      <c r="AD22" s="193"/>
      <c r="AE22" s="193"/>
      <c r="AF22" s="194"/>
    </row>
    <row r="23" spans="2:32" ht="20.100000000000001" customHeight="1">
      <c r="B23" s="43">
        <f t="shared" si="4"/>
        <v>8</v>
      </c>
      <c r="C23" s="44"/>
      <c r="D23" s="66"/>
      <c r="E23" s="70"/>
      <c r="F23" s="75"/>
      <c r="G23" s="324" t="str">
        <f t="shared" si="6"/>
        <v/>
      </c>
      <c r="H23" s="325"/>
      <c r="I23" s="326"/>
      <c r="J23" s="327" t="str">
        <f t="shared" si="7"/>
        <v/>
      </c>
      <c r="K23" s="325"/>
      <c r="L23" s="328"/>
      <c r="M23" s="329"/>
      <c r="N23" s="330"/>
      <c r="O23" s="331"/>
      <c r="P23" s="332"/>
      <c r="Q23" s="333" t="str">
        <f t="shared" si="2"/>
        <v/>
      </c>
      <c r="R23" s="334"/>
      <c r="S23" s="16" t="str">
        <f t="shared" si="5"/>
        <v/>
      </c>
      <c r="T23" s="24" t="str">
        <f t="shared" si="0"/>
        <v/>
      </c>
      <c r="U23" s="56"/>
      <c r="V23" s="61"/>
      <c r="W23" s="52"/>
      <c r="X23" s="17" t="str">
        <f t="shared" si="1"/>
        <v/>
      </c>
      <c r="Y23" s="34"/>
      <c r="Z23" s="335" t="str">
        <f t="shared" si="3"/>
        <v/>
      </c>
      <c r="AA23" s="336"/>
      <c r="AC23" s="192"/>
      <c r="AD23" s="193"/>
      <c r="AE23" s="193"/>
      <c r="AF23" s="194"/>
    </row>
    <row r="24" spans="2:32" ht="20.100000000000001" customHeight="1">
      <c r="B24" s="43">
        <f t="shared" si="4"/>
        <v>9</v>
      </c>
      <c r="C24" s="44"/>
      <c r="D24" s="66"/>
      <c r="E24" s="70"/>
      <c r="F24" s="75"/>
      <c r="G24" s="324" t="str">
        <f t="shared" si="6"/>
        <v/>
      </c>
      <c r="H24" s="325"/>
      <c r="I24" s="326"/>
      <c r="J24" s="327" t="str">
        <f t="shared" si="7"/>
        <v/>
      </c>
      <c r="K24" s="325"/>
      <c r="L24" s="328"/>
      <c r="M24" s="329"/>
      <c r="N24" s="330"/>
      <c r="O24" s="331"/>
      <c r="P24" s="332"/>
      <c r="Q24" s="333" t="str">
        <f t="shared" si="2"/>
        <v/>
      </c>
      <c r="R24" s="334"/>
      <c r="S24" s="16" t="str">
        <f t="shared" si="5"/>
        <v/>
      </c>
      <c r="T24" s="24" t="str">
        <f t="shared" si="0"/>
        <v/>
      </c>
      <c r="U24" s="56"/>
      <c r="V24" s="61"/>
      <c r="W24" s="52"/>
      <c r="X24" s="17" t="str">
        <f t="shared" si="1"/>
        <v/>
      </c>
      <c r="Y24" s="34"/>
      <c r="Z24" s="335" t="str">
        <f t="shared" si="3"/>
        <v/>
      </c>
      <c r="AA24" s="336"/>
      <c r="AC24" s="192"/>
      <c r="AD24" s="193"/>
      <c r="AE24" s="193"/>
      <c r="AF24" s="194"/>
    </row>
    <row r="25" spans="2:32" ht="20.100000000000001" customHeight="1" thickBot="1">
      <c r="B25" s="45">
        <f t="shared" si="4"/>
        <v>10</v>
      </c>
      <c r="C25" s="46"/>
      <c r="D25" s="67"/>
      <c r="E25" s="76"/>
      <c r="F25" s="77"/>
      <c r="G25" s="346" t="str">
        <f t="shared" si="6"/>
        <v/>
      </c>
      <c r="H25" s="347"/>
      <c r="I25" s="348"/>
      <c r="J25" s="349" t="str">
        <f t="shared" si="7"/>
        <v/>
      </c>
      <c r="K25" s="347"/>
      <c r="L25" s="350"/>
      <c r="M25" s="351"/>
      <c r="N25" s="352"/>
      <c r="O25" s="353"/>
      <c r="P25" s="354"/>
      <c r="Q25" s="333" t="str">
        <f t="shared" si="2"/>
        <v/>
      </c>
      <c r="R25" s="334"/>
      <c r="S25" s="21" t="str">
        <f t="shared" si="5"/>
        <v/>
      </c>
      <c r="T25" s="25" t="str">
        <f t="shared" si="0"/>
        <v/>
      </c>
      <c r="U25" s="57"/>
      <c r="V25" s="63"/>
      <c r="W25" s="53"/>
      <c r="X25" s="22" t="str">
        <f t="shared" si="1"/>
        <v/>
      </c>
      <c r="Y25" s="34"/>
      <c r="Z25" s="359" t="str">
        <f t="shared" si="3"/>
        <v/>
      </c>
      <c r="AA25" s="360"/>
      <c r="AC25" s="297"/>
      <c r="AD25" s="298"/>
      <c r="AE25" s="298"/>
      <c r="AF25" s="299"/>
    </row>
    <row r="26" spans="2:32" ht="20.100000000000001" customHeight="1" thickTop="1">
      <c r="B26" s="41">
        <f t="shared" si="4"/>
        <v>11</v>
      </c>
      <c r="C26" s="42"/>
      <c r="D26" s="65"/>
      <c r="E26" s="49"/>
      <c r="F26" s="50"/>
      <c r="G26" s="311" t="str">
        <f t="shared" si="6"/>
        <v/>
      </c>
      <c r="H26" s="312"/>
      <c r="I26" s="313"/>
      <c r="J26" s="314" t="str">
        <f t="shared" si="7"/>
        <v/>
      </c>
      <c r="K26" s="312"/>
      <c r="L26" s="315"/>
      <c r="M26" s="316"/>
      <c r="N26" s="317"/>
      <c r="O26" s="318"/>
      <c r="P26" s="319"/>
      <c r="Q26" s="320" t="str">
        <f t="shared" si="2"/>
        <v/>
      </c>
      <c r="R26" s="321"/>
      <c r="S26" s="20" t="str">
        <f t="shared" si="5"/>
        <v/>
      </c>
      <c r="T26" s="23" t="str">
        <f t="shared" si="0"/>
        <v/>
      </c>
      <c r="U26" s="55"/>
      <c r="V26" s="60"/>
      <c r="W26" s="51"/>
      <c r="X26" s="68" t="str">
        <f t="shared" si="1"/>
        <v/>
      </c>
      <c r="Y26" s="34"/>
      <c r="Z26" s="357" t="str">
        <f t="shared" si="3"/>
        <v/>
      </c>
      <c r="AA26" s="358"/>
    </row>
    <row r="27" spans="2:32" ht="20.100000000000001" customHeight="1">
      <c r="B27" s="43">
        <f t="shared" si="4"/>
        <v>12</v>
      </c>
      <c r="C27" s="44"/>
      <c r="D27" s="66"/>
      <c r="E27" s="70"/>
      <c r="F27" s="75"/>
      <c r="G27" s="324" t="str">
        <f t="shared" si="6"/>
        <v/>
      </c>
      <c r="H27" s="325"/>
      <c r="I27" s="326"/>
      <c r="J27" s="327" t="str">
        <f t="shared" si="7"/>
        <v/>
      </c>
      <c r="K27" s="325"/>
      <c r="L27" s="328"/>
      <c r="M27" s="329"/>
      <c r="N27" s="330"/>
      <c r="O27" s="331"/>
      <c r="P27" s="332"/>
      <c r="Q27" s="333" t="str">
        <f t="shared" si="2"/>
        <v/>
      </c>
      <c r="R27" s="334"/>
      <c r="S27" s="16" t="str">
        <f t="shared" si="5"/>
        <v/>
      </c>
      <c r="T27" s="24" t="str">
        <f t="shared" si="0"/>
        <v/>
      </c>
      <c r="U27" s="56"/>
      <c r="V27" s="61"/>
      <c r="W27" s="52"/>
      <c r="X27" s="17" t="str">
        <f t="shared" si="1"/>
        <v/>
      </c>
      <c r="Y27" s="34"/>
      <c r="Z27" s="335" t="str">
        <f t="shared" si="3"/>
        <v/>
      </c>
      <c r="AA27" s="336"/>
    </row>
    <row r="28" spans="2:32" ht="20.100000000000001" customHeight="1">
      <c r="B28" s="43">
        <f t="shared" si="4"/>
        <v>13</v>
      </c>
      <c r="C28" s="44"/>
      <c r="D28" s="66"/>
      <c r="E28" s="70"/>
      <c r="F28" s="75"/>
      <c r="G28" s="324" t="str">
        <f t="shared" si="6"/>
        <v/>
      </c>
      <c r="H28" s="325"/>
      <c r="I28" s="326"/>
      <c r="J28" s="327" t="str">
        <f t="shared" si="7"/>
        <v/>
      </c>
      <c r="K28" s="325"/>
      <c r="L28" s="328"/>
      <c r="M28" s="329"/>
      <c r="N28" s="330"/>
      <c r="O28" s="331"/>
      <c r="P28" s="332"/>
      <c r="Q28" s="333" t="str">
        <f t="shared" ref="Q28:Q43" si="8">IF(O28="","",IF(O28=0,0,IF(O28&lt;1,1,ROUND(O28,0))))</f>
        <v/>
      </c>
      <c r="R28" s="334"/>
      <c r="S28" s="16" t="str">
        <f t="shared" si="5"/>
        <v/>
      </c>
      <c r="T28" s="24" t="str">
        <f t="shared" si="0"/>
        <v/>
      </c>
      <c r="U28" s="56"/>
      <c r="V28" s="61"/>
      <c r="W28" s="52"/>
      <c r="X28" s="17" t="str">
        <f t="shared" si="1"/>
        <v/>
      </c>
      <c r="Y28" s="34"/>
      <c r="Z28" s="335" t="str">
        <f t="shared" si="3"/>
        <v/>
      </c>
      <c r="AA28" s="336"/>
    </row>
    <row r="29" spans="2:32" ht="20.100000000000001" customHeight="1">
      <c r="B29" s="43">
        <f t="shared" si="4"/>
        <v>14</v>
      </c>
      <c r="C29" s="44"/>
      <c r="D29" s="66"/>
      <c r="E29" s="70"/>
      <c r="F29" s="75"/>
      <c r="G29" s="324" t="str">
        <f t="shared" si="6"/>
        <v/>
      </c>
      <c r="H29" s="325"/>
      <c r="I29" s="326"/>
      <c r="J29" s="327" t="str">
        <f t="shared" si="7"/>
        <v/>
      </c>
      <c r="K29" s="325"/>
      <c r="L29" s="328"/>
      <c r="M29" s="329"/>
      <c r="N29" s="330"/>
      <c r="O29" s="331"/>
      <c r="P29" s="332"/>
      <c r="Q29" s="333" t="str">
        <f t="shared" si="8"/>
        <v/>
      </c>
      <c r="R29" s="334"/>
      <c r="S29" s="16" t="str">
        <f t="shared" si="5"/>
        <v/>
      </c>
      <c r="T29" s="24" t="str">
        <f t="shared" si="0"/>
        <v/>
      </c>
      <c r="U29" s="56"/>
      <c r="V29" s="61"/>
      <c r="W29" s="52"/>
      <c r="X29" s="17" t="str">
        <f t="shared" si="1"/>
        <v/>
      </c>
      <c r="Y29" s="34"/>
      <c r="Z29" s="335" t="str">
        <f t="shared" si="3"/>
        <v/>
      </c>
      <c r="AA29" s="336"/>
      <c r="AB29" s="1"/>
    </row>
    <row r="30" spans="2:32" ht="20.100000000000001" customHeight="1" thickBot="1">
      <c r="B30" s="45">
        <f t="shared" si="4"/>
        <v>15</v>
      </c>
      <c r="C30" s="46"/>
      <c r="D30" s="67"/>
      <c r="E30" s="76"/>
      <c r="F30" s="77"/>
      <c r="G30" s="346" t="str">
        <f t="shared" si="6"/>
        <v/>
      </c>
      <c r="H30" s="347"/>
      <c r="I30" s="348"/>
      <c r="J30" s="349" t="str">
        <f t="shared" si="7"/>
        <v/>
      </c>
      <c r="K30" s="347"/>
      <c r="L30" s="350"/>
      <c r="M30" s="351"/>
      <c r="N30" s="352"/>
      <c r="O30" s="353"/>
      <c r="P30" s="354"/>
      <c r="Q30" s="361" t="str">
        <f t="shared" si="8"/>
        <v/>
      </c>
      <c r="R30" s="362"/>
      <c r="S30" s="21" t="str">
        <f t="shared" si="5"/>
        <v/>
      </c>
      <c r="T30" s="25" t="str">
        <f t="shared" si="0"/>
        <v/>
      </c>
      <c r="U30" s="57"/>
      <c r="V30" s="63"/>
      <c r="W30" s="53"/>
      <c r="X30" s="22" t="str">
        <f t="shared" si="1"/>
        <v/>
      </c>
      <c r="Y30" s="34"/>
      <c r="Z30" s="359" t="str">
        <f t="shared" si="3"/>
        <v/>
      </c>
      <c r="AA30" s="360"/>
    </row>
    <row r="31" spans="2:32" ht="20.100000000000001" customHeight="1" thickTop="1">
      <c r="B31" s="41">
        <f t="shared" si="4"/>
        <v>16</v>
      </c>
      <c r="C31" s="42"/>
      <c r="D31" s="65"/>
      <c r="E31" s="49"/>
      <c r="F31" s="50"/>
      <c r="G31" s="311" t="str">
        <f t="shared" si="6"/>
        <v/>
      </c>
      <c r="H31" s="312"/>
      <c r="I31" s="313"/>
      <c r="J31" s="314" t="str">
        <f t="shared" si="7"/>
        <v/>
      </c>
      <c r="K31" s="312"/>
      <c r="L31" s="315"/>
      <c r="M31" s="316"/>
      <c r="N31" s="317"/>
      <c r="O31" s="318"/>
      <c r="P31" s="319"/>
      <c r="Q31" s="320" t="str">
        <f t="shared" si="8"/>
        <v/>
      </c>
      <c r="R31" s="321"/>
      <c r="S31" s="20" t="str">
        <f t="shared" si="5"/>
        <v/>
      </c>
      <c r="T31" s="23" t="str">
        <f t="shared" si="0"/>
        <v/>
      </c>
      <c r="U31" s="55"/>
      <c r="V31" s="60"/>
      <c r="W31" s="51"/>
      <c r="X31" s="68" t="str">
        <f t="shared" si="1"/>
        <v/>
      </c>
      <c r="Y31" s="34"/>
      <c r="Z31" s="357" t="str">
        <f t="shared" si="3"/>
        <v/>
      </c>
      <c r="AA31" s="358"/>
    </row>
    <row r="32" spans="2:32" ht="20.100000000000001" customHeight="1">
      <c r="B32" s="43">
        <f t="shared" si="4"/>
        <v>17</v>
      </c>
      <c r="C32" s="44"/>
      <c r="D32" s="66"/>
      <c r="E32" s="70"/>
      <c r="F32" s="75"/>
      <c r="G32" s="324" t="str">
        <f t="shared" si="6"/>
        <v/>
      </c>
      <c r="H32" s="325"/>
      <c r="I32" s="326"/>
      <c r="J32" s="327" t="str">
        <f t="shared" si="7"/>
        <v/>
      </c>
      <c r="K32" s="325"/>
      <c r="L32" s="328"/>
      <c r="M32" s="329"/>
      <c r="N32" s="330"/>
      <c r="O32" s="331"/>
      <c r="P32" s="332"/>
      <c r="Q32" s="333" t="str">
        <f t="shared" si="8"/>
        <v/>
      </c>
      <c r="R32" s="334"/>
      <c r="S32" s="16" t="str">
        <f>IF(AND(Q32&lt;&gt;"",Q32=0),30,"")</f>
        <v/>
      </c>
      <c r="T32" s="24" t="str">
        <f t="shared" si="0"/>
        <v/>
      </c>
      <c r="U32" s="56"/>
      <c r="V32" s="61"/>
      <c r="W32" s="52"/>
      <c r="X32" s="17" t="str">
        <f t="shared" si="1"/>
        <v/>
      </c>
      <c r="Y32" s="34"/>
      <c r="Z32" s="335" t="str">
        <f t="shared" si="3"/>
        <v/>
      </c>
      <c r="AA32" s="336"/>
      <c r="AB32" s="1"/>
    </row>
    <row r="33" spans="2:29" ht="20.100000000000001" customHeight="1">
      <c r="B33" s="43">
        <f t="shared" si="4"/>
        <v>18</v>
      </c>
      <c r="C33" s="44"/>
      <c r="D33" s="66"/>
      <c r="E33" s="70"/>
      <c r="F33" s="75"/>
      <c r="G33" s="324" t="str">
        <f t="shared" si="6"/>
        <v/>
      </c>
      <c r="H33" s="325"/>
      <c r="I33" s="326"/>
      <c r="J33" s="327" t="str">
        <f t="shared" si="7"/>
        <v/>
      </c>
      <c r="K33" s="325"/>
      <c r="L33" s="328"/>
      <c r="M33" s="329"/>
      <c r="N33" s="330"/>
      <c r="O33" s="331"/>
      <c r="P33" s="332"/>
      <c r="Q33" s="333" t="str">
        <f t="shared" si="8"/>
        <v/>
      </c>
      <c r="R33" s="334"/>
      <c r="S33" s="16" t="str">
        <f t="shared" ref="S33:S45" si="9">IF(AND(Q33&lt;&gt;"",Q33=0),30,"")</f>
        <v/>
      </c>
      <c r="T33" s="24" t="str">
        <f t="shared" si="0"/>
        <v/>
      </c>
      <c r="U33" s="56"/>
      <c r="V33" s="61"/>
      <c r="W33" s="52"/>
      <c r="X33" s="17" t="str">
        <f t="shared" si="1"/>
        <v/>
      </c>
      <c r="Y33" s="34"/>
      <c r="Z33" s="335" t="str">
        <f t="shared" si="3"/>
        <v/>
      </c>
      <c r="AA33" s="336"/>
    </row>
    <row r="34" spans="2:29" ht="20.100000000000001" customHeight="1">
      <c r="B34" s="43">
        <f t="shared" si="4"/>
        <v>19</v>
      </c>
      <c r="C34" s="44"/>
      <c r="D34" s="66"/>
      <c r="E34" s="70"/>
      <c r="F34" s="75"/>
      <c r="G34" s="324" t="str">
        <f t="shared" si="6"/>
        <v/>
      </c>
      <c r="H34" s="325"/>
      <c r="I34" s="326"/>
      <c r="J34" s="327" t="str">
        <f t="shared" si="7"/>
        <v/>
      </c>
      <c r="K34" s="325"/>
      <c r="L34" s="328"/>
      <c r="M34" s="329"/>
      <c r="N34" s="330"/>
      <c r="O34" s="331"/>
      <c r="P34" s="332"/>
      <c r="Q34" s="333" t="str">
        <f t="shared" si="8"/>
        <v/>
      </c>
      <c r="R34" s="334"/>
      <c r="S34" s="16" t="str">
        <f t="shared" si="9"/>
        <v/>
      </c>
      <c r="T34" s="24" t="str">
        <f t="shared" si="0"/>
        <v/>
      </c>
      <c r="U34" s="59"/>
      <c r="V34" s="61"/>
      <c r="W34" s="52"/>
      <c r="X34" s="17" t="str">
        <f t="shared" si="1"/>
        <v/>
      </c>
      <c r="Y34" s="34"/>
      <c r="Z34" s="335" t="str">
        <f t="shared" si="3"/>
        <v/>
      </c>
      <c r="AA34" s="336"/>
    </row>
    <row r="35" spans="2:29" ht="20.100000000000001" customHeight="1" thickBot="1">
      <c r="B35" s="45">
        <f t="shared" si="4"/>
        <v>20</v>
      </c>
      <c r="C35" s="46"/>
      <c r="D35" s="67"/>
      <c r="E35" s="76"/>
      <c r="F35" s="77"/>
      <c r="G35" s="346" t="str">
        <f t="shared" si="6"/>
        <v/>
      </c>
      <c r="H35" s="347"/>
      <c r="I35" s="348"/>
      <c r="J35" s="349" t="str">
        <f t="shared" si="7"/>
        <v/>
      </c>
      <c r="K35" s="347"/>
      <c r="L35" s="350"/>
      <c r="M35" s="351"/>
      <c r="N35" s="352"/>
      <c r="O35" s="353"/>
      <c r="P35" s="354"/>
      <c r="Q35" s="361" t="str">
        <f t="shared" si="8"/>
        <v/>
      </c>
      <c r="R35" s="362"/>
      <c r="S35" s="21" t="str">
        <f t="shared" si="9"/>
        <v/>
      </c>
      <c r="T35" s="25" t="str">
        <f t="shared" si="0"/>
        <v/>
      </c>
      <c r="U35" s="57"/>
      <c r="V35" s="63"/>
      <c r="W35" s="53"/>
      <c r="X35" s="22" t="str">
        <f t="shared" si="1"/>
        <v/>
      </c>
      <c r="Y35" s="34"/>
      <c r="Z35" s="359" t="str">
        <f t="shared" si="3"/>
        <v/>
      </c>
      <c r="AA35" s="360"/>
    </row>
    <row r="36" spans="2:29" ht="20.100000000000001" customHeight="1" thickTop="1">
      <c r="B36" s="41">
        <f t="shared" si="4"/>
        <v>21</v>
      </c>
      <c r="C36" s="42"/>
      <c r="D36" s="65"/>
      <c r="E36" s="49"/>
      <c r="F36" s="50"/>
      <c r="G36" s="311" t="str">
        <f t="shared" si="6"/>
        <v/>
      </c>
      <c r="H36" s="312"/>
      <c r="I36" s="313"/>
      <c r="J36" s="314" t="str">
        <f t="shared" si="7"/>
        <v/>
      </c>
      <c r="K36" s="312"/>
      <c r="L36" s="315"/>
      <c r="M36" s="316"/>
      <c r="N36" s="317"/>
      <c r="O36" s="318"/>
      <c r="P36" s="319"/>
      <c r="Q36" s="320" t="str">
        <f t="shared" si="8"/>
        <v/>
      </c>
      <c r="R36" s="321"/>
      <c r="S36" s="20" t="str">
        <f t="shared" si="9"/>
        <v/>
      </c>
      <c r="T36" s="23" t="str">
        <f t="shared" si="0"/>
        <v/>
      </c>
      <c r="U36" s="55"/>
      <c r="V36" s="60"/>
      <c r="W36" s="51"/>
      <c r="X36" s="68" t="str">
        <f t="shared" si="1"/>
        <v/>
      </c>
      <c r="Y36" s="34"/>
      <c r="Z36" s="357" t="str">
        <f t="shared" si="3"/>
        <v/>
      </c>
      <c r="AA36" s="358"/>
    </row>
    <row r="37" spans="2:29" ht="20.100000000000001" customHeight="1">
      <c r="B37" s="43">
        <f t="shared" si="4"/>
        <v>22</v>
      </c>
      <c r="C37" s="44"/>
      <c r="D37" s="66"/>
      <c r="E37" s="70"/>
      <c r="F37" s="75"/>
      <c r="G37" s="324" t="str">
        <f t="shared" si="6"/>
        <v/>
      </c>
      <c r="H37" s="325"/>
      <c r="I37" s="326"/>
      <c r="J37" s="327" t="str">
        <f t="shared" si="7"/>
        <v/>
      </c>
      <c r="K37" s="325"/>
      <c r="L37" s="328"/>
      <c r="M37" s="329"/>
      <c r="N37" s="330"/>
      <c r="O37" s="331"/>
      <c r="P37" s="332"/>
      <c r="Q37" s="333" t="str">
        <f t="shared" si="8"/>
        <v/>
      </c>
      <c r="R37" s="334"/>
      <c r="S37" s="16" t="str">
        <f t="shared" si="9"/>
        <v/>
      </c>
      <c r="T37" s="24" t="str">
        <f t="shared" si="0"/>
        <v/>
      </c>
      <c r="U37" s="56"/>
      <c r="V37" s="61"/>
      <c r="W37" s="52"/>
      <c r="X37" s="17" t="str">
        <f t="shared" si="1"/>
        <v/>
      </c>
      <c r="Y37" s="34"/>
      <c r="Z37" s="335" t="str">
        <f t="shared" si="3"/>
        <v/>
      </c>
      <c r="AA37" s="336"/>
      <c r="AB37" s="11"/>
      <c r="AC37" t="str">
        <f>IF(AB37="0","",IF(AB37="","","not"))</f>
        <v/>
      </c>
    </row>
    <row r="38" spans="2:29" ht="20.100000000000001" customHeight="1">
      <c r="B38" s="43">
        <f t="shared" si="4"/>
        <v>23</v>
      </c>
      <c r="C38" s="44"/>
      <c r="D38" s="66"/>
      <c r="E38" s="70"/>
      <c r="F38" s="75"/>
      <c r="G38" s="324" t="str">
        <f t="shared" si="6"/>
        <v/>
      </c>
      <c r="H38" s="325"/>
      <c r="I38" s="326"/>
      <c r="J38" s="327" t="str">
        <f t="shared" si="7"/>
        <v/>
      </c>
      <c r="K38" s="325"/>
      <c r="L38" s="328"/>
      <c r="M38" s="329"/>
      <c r="N38" s="330"/>
      <c r="O38" s="331"/>
      <c r="P38" s="332"/>
      <c r="Q38" s="333" t="str">
        <f t="shared" si="8"/>
        <v/>
      </c>
      <c r="R38" s="334"/>
      <c r="S38" s="16" t="str">
        <f t="shared" si="9"/>
        <v/>
      </c>
      <c r="T38" s="24" t="str">
        <f t="shared" si="0"/>
        <v/>
      </c>
      <c r="U38" s="56"/>
      <c r="V38" s="61"/>
      <c r="W38" s="52"/>
      <c r="X38" s="17" t="str">
        <f t="shared" si="1"/>
        <v/>
      </c>
      <c r="Y38" s="34"/>
      <c r="Z38" s="335" t="str">
        <f t="shared" si="3"/>
        <v/>
      </c>
      <c r="AA38" s="336"/>
    </row>
    <row r="39" spans="2:29" ht="20.100000000000001" customHeight="1">
      <c r="B39" s="43">
        <f t="shared" si="4"/>
        <v>24</v>
      </c>
      <c r="C39" s="44"/>
      <c r="D39" s="66"/>
      <c r="E39" s="70"/>
      <c r="F39" s="75"/>
      <c r="G39" s="324" t="str">
        <f t="shared" si="6"/>
        <v/>
      </c>
      <c r="H39" s="325"/>
      <c r="I39" s="326"/>
      <c r="J39" s="327" t="str">
        <f t="shared" si="7"/>
        <v/>
      </c>
      <c r="K39" s="325"/>
      <c r="L39" s="328"/>
      <c r="M39" s="329"/>
      <c r="N39" s="330"/>
      <c r="O39" s="331"/>
      <c r="P39" s="332"/>
      <c r="Q39" s="333" t="str">
        <f t="shared" si="8"/>
        <v/>
      </c>
      <c r="R39" s="334"/>
      <c r="S39" s="16" t="str">
        <f t="shared" si="9"/>
        <v/>
      </c>
      <c r="T39" s="24" t="str">
        <f t="shared" si="0"/>
        <v/>
      </c>
      <c r="U39" s="56"/>
      <c r="V39" s="61"/>
      <c r="W39" s="52"/>
      <c r="X39" s="17" t="str">
        <f t="shared" si="1"/>
        <v/>
      </c>
      <c r="Y39" s="34"/>
      <c r="Z39" s="335" t="str">
        <f t="shared" si="3"/>
        <v/>
      </c>
      <c r="AA39" s="336"/>
    </row>
    <row r="40" spans="2:29" ht="20.100000000000001" customHeight="1" thickBot="1">
      <c r="B40" s="45">
        <f t="shared" si="4"/>
        <v>25</v>
      </c>
      <c r="C40" s="46"/>
      <c r="D40" s="67"/>
      <c r="E40" s="76"/>
      <c r="F40" s="77"/>
      <c r="G40" s="346" t="str">
        <f t="shared" si="6"/>
        <v/>
      </c>
      <c r="H40" s="347"/>
      <c r="I40" s="348"/>
      <c r="J40" s="349" t="str">
        <f t="shared" si="7"/>
        <v/>
      </c>
      <c r="K40" s="347"/>
      <c r="L40" s="350"/>
      <c r="M40" s="351"/>
      <c r="N40" s="352"/>
      <c r="O40" s="353"/>
      <c r="P40" s="354"/>
      <c r="Q40" s="361" t="str">
        <f t="shared" si="8"/>
        <v/>
      </c>
      <c r="R40" s="362"/>
      <c r="S40" s="21" t="str">
        <f t="shared" si="9"/>
        <v/>
      </c>
      <c r="T40" s="25" t="str">
        <f t="shared" si="0"/>
        <v/>
      </c>
      <c r="U40" s="57"/>
      <c r="V40" s="63"/>
      <c r="W40" s="53"/>
      <c r="X40" s="22" t="str">
        <f t="shared" si="1"/>
        <v/>
      </c>
      <c r="Y40" s="34"/>
      <c r="Z40" s="359" t="str">
        <f t="shared" si="3"/>
        <v/>
      </c>
      <c r="AA40" s="360"/>
    </row>
    <row r="41" spans="2:29" ht="20.100000000000001" customHeight="1" thickTop="1">
      <c r="B41" s="41">
        <f t="shared" si="4"/>
        <v>26</v>
      </c>
      <c r="C41" s="42"/>
      <c r="D41" s="65"/>
      <c r="E41" s="49"/>
      <c r="F41" s="50"/>
      <c r="G41" s="311" t="str">
        <f t="shared" si="6"/>
        <v/>
      </c>
      <c r="H41" s="312"/>
      <c r="I41" s="313"/>
      <c r="J41" s="314" t="str">
        <f t="shared" si="7"/>
        <v/>
      </c>
      <c r="K41" s="312"/>
      <c r="L41" s="315"/>
      <c r="M41" s="316"/>
      <c r="N41" s="317"/>
      <c r="O41" s="318"/>
      <c r="P41" s="319"/>
      <c r="Q41" s="320" t="str">
        <f t="shared" si="8"/>
        <v/>
      </c>
      <c r="R41" s="321"/>
      <c r="S41" s="20" t="str">
        <f t="shared" si="9"/>
        <v/>
      </c>
      <c r="T41" s="23" t="str">
        <f t="shared" si="0"/>
        <v/>
      </c>
      <c r="U41" s="55"/>
      <c r="V41" s="60"/>
      <c r="W41" s="51"/>
      <c r="X41" s="68" t="str">
        <f t="shared" si="1"/>
        <v/>
      </c>
      <c r="Y41" s="34"/>
      <c r="Z41" s="357" t="str">
        <f t="shared" si="3"/>
        <v/>
      </c>
      <c r="AA41" s="358"/>
    </row>
    <row r="42" spans="2:29" ht="20.100000000000001" customHeight="1">
      <c r="B42" s="43">
        <f t="shared" si="4"/>
        <v>27</v>
      </c>
      <c r="C42" s="44"/>
      <c r="D42" s="66"/>
      <c r="E42" s="70"/>
      <c r="F42" s="75"/>
      <c r="G42" s="324" t="str">
        <f t="shared" si="6"/>
        <v/>
      </c>
      <c r="H42" s="325"/>
      <c r="I42" s="326"/>
      <c r="J42" s="327" t="str">
        <f t="shared" si="7"/>
        <v/>
      </c>
      <c r="K42" s="325"/>
      <c r="L42" s="328"/>
      <c r="M42" s="329"/>
      <c r="N42" s="330"/>
      <c r="O42" s="331"/>
      <c r="P42" s="332"/>
      <c r="Q42" s="333" t="str">
        <f t="shared" si="8"/>
        <v/>
      </c>
      <c r="R42" s="334"/>
      <c r="S42" s="16" t="str">
        <f t="shared" si="9"/>
        <v/>
      </c>
      <c r="T42" s="24" t="str">
        <f t="shared" si="0"/>
        <v/>
      </c>
      <c r="U42" s="56"/>
      <c r="V42" s="61"/>
      <c r="W42" s="52"/>
      <c r="X42" s="17" t="str">
        <f t="shared" si="1"/>
        <v/>
      </c>
      <c r="Y42" s="34"/>
      <c r="Z42" s="335" t="str">
        <f t="shared" si="3"/>
        <v/>
      </c>
      <c r="AA42" s="336"/>
    </row>
    <row r="43" spans="2:29" ht="20.100000000000001" customHeight="1">
      <c r="B43" s="43">
        <f t="shared" si="4"/>
        <v>28</v>
      </c>
      <c r="C43" s="44"/>
      <c r="D43" s="66"/>
      <c r="E43" s="70"/>
      <c r="F43" s="75"/>
      <c r="G43" s="324" t="str">
        <f t="shared" si="6"/>
        <v/>
      </c>
      <c r="H43" s="325"/>
      <c r="I43" s="326"/>
      <c r="J43" s="327" t="str">
        <f t="shared" si="7"/>
        <v/>
      </c>
      <c r="K43" s="325"/>
      <c r="L43" s="328"/>
      <c r="M43" s="329"/>
      <c r="N43" s="330"/>
      <c r="O43" s="331"/>
      <c r="P43" s="332"/>
      <c r="Q43" s="333" t="str">
        <f t="shared" si="8"/>
        <v/>
      </c>
      <c r="R43" s="334"/>
      <c r="S43" s="16" t="str">
        <f t="shared" si="9"/>
        <v/>
      </c>
      <c r="T43" s="24" t="str">
        <f t="shared" si="0"/>
        <v/>
      </c>
      <c r="U43" s="56"/>
      <c r="V43" s="61"/>
      <c r="W43" s="52"/>
      <c r="X43" s="17" t="str">
        <f t="shared" si="1"/>
        <v/>
      </c>
      <c r="Y43" s="34"/>
      <c r="Z43" s="335" t="str">
        <f t="shared" si="3"/>
        <v/>
      </c>
      <c r="AA43" s="336"/>
    </row>
    <row r="44" spans="2:29" ht="20.100000000000001" customHeight="1">
      <c r="B44" s="43">
        <f t="shared" si="4"/>
        <v>29</v>
      </c>
      <c r="C44" s="44"/>
      <c r="D44" s="66"/>
      <c r="E44" s="71"/>
      <c r="F44" s="72"/>
      <c r="G44" s="324"/>
      <c r="H44" s="325"/>
      <c r="I44" s="326"/>
      <c r="J44" s="327"/>
      <c r="K44" s="325"/>
      <c r="L44" s="328"/>
      <c r="M44" s="329"/>
      <c r="N44" s="330"/>
      <c r="O44" s="363"/>
      <c r="P44" s="332"/>
      <c r="Q44" s="333" t="str">
        <f>IF(O44="","",IF(O44=0,0,IF(O44&lt;1,1,ROUND(O44,0))))</f>
        <v/>
      </c>
      <c r="R44" s="334"/>
      <c r="S44" s="16" t="str">
        <f t="shared" si="9"/>
        <v/>
      </c>
      <c r="T44" s="24" t="str">
        <f t="shared" si="0"/>
        <v/>
      </c>
      <c r="U44" s="56"/>
      <c r="V44" s="61"/>
      <c r="W44" s="52"/>
      <c r="X44" s="17" t="str">
        <f t="shared" si="1"/>
        <v/>
      </c>
      <c r="Y44" s="34"/>
      <c r="Z44" s="335" t="str">
        <f t="shared" si="3"/>
        <v/>
      </c>
      <c r="AA44" s="336"/>
    </row>
    <row r="45" spans="2:29" ht="20.100000000000001" customHeight="1" thickBot="1">
      <c r="B45" s="45">
        <f>B44+1</f>
        <v>30</v>
      </c>
      <c r="C45" s="46"/>
      <c r="D45" s="67"/>
      <c r="E45" s="73"/>
      <c r="F45" s="74"/>
      <c r="G45" s="346"/>
      <c r="H45" s="347"/>
      <c r="I45" s="348"/>
      <c r="J45" s="349"/>
      <c r="K45" s="347"/>
      <c r="L45" s="350"/>
      <c r="M45" s="351"/>
      <c r="N45" s="352"/>
      <c r="O45" s="353"/>
      <c r="P45" s="354"/>
      <c r="Q45" s="361" t="str">
        <f>IF(O45="","",IF(O45=0,0,IF(O45&lt;1,1,ROUND(O45,0))))</f>
        <v/>
      </c>
      <c r="R45" s="362"/>
      <c r="S45" s="21" t="str">
        <f t="shared" si="9"/>
        <v/>
      </c>
      <c r="T45" s="25" t="str">
        <f t="shared" si="0"/>
        <v/>
      </c>
      <c r="U45" s="57"/>
      <c r="V45" s="63"/>
      <c r="W45" s="53"/>
      <c r="X45" s="22" t="str">
        <f t="shared" si="1"/>
        <v/>
      </c>
      <c r="Y45" s="34"/>
      <c r="Z45" s="359" t="str">
        <f t="shared" si="3"/>
        <v/>
      </c>
      <c r="AA45" s="360"/>
    </row>
    <row r="46" spans="2:29" ht="24.95" customHeight="1" thickTop="1" thickBot="1">
      <c r="B46" s="364" t="s">
        <v>122</v>
      </c>
      <c r="C46" s="364"/>
      <c r="D46" s="372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4"/>
      <c r="R46" s="140" t="s">
        <v>20</v>
      </c>
      <c r="S46" s="141">
        <f>IF(SUM(S16:S45)="","",SUM(S16:S45))</f>
        <v>0</v>
      </c>
      <c r="T46" s="142">
        <f>IF(SUM(T16:T45)="","",SUM(T16:T45))</f>
        <v>0</v>
      </c>
      <c r="U46" s="143"/>
      <c r="V46" s="143"/>
      <c r="W46" s="140" t="s">
        <v>20</v>
      </c>
      <c r="X46" s="144">
        <f>IF(SUM(X16:X45)="","",SUM(X16:X45))</f>
        <v>0</v>
      </c>
      <c r="Y46" s="35"/>
      <c r="Z46" s="26"/>
      <c r="AA46" s="26"/>
    </row>
    <row r="47" spans="2:29" ht="20.100000000000001" customHeight="1" thickTop="1" thickBot="1">
      <c r="B47" s="143"/>
      <c r="C47" s="143"/>
      <c r="D47" s="375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7"/>
      <c r="R47" s="143"/>
      <c r="S47" s="145"/>
      <c r="T47" s="143"/>
      <c r="U47" s="143"/>
      <c r="V47" s="143"/>
      <c r="W47" s="143"/>
      <c r="X47" s="143"/>
      <c r="Y47" s="1"/>
    </row>
    <row r="48" spans="2:29" ht="20.100000000000001" customHeight="1" thickBot="1">
      <c r="B48" s="143"/>
      <c r="C48" s="143"/>
      <c r="D48" s="378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80"/>
      <c r="R48" s="143"/>
      <c r="S48" s="145"/>
      <c r="T48" s="147" t="s">
        <v>63</v>
      </c>
      <c r="U48" s="148"/>
      <c r="V48" s="148"/>
      <c r="W48" s="148"/>
      <c r="X48" s="149" t="str">
        <f>IF(D16="","",COUNTIF(T16:T45,"Reject"))</f>
        <v/>
      </c>
      <c r="Y48" s="30"/>
    </row>
    <row r="49" spans="2:37" ht="20.100000000000001" customHeight="1" thickBot="1">
      <c r="B49" s="164"/>
      <c r="C49" s="164"/>
      <c r="D49" s="164"/>
      <c r="E49" s="165"/>
      <c r="F49" s="165"/>
      <c r="G49" s="165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6"/>
      <c r="T49" s="143"/>
      <c r="U49" s="143"/>
      <c r="V49" s="143"/>
      <c r="W49" s="143"/>
      <c r="X49" s="143"/>
      <c r="Y49" s="1"/>
      <c r="AA49" s="78"/>
    </row>
    <row r="50" spans="2:37" ht="20.100000000000001" customHeight="1" thickBot="1">
      <c r="B50" s="365" t="s">
        <v>45</v>
      </c>
      <c r="C50" s="366"/>
      <c r="D50" s="366"/>
      <c r="E50" s="366"/>
      <c r="F50" s="366"/>
      <c r="G50" s="366"/>
      <c r="H50" s="367"/>
      <c r="I50" s="365" t="s">
        <v>70</v>
      </c>
      <c r="J50" s="368"/>
      <c r="K50" s="368"/>
      <c r="L50" s="368"/>
      <c r="M50" s="368"/>
      <c r="N50" s="368"/>
      <c r="O50" s="368"/>
      <c r="P50" s="368"/>
      <c r="Q50" s="368"/>
      <c r="R50" s="368"/>
      <c r="S50" s="369"/>
      <c r="T50" s="370" t="s">
        <v>83</v>
      </c>
      <c r="U50" s="371"/>
      <c r="V50" s="371"/>
      <c r="W50" s="371"/>
      <c r="X50" s="151"/>
      <c r="Y50" s="19"/>
    </row>
    <row r="51" spans="2:37" ht="20.100000000000001" customHeight="1" thickTop="1">
      <c r="B51" s="381" t="s">
        <v>80</v>
      </c>
      <c r="C51" s="382"/>
      <c r="D51" s="382"/>
      <c r="E51" s="383"/>
      <c r="F51" s="384" t="str">
        <f>IF(D16="","",COUNT(S16:S45))</f>
        <v/>
      </c>
      <c r="G51" s="385"/>
      <c r="H51" s="386"/>
      <c r="I51" s="387" t="s">
        <v>81</v>
      </c>
      <c r="J51" s="388"/>
      <c r="K51" s="388"/>
      <c r="L51" s="388"/>
      <c r="M51" s="388"/>
      <c r="N51" s="388"/>
      <c r="O51" s="388"/>
      <c r="P51" s="388"/>
      <c r="Q51" s="389"/>
      <c r="R51" s="390"/>
      <c r="S51" s="152" t="str">
        <f>IF(Q51="","",Q51*(-300))</f>
        <v/>
      </c>
      <c r="T51" s="391" t="s">
        <v>84</v>
      </c>
      <c r="U51" s="392"/>
      <c r="V51" s="392"/>
      <c r="W51" s="392"/>
      <c r="X51" s="153"/>
      <c r="Y51" s="31"/>
      <c r="AK51" s="10"/>
    </row>
    <row r="52" spans="2:37" ht="20.100000000000001" customHeight="1">
      <c r="B52" s="393" t="s">
        <v>86</v>
      </c>
      <c r="C52" s="394"/>
      <c r="D52" s="394"/>
      <c r="E52" s="394"/>
      <c r="F52" s="395" t="str">
        <f>IF(D16="","",S46)</f>
        <v/>
      </c>
      <c r="G52" s="396"/>
      <c r="H52" s="397"/>
      <c r="I52" s="398" t="s">
        <v>82</v>
      </c>
      <c r="J52" s="399"/>
      <c r="K52" s="399"/>
      <c r="L52" s="399"/>
      <c r="M52" s="399"/>
      <c r="N52" s="399"/>
      <c r="O52" s="399"/>
      <c r="P52" s="399"/>
      <c r="Q52" s="400"/>
      <c r="R52" s="401"/>
      <c r="S52" s="154" t="str">
        <f>IF(Q52="","",Q52*(-100))</f>
        <v/>
      </c>
      <c r="T52" s="391" t="s">
        <v>85</v>
      </c>
      <c r="U52" s="392"/>
      <c r="V52" s="392"/>
      <c r="W52" s="392"/>
      <c r="X52" s="153"/>
      <c r="Y52" s="31"/>
    </row>
    <row r="53" spans="2:37" ht="20.100000000000001" customHeight="1" thickBot="1">
      <c r="B53" s="428"/>
      <c r="C53" s="429"/>
      <c r="D53" s="429"/>
      <c r="E53" s="429"/>
      <c r="F53" s="430"/>
      <c r="G53" s="431"/>
      <c r="H53" s="432"/>
      <c r="I53" s="433" t="s">
        <v>87</v>
      </c>
      <c r="J53" s="434"/>
      <c r="K53" s="434"/>
      <c r="L53" s="434"/>
      <c r="M53" s="434"/>
      <c r="N53" s="434"/>
      <c r="O53" s="434"/>
      <c r="P53" s="434"/>
      <c r="Q53" s="434"/>
      <c r="R53" s="435"/>
      <c r="S53" s="155" t="str">
        <f>IF(D16="","",X46)</f>
        <v/>
      </c>
      <c r="T53" s="433" t="s">
        <v>88</v>
      </c>
      <c r="U53" s="434"/>
      <c r="V53" s="434"/>
      <c r="W53" s="434"/>
      <c r="X53" s="156" t="str">
        <f>IF(D16="","",T46)</f>
        <v/>
      </c>
      <c r="Y53" s="32"/>
    </row>
    <row r="54" spans="2:37" ht="21.95" customHeight="1" thickBot="1">
      <c r="B54" s="157"/>
      <c r="C54" s="157"/>
      <c r="D54" s="157"/>
      <c r="E54" s="143"/>
      <c r="F54" s="143"/>
      <c r="G54" s="158"/>
      <c r="H54" s="158"/>
      <c r="I54" s="436" t="s">
        <v>89</v>
      </c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159" t="str">
        <f>IF(D16="","",F52+S53+X53)</f>
        <v/>
      </c>
    </row>
    <row r="55" spans="2:37">
      <c r="B55" s="160"/>
      <c r="C55" s="160"/>
      <c r="D55" s="160"/>
      <c r="E55" s="143"/>
      <c r="F55" s="143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61"/>
      <c r="Y55" s="14"/>
    </row>
    <row r="56" spans="2:37">
      <c r="B56" s="162" t="s">
        <v>121</v>
      </c>
      <c r="C56" s="143"/>
      <c r="D56" s="143"/>
      <c r="E56" s="143"/>
      <c r="F56" s="143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63" t="s">
        <v>118</v>
      </c>
    </row>
    <row r="57" spans="2:37">
      <c r="B57" s="1"/>
      <c r="C57" s="1"/>
      <c r="D57" s="1"/>
      <c r="E57" s="1"/>
      <c r="F57" s="1"/>
    </row>
    <row r="58" spans="2:37">
      <c r="B58" s="1"/>
      <c r="C58" s="1"/>
      <c r="D58" s="1"/>
      <c r="E58" s="1"/>
      <c r="F58" s="1"/>
    </row>
    <row r="59" spans="2:37" ht="13.5" thickBot="1">
      <c r="B59" s="1"/>
      <c r="C59" s="1"/>
      <c r="D59" s="1"/>
      <c r="E59" s="1"/>
      <c r="F59" s="1"/>
    </row>
    <row r="60" spans="2:37" ht="12.75" customHeight="1">
      <c r="B60" s="438" t="s">
        <v>120</v>
      </c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40"/>
      <c r="AA60" s="402" t="s">
        <v>42</v>
      </c>
      <c r="AB60" s="403"/>
      <c r="AC60" s="403"/>
      <c r="AD60" s="404"/>
    </row>
    <row r="61" spans="2:37" ht="12.75" customHeight="1">
      <c r="B61" s="441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3"/>
      <c r="AA61" s="405"/>
      <c r="AB61" s="406"/>
      <c r="AC61" s="406"/>
      <c r="AD61" s="407"/>
    </row>
    <row r="62" spans="2:37" ht="12.75" customHeight="1">
      <c r="B62" s="441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3"/>
      <c r="AA62" s="405"/>
      <c r="AB62" s="406"/>
      <c r="AC62" s="406"/>
      <c r="AD62" s="407"/>
    </row>
    <row r="63" spans="2:37" ht="13.5" customHeight="1" thickBot="1">
      <c r="B63" s="444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6"/>
      <c r="AA63" s="405"/>
      <c r="AB63" s="406"/>
      <c r="AC63" s="406"/>
      <c r="AD63" s="407"/>
    </row>
    <row r="64" spans="2:37" ht="13.5" thickBot="1">
      <c r="B64" s="1"/>
      <c r="C64" s="1"/>
      <c r="D64" s="1"/>
      <c r="E64" s="1"/>
      <c r="F64" s="1"/>
      <c r="AA64" s="408"/>
      <c r="AB64" s="409"/>
      <c r="AC64" s="409"/>
      <c r="AD64" s="410"/>
    </row>
    <row r="65" spans="2:30" ht="13.5" customHeight="1" thickBot="1">
      <c r="B65" s="411" t="s">
        <v>32</v>
      </c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5" t="s">
        <v>33</v>
      </c>
      <c r="T65" s="416"/>
      <c r="U65" s="416"/>
      <c r="V65" s="417"/>
      <c r="AA65" s="421" t="s">
        <v>43</v>
      </c>
      <c r="AB65" s="422"/>
      <c r="AC65" s="422"/>
      <c r="AD65" s="423"/>
    </row>
    <row r="66" spans="2:30" ht="13.5" customHeight="1" thickBot="1">
      <c r="B66" s="413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8"/>
      <c r="T66" s="419"/>
      <c r="U66" s="419"/>
      <c r="V66" s="420"/>
      <c r="AA66" s="13" t="s">
        <v>9</v>
      </c>
      <c r="AB66" s="9" t="s">
        <v>35</v>
      </c>
      <c r="AC66" s="9" t="s">
        <v>37</v>
      </c>
      <c r="AD66" s="9" t="s">
        <v>39</v>
      </c>
    </row>
    <row r="67" spans="2:30" ht="14.25" thickTop="1" thickBot="1">
      <c r="B67" s="424" t="s">
        <v>34</v>
      </c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6" t="s">
        <v>35</v>
      </c>
      <c r="T67" s="425"/>
      <c r="U67" s="425"/>
      <c r="V67" s="427"/>
      <c r="AA67" s="13">
        <v>1</v>
      </c>
      <c r="AB67" s="7">
        <v>0</v>
      </c>
      <c r="AC67" s="7">
        <v>0</v>
      </c>
      <c r="AD67" s="7">
        <v>0</v>
      </c>
    </row>
    <row r="68" spans="2:30" ht="13.5" thickBot="1">
      <c r="B68" s="462" t="s">
        <v>36</v>
      </c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4" t="s">
        <v>37</v>
      </c>
      <c r="T68" s="463"/>
      <c r="U68" s="463"/>
      <c r="V68" s="465"/>
      <c r="AA68" s="13">
        <f>AA67+1</f>
        <v>2</v>
      </c>
      <c r="AB68" s="7">
        <v>0</v>
      </c>
      <c r="AC68" s="7">
        <v>0</v>
      </c>
      <c r="AD68" s="7">
        <v>0</v>
      </c>
    </row>
    <row r="69" spans="2:30" ht="13.5" thickBot="1">
      <c r="B69" s="462" t="s">
        <v>38</v>
      </c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4" t="s">
        <v>39</v>
      </c>
      <c r="T69" s="463"/>
      <c r="U69" s="463"/>
      <c r="V69" s="465"/>
      <c r="AA69" s="13">
        <f t="shared" ref="AA69:AA97" si="10">AA68+1</f>
        <v>3</v>
      </c>
      <c r="AB69" s="7">
        <v>0</v>
      </c>
      <c r="AC69" s="7">
        <v>0</v>
      </c>
      <c r="AD69" s="7">
        <v>0</v>
      </c>
    </row>
    <row r="70" spans="2:30" ht="13.5" thickBot="1">
      <c r="B70" s="462" t="s">
        <v>40</v>
      </c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  <c r="R70" s="463"/>
      <c r="S70" s="464" t="s">
        <v>39</v>
      </c>
      <c r="T70" s="463"/>
      <c r="U70" s="463"/>
      <c r="V70" s="465"/>
      <c r="AA70" s="13">
        <f t="shared" si="10"/>
        <v>4</v>
      </c>
      <c r="AB70" s="7">
        <v>0</v>
      </c>
      <c r="AC70" s="7">
        <v>0</v>
      </c>
      <c r="AD70" s="7">
        <v>0</v>
      </c>
    </row>
    <row r="71" spans="2:30" ht="13.5" thickBot="1">
      <c r="B71" s="490" t="s">
        <v>41</v>
      </c>
      <c r="C71" s="448"/>
      <c r="D71" s="448"/>
      <c r="E71" s="448"/>
      <c r="F71" s="448"/>
      <c r="G71" s="448"/>
      <c r="H71" s="448"/>
      <c r="I71" s="448"/>
      <c r="J71" s="448"/>
      <c r="K71" s="448"/>
      <c r="L71" s="448"/>
      <c r="M71" s="448"/>
      <c r="N71" s="448"/>
      <c r="O71" s="448"/>
      <c r="P71" s="448"/>
      <c r="Q71" s="448"/>
      <c r="R71" s="448"/>
      <c r="S71" s="447" t="s">
        <v>39</v>
      </c>
      <c r="T71" s="448"/>
      <c r="U71" s="448"/>
      <c r="V71" s="449"/>
      <c r="AA71" s="13">
        <f t="shared" si="10"/>
        <v>5</v>
      </c>
      <c r="AB71" s="7">
        <v>0</v>
      </c>
      <c r="AC71" s="7">
        <v>0</v>
      </c>
      <c r="AD71" s="7">
        <v>0</v>
      </c>
    </row>
    <row r="72" spans="2:30" ht="13.5" thickBot="1">
      <c r="B72" s="1"/>
      <c r="C72" s="1"/>
      <c r="D72" s="1"/>
      <c r="E72" s="1"/>
      <c r="F72" s="1"/>
      <c r="AA72" s="13">
        <f t="shared" si="10"/>
        <v>6</v>
      </c>
      <c r="AB72" s="7">
        <v>0</v>
      </c>
      <c r="AC72" s="7">
        <v>0</v>
      </c>
      <c r="AD72" s="7">
        <v>0</v>
      </c>
    </row>
    <row r="73" spans="2:30" ht="13.5" thickBot="1">
      <c r="B73" s="1"/>
      <c r="C73" s="1"/>
      <c r="D73" s="1"/>
      <c r="E73" s="1"/>
      <c r="F73" s="1"/>
      <c r="AA73" s="13">
        <f t="shared" si="10"/>
        <v>7</v>
      </c>
      <c r="AB73" s="7">
        <v>0</v>
      </c>
      <c r="AC73" s="7">
        <v>0</v>
      </c>
      <c r="AD73" s="7">
        <v>0</v>
      </c>
    </row>
    <row r="74" spans="2:30" ht="13.5" thickBot="1">
      <c r="B74" s="450" t="s">
        <v>54</v>
      </c>
      <c r="C74" s="451"/>
      <c r="D74" s="451"/>
      <c r="E74" s="452"/>
      <c r="F74" s="453" t="s">
        <v>73</v>
      </c>
      <c r="G74" s="454"/>
      <c r="H74" s="454"/>
      <c r="I74" s="454"/>
      <c r="J74" s="454"/>
      <c r="K74" s="454"/>
      <c r="L74" s="454"/>
      <c r="M74" s="455"/>
      <c r="AA74" s="13">
        <f t="shared" si="10"/>
        <v>8</v>
      </c>
      <c r="AB74" s="7">
        <v>0</v>
      </c>
      <c r="AC74" s="7">
        <v>0</v>
      </c>
      <c r="AD74" s="7">
        <v>0</v>
      </c>
    </row>
    <row r="75" spans="2:30" ht="13.5" thickBot="1">
      <c r="B75" s="456">
        <f>X5</f>
        <v>0</v>
      </c>
      <c r="C75" s="457"/>
      <c r="D75" s="457"/>
      <c r="E75" s="458"/>
      <c r="F75" s="459">
        <f>IF(X5="Single-Lift",3,IF(X5="Multi-Lift",2,4))</f>
        <v>4</v>
      </c>
      <c r="G75" s="460"/>
      <c r="H75" s="460"/>
      <c r="I75" s="460"/>
      <c r="J75" s="460"/>
      <c r="K75" s="460"/>
      <c r="L75" s="460"/>
      <c r="M75" s="461"/>
      <c r="AA75" s="13">
        <f t="shared" si="10"/>
        <v>9</v>
      </c>
      <c r="AB75" s="7">
        <v>0</v>
      </c>
      <c r="AC75" s="7">
        <v>0</v>
      </c>
      <c r="AD75" s="7">
        <v>0</v>
      </c>
    </row>
    <row r="76" spans="2:30" ht="13.5" thickBot="1">
      <c r="AA76" s="13">
        <f t="shared" si="10"/>
        <v>10</v>
      </c>
      <c r="AB76" s="7">
        <v>0</v>
      </c>
      <c r="AC76" s="7">
        <v>0</v>
      </c>
      <c r="AD76" s="7">
        <v>0</v>
      </c>
    </row>
    <row r="77" spans="2:30" ht="13.5" thickBot="1">
      <c r="B77" s="1"/>
      <c r="C77" s="1"/>
      <c r="D77" s="1"/>
      <c r="E77" s="1"/>
      <c r="F77" s="1"/>
      <c r="AA77" s="13">
        <f t="shared" si="10"/>
        <v>11</v>
      </c>
      <c r="AB77" s="8">
        <v>-40</v>
      </c>
      <c r="AC77" s="7">
        <v>0</v>
      </c>
      <c r="AD77" s="7">
        <v>0</v>
      </c>
    </row>
    <row r="78" spans="2:30" ht="13.5" thickBot="1">
      <c r="B78" s="466" t="s">
        <v>62</v>
      </c>
      <c r="C78" s="467"/>
      <c r="D78" s="467"/>
      <c r="E78" s="468"/>
      <c r="F78" s="468"/>
      <c r="G78" s="469"/>
      <c r="J78" s="473" t="s">
        <v>62</v>
      </c>
      <c r="K78" s="474"/>
      <c r="L78" s="474"/>
      <c r="M78" s="474"/>
      <c r="N78" s="474"/>
      <c r="O78" s="474"/>
      <c r="P78" s="474"/>
      <c r="Q78" s="474"/>
      <c r="R78" s="475"/>
      <c r="AA78" s="13">
        <f t="shared" si="10"/>
        <v>12</v>
      </c>
      <c r="AB78" s="8">
        <v>-70</v>
      </c>
      <c r="AC78" s="7">
        <v>0</v>
      </c>
      <c r="AD78" s="7">
        <v>0</v>
      </c>
    </row>
    <row r="79" spans="2:30" ht="14.25" thickTop="1" thickBot="1">
      <c r="B79" s="470"/>
      <c r="C79" s="471"/>
      <c r="D79" s="471"/>
      <c r="E79" s="471"/>
      <c r="F79" s="471"/>
      <c r="G79" s="472"/>
      <c r="J79" s="476"/>
      <c r="K79" s="477"/>
      <c r="L79" s="477"/>
      <c r="M79" s="477"/>
      <c r="N79" s="477"/>
      <c r="O79" s="477"/>
      <c r="P79" s="477"/>
      <c r="Q79" s="477"/>
      <c r="R79" s="478"/>
      <c r="AA79" s="13">
        <f t="shared" si="10"/>
        <v>13</v>
      </c>
      <c r="AB79" s="8">
        <v>-100</v>
      </c>
      <c r="AC79" s="7">
        <v>0</v>
      </c>
      <c r="AD79" s="7">
        <v>0</v>
      </c>
    </row>
    <row r="80" spans="2:30" ht="14.25" thickTop="1" thickBot="1">
      <c r="B80" s="479" t="s">
        <v>55</v>
      </c>
      <c r="C80" s="480"/>
      <c r="D80" s="480"/>
      <c r="E80" s="480"/>
      <c r="F80" s="480"/>
      <c r="G80" s="481"/>
      <c r="J80" s="424" t="s">
        <v>52</v>
      </c>
      <c r="K80" s="425"/>
      <c r="L80" s="425"/>
      <c r="M80" s="425"/>
      <c r="N80" s="425"/>
      <c r="O80" s="425"/>
      <c r="P80" s="482"/>
      <c r="Q80" s="483" t="s">
        <v>35</v>
      </c>
      <c r="R80" s="484"/>
      <c r="AA80" s="13">
        <f t="shared" si="10"/>
        <v>14</v>
      </c>
      <c r="AB80" s="8">
        <v>-130</v>
      </c>
      <c r="AC80" s="7">
        <v>0</v>
      </c>
      <c r="AD80" s="7">
        <v>0</v>
      </c>
    </row>
    <row r="81" spans="2:30" ht="13.5" thickBot="1">
      <c r="B81" s="485" t="s">
        <v>58</v>
      </c>
      <c r="C81" s="486"/>
      <c r="D81" s="486"/>
      <c r="E81" s="486"/>
      <c r="F81" s="486"/>
      <c r="G81" s="487"/>
      <c r="J81" s="462" t="s">
        <v>53</v>
      </c>
      <c r="K81" s="463"/>
      <c r="L81" s="463"/>
      <c r="M81" s="463"/>
      <c r="N81" s="463"/>
      <c r="O81" s="463"/>
      <c r="P81" s="488"/>
      <c r="Q81" s="489" t="s">
        <v>37</v>
      </c>
      <c r="R81" s="465"/>
      <c r="AA81" s="13">
        <f t="shared" si="10"/>
        <v>15</v>
      </c>
      <c r="AB81" s="8">
        <v>-170</v>
      </c>
      <c r="AC81" s="7">
        <v>0</v>
      </c>
      <c r="AD81" s="7">
        <v>0</v>
      </c>
    </row>
    <row r="82" spans="2:30" ht="13.5" thickBot="1">
      <c r="B82" s="507"/>
      <c r="C82" s="508"/>
      <c r="D82" s="508"/>
      <c r="E82" s="508"/>
      <c r="F82" s="508"/>
      <c r="G82" s="509"/>
      <c r="J82" s="462" t="s">
        <v>49</v>
      </c>
      <c r="K82" s="463"/>
      <c r="L82" s="463"/>
      <c r="M82" s="463"/>
      <c r="N82" s="463"/>
      <c r="O82" s="463"/>
      <c r="P82" s="488"/>
      <c r="Q82" s="489" t="s">
        <v>39</v>
      </c>
      <c r="R82" s="465"/>
      <c r="AA82" s="13">
        <f t="shared" si="10"/>
        <v>16</v>
      </c>
      <c r="AB82" s="8">
        <v>-200</v>
      </c>
      <c r="AC82" s="8">
        <v>-40</v>
      </c>
      <c r="AD82" s="7">
        <v>0</v>
      </c>
    </row>
    <row r="83" spans="2:30" ht="13.5" thickBot="1">
      <c r="J83" s="462" t="s">
        <v>50</v>
      </c>
      <c r="K83" s="463"/>
      <c r="L83" s="463"/>
      <c r="M83" s="463"/>
      <c r="N83" s="463"/>
      <c r="O83" s="463"/>
      <c r="P83" s="488"/>
      <c r="Q83" s="489" t="s">
        <v>39</v>
      </c>
      <c r="R83" s="465"/>
      <c r="AA83" s="13">
        <f t="shared" si="10"/>
        <v>17</v>
      </c>
      <c r="AB83" s="8">
        <v>-230</v>
      </c>
      <c r="AC83" s="8">
        <v>-80</v>
      </c>
      <c r="AD83" s="7">
        <v>0</v>
      </c>
    </row>
    <row r="84" spans="2:30" ht="13.5" thickBot="1">
      <c r="J84" s="462" t="s">
        <v>51</v>
      </c>
      <c r="K84" s="463"/>
      <c r="L84" s="463"/>
      <c r="M84" s="463"/>
      <c r="N84" s="463"/>
      <c r="O84" s="463"/>
      <c r="P84" s="488"/>
      <c r="Q84" s="489" t="s">
        <v>39</v>
      </c>
      <c r="R84" s="465"/>
      <c r="AA84" s="13">
        <f t="shared" si="10"/>
        <v>18</v>
      </c>
      <c r="AB84" s="8">
        <v>-260</v>
      </c>
      <c r="AC84" s="8">
        <v>-120</v>
      </c>
      <c r="AD84" s="7">
        <v>0</v>
      </c>
    </row>
    <row r="85" spans="2:30" ht="13.5" thickBot="1">
      <c r="B85" s="491" t="s">
        <v>77</v>
      </c>
      <c r="C85" s="492"/>
      <c r="D85" s="492"/>
      <c r="E85" s="492"/>
      <c r="F85" s="492"/>
      <c r="G85" s="493"/>
      <c r="J85" s="490"/>
      <c r="K85" s="448"/>
      <c r="L85" s="448"/>
      <c r="M85" s="448"/>
      <c r="N85" s="448"/>
      <c r="O85" s="448"/>
      <c r="P85" s="457"/>
      <c r="Q85" s="458"/>
      <c r="R85" s="449"/>
      <c r="AA85" s="13">
        <f t="shared" si="10"/>
        <v>19</v>
      </c>
      <c r="AB85" s="8">
        <v>-290</v>
      </c>
      <c r="AC85" s="8">
        <v>-160</v>
      </c>
      <c r="AD85" s="7">
        <v>0</v>
      </c>
    </row>
    <row r="86" spans="2:30" ht="13.5" thickBot="1">
      <c r="B86" s="494"/>
      <c r="C86" s="495"/>
      <c r="D86" s="495"/>
      <c r="E86" s="495"/>
      <c r="F86" s="495"/>
      <c r="G86" s="496"/>
      <c r="AA86" s="13">
        <f t="shared" si="10"/>
        <v>20</v>
      </c>
      <c r="AB86" s="8">
        <v>-320</v>
      </c>
      <c r="AC86" s="8">
        <v>-200</v>
      </c>
      <c r="AD86" s="7">
        <v>0</v>
      </c>
    </row>
    <row r="87" spans="2:30" ht="13.5" thickBot="1">
      <c r="B87" s="497" t="s">
        <v>78</v>
      </c>
      <c r="C87" s="498"/>
      <c r="D87" s="498"/>
      <c r="E87" s="498"/>
      <c r="F87" s="498"/>
      <c r="G87" s="499"/>
      <c r="AA87" s="13">
        <f t="shared" si="10"/>
        <v>21</v>
      </c>
      <c r="AB87" s="8">
        <v>-350</v>
      </c>
      <c r="AC87" s="8">
        <v>-240</v>
      </c>
      <c r="AD87" s="7">
        <v>0</v>
      </c>
    </row>
    <row r="88" spans="2:30" ht="13.5" thickBot="1">
      <c r="B88" s="500"/>
      <c r="C88" s="501"/>
      <c r="D88" s="501"/>
      <c r="E88" s="501"/>
      <c r="F88" s="501"/>
      <c r="G88" s="502"/>
      <c r="AA88" s="13">
        <f t="shared" si="10"/>
        <v>22</v>
      </c>
      <c r="AB88" s="8">
        <v>-380</v>
      </c>
      <c r="AC88" s="8">
        <v>-280</v>
      </c>
      <c r="AD88" s="7">
        <v>0</v>
      </c>
    </row>
    <row r="89" spans="2:30" ht="14.25" thickTop="1" thickBot="1">
      <c r="B89" s="503" t="s">
        <v>35</v>
      </c>
      <c r="C89" s="504"/>
      <c r="D89" s="504"/>
      <c r="E89" s="504"/>
      <c r="F89" s="505">
        <v>300</v>
      </c>
      <c r="G89" s="506"/>
      <c r="AA89" s="13">
        <f t="shared" si="10"/>
        <v>23</v>
      </c>
      <c r="AB89" s="8">
        <v>-410</v>
      </c>
      <c r="AC89" s="8">
        <v>-320</v>
      </c>
      <c r="AD89" s="8">
        <v>-10</v>
      </c>
    </row>
    <row r="90" spans="2:30" ht="13.5" thickBot="1">
      <c r="B90" s="524" t="s">
        <v>37</v>
      </c>
      <c r="C90" s="525"/>
      <c r="D90" s="525"/>
      <c r="E90" s="525"/>
      <c r="F90" s="526">
        <v>100</v>
      </c>
      <c r="G90" s="527"/>
      <c r="AA90" s="13">
        <f t="shared" si="10"/>
        <v>24</v>
      </c>
      <c r="AB90" s="8" t="s">
        <v>44</v>
      </c>
      <c r="AC90" s="8" t="s">
        <v>44</v>
      </c>
      <c r="AD90" s="8">
        <v>-40</v>
      </c>
    </row>
    <row r="91" spans="2:30" ht="13.5" thickBot="1">
      <c r="B91" s="459" t="s">
        <v>39</v>
      </c>
      <c r="C91" s="528"/>
      <c r="D91" s="528"/>
      <c r="E91" s="528"/>
      <c r="F91" s="529">
        <v>100</v>
      </c>
      <c r="G91" s="530"/>
      <c r="AA91" s="13">
        <f t="shared" si="10"/>
        <v>25</v>
      </c>
      <c r="AB91" s="8" t="s">
        <v>44</v>
      </c>
      <c r="AC91" s="8" t="s">
        <v>44</v>
      </c>
      <c r="AD91" s="8">
        <v>-70</v>
      </c>
    </row>
    <row r="92" spans="2:30" ht="13.5" thickBot="1">
      <c r="B92" s="1"/>
      <c r="C92" s="1"/>
      <c r="D92" s="1"/>
      <c r="E92" s="1"/>
      <c r="F92" s="1"/>
      <c r="AA92" s="13">
        <f t="shared" si="10"/>
        <v>26</v>
      </c>
      <c r="AB92" s="8" t="s">
        <v>44</v>
      </c>
      <c r="AC92" s="8" t="s">
        <v>44</v>
      </c>
      <c r="AD92" s="8">
        <v>-100</v>
      </c>
    </row>
    <row r="93" spans="2:30" ht="13.5" thickBot="1">
      <c r="B93" s="1"/>
      <c r="C93" s="1"/>
      <c r="D93" s="1"/>
      <c r="E93" s="1"/>
      <c r="F93" s="1"/>
      <c r="AA93" s="13">
        <f t="shared" si="10"/>
        <v>27</v>
      </c>
      <c r="AB93" s="8" t="s">
        <v>44</v>
      </c>
      <c r="AC93" s="8" t="s">
        <v>44</v>
      </c>
      <c r="AD93" s="8">
        <v>-130</v>
      </c>
    </row>
    <row r="94" spans="2:30" ht="13.5" thickBot="1">
      <c r="B94" s="513" t="s">
        <v>62</v>
      </c>
      <c r="C94" s="514"/>
      <c r="D94" s="514"/>
      <c r="E94" s="515"/>
      <c r="F94" s="1"/>
      <c r="AA94" s="13">
        <f t="shared" si="10"/>
        <v>28</v>
      </c>
      <c r="AB94" s="8" t="s">
        <v>44</v>
      </c>
      <c r="AC94" s="8" t="s">
        <v>44</v>
      </c>
      <c r="AD94" s="8">
        <v>-160</v>
      </c>
    </row>
    <row r="95" spans="2:30" ht="14.25" thickTop="1" thickBot="1">
      <c r="B95" s="516" t="s">
        <v>16</v>
      </c>
      <c r="C95" s="517"/>
      <c r="D95" s="517"/>
      <c r="E95" s="518"/>
      <c r="F95" s="516" t="s">
        <v>17</v>
      </c>
      <c r="G95" s="517"/>
      <c r="H95" s="517"/>
      <c r="I95" s="517"/>
      <c r="J95" s="518"/>
      <c r="AA95" s="13">
        <f t="shared" si="10"/>
        <v>29</v>
      </c>
      <c r="AB95" s="8" t="s">
        <v>44</v>
      </c>
      <c r="AC95" s="8" t="s">
        <v>44</v>
      </c>
      <c r="AD95" s="8">
        <v>-190</v>
      </c>
    </row>
    <row r="96" spans="2:30" ht="14.25" thickTop="1" thickBot="1">
      <c r="B96" s="519" t="s">
        <v>93</v>
      </c>
      <c r="C96" s="520"/>
      <c r="D96" s="521" t="s">
        <v>95</v>
      </c>
      <c r="E96" s="522"/>
      <c r="F96" s="519" t="s">
        <v>99</v>
      </c>
      <c r="G96" s="520"/>
      <c r="H96" s="521" t="s">
        <v>103</v>
      </c>
      <c r="I96" s="523"/>
      <c r="J96" s="522"/>
      <c r="AA96" s="13">
        <f t="shared" si="10"/>
        <v>30</v>
      </c>
      <c r="AB96" s="8" t="s">
        <v>44</v>
      </c>
      <c r="AC96" s="8" t="s">
        <v>44</v>
      </c>
      <c r="AD96" s="8">
        <v>-220</v>
      </c>
    </row>
    <row r="97" spans="2:30" ht="13.5" thickBot="1">
      <c r="B97" s="531" t="s">
        <v>94</v>
      </c>
      <c r="C97" s="532"/>
      <c r="D97" s="510" t="s">
        <v>96</v>
      </c>
      <c r="E97" s="512"/>
      <c r="F97" s="531" t="s">
        <v>30</v>
      </c>
      <c r="G97" s="532"/>
      <c r="H97" s="510" t="s">
        <v>104</v>
      </c>
      <c r="I97" s="511"/>
      <c r="J97" s="512"/>
      <c r="AA97" s="13">
        <f t="shared" si="10"/>
        <v>31</v>
      </c>
      <c r="AB97" s="8" t="s">
        <v>44</v>
      </c>
      <c r="AC97" s="8" t="s">
        <v>44</v>
      </c>
      <c r="AD97" s="8" t="s">
        <v>44</v>
      </c>
    </row>
    <row r="98" spans="2:30">
      <c r="B98" s="531" t="s">
        <v>92</v>
      </c>
      <c r="C98" s="532"/>
      <c r="D98" s="510" t="s">
        <v>97</v>
      </c>
      <c r="E98" s="512"/>
      <c r="F98" s="531" t="s">
        <v>100</v>
      </c>
      <c r="G98" s="532"/>
      <c r="H98" s="510" t="s">
        <v>105</v>
      </c>
      <c r="I98" s="511"/>
      <c r="J98" s="512"/>
    </row>
    <row r="99" spans="2:30">
      <c r="B99" s="531" t="s">
        <v>29</v>
      </c>
      <c r="C99" s="532"/>
      <c r="D99" s="510" t="s">
        <v>98</v>
      </c>
      <c r="E99" s="512"/>
      <c r="F99" s="531" t="s">
        <v>101</v>
      </c>
      <c r="G99" s="532"/>
      <c r="H99" s="510" t="s">
        <v>106</v>
      </c>
      <c r="I99" s="511"/>
      <c r="J99" s="512"/>
    </row>
    <row r="100" spans="2:30">
      <c r="B100" s="531"/>
      <c r="C100" s="532"/>
      <c r="D100" s="510"/>
      <c r="E100" s="512"/>
      <c r="F100" s="531" t="s">
        <v>102</v>
      </c>
      <c r="G100" s="532"/>
      <c r="H100" s="510" t="s">
        <v>107</v>
      </c>
      <c r="I100" s="511"/>
      <c r="J100" s="512"/>
    </row>
    <row r="101" spans="2:30">
      <c r="B101" s="531"/>
      <c r="C101" s="532"/>
      <c r="D101" s="510"/>
      <c r="E101" s="512"/>
      <c r="F101" s="531"/>
      <c r="G101" s="532"/>
      <c r="H101" s="510"/>
      <c r="I101" s="511"/>
      <c r="J101" s="512"/>
    </row>
    <row r="102" spans="2:30" ht="13.5" thickBot="1">
      <c r="B102" s="533"/>
      <c r="C102" s="534"/>
      <c r="D102" s="535"/>
      <c r="E102" s="536"/>
      <c r="F102" s="533"/>
      <c r="G102" s="534"/>
      <c r="H102" s="535"/>
      <c r="I102" s="537"/>
      <c r="J102" s="536"/>
    </row>
    <row r="103" spans="2:30">
      <c r="B103" s="1"/>
      <c r="C103" s="1"/>
      <c r="D103" s="1"/>
      <c r="E103" s="1"/>
      <c r="F103" s="1"/>
    </row>
    <row r="104" spans="2:30">
      <c r="B104" s="1"/>
      <c r="C104" s="1"/>
      <c r="D104" s="1"/>
      <c r="E104" s="1"/>
      <c r="F104" s="1"/>
    </row>
    <row r="105" spans="2:30">
      <c r="B105" s="1"/>
      <c r="C105" s="1"/>
      <c r="D105" s="1"/>
      <c r="E105" s="1"/>
      <c r="F105" s="1"/>
    </row>
    <row r="106" spans="2:30">
      <c r="B106" s="1"/>
      <c r="C106" s="1"/>
      <c r="D106" s="1"/>
      <c r="F106" s="1"/>
    </row>
    <row r="107" spans="2:30">
      <c r="B107" s="1"/>
      <c r="C107" s="1"/>
      <c r="D107" s="1"/>
      <c r="F107" s="1"/>
    </row>
    <row r="108" spans="2:30">
      <c r="B108" s="1"/>
      <c r="C108" s="1"/>
      <c r="D108" s="1"/>
      <c r="F108" s="1"/>
    </row>
    <row r="109" spans="2:30">
      <c r="B109" s="1"/>
      <c r="C109" s="1"/>
      <c r="D109" s="1"/>
      <c r="F109" s="1"/>
    </row>
    <row r="110" spans="2:30">
      <c r="B110" s="1"/>
      <c r="C110" s="1"/>
      <c r="D110" s="1"/>
      <c r="F110" s="1"/>
    </row>
    <row r="111" spans="2:30">
      <c r="B111" s="1"/>
      <c r="C111" s="1"/>
      <c r="D111" s="1"/>
      <c r="F111" s="1"/>
    </row>
    <row r="112" spans="2:30">
      <c r="B112" s="1"/>
      <c r="C112" s="1"/>
      <c r="D112" s="1"/>
      <c r="F112" s="1"/>
    </row>
    <row r="113" spans="2:6">
      <c r="B113" s="1"/>
      <c r="C113" s="1"/>
      <c r="D113" s="1"/>
      <c r="F113" s="1"/>
    </row>
    <row r="114" spans="2:6">
      <c r="B114" s="1"/>
      <c r="C114" s="1"/>
      <c r="D114" s="1"/>
      <c r="F114" s="1"/>
    </row>
    <row r="115" spans="2:6">
      <c r="B115" s="1"/>
      <c r="C115" s="1"/>
      <c r="D115" s="1"/>
      <c r="F115" s="1"/>
    </row>
    <row r="116" spans="2:6">
      <c r="B116" s="1"/>
      <c r="C116" s="1"/>
      <c r="D116" s="1"/>
      <c r="F116" s="1"/>
    </row>
    <row r="117" spans="2:6">
      <c r="B117" s="1"/>
      <c r="C117" s="1"/>
      <c r="D117" s="1"/>
      <c r="F117" s="1"/>
    </row>
    <row r="118" spans="2:6">
      <c r="B118" s="1"/>
      <c r="C118" s="1"/>
      <c r="D118" s="1"/>
      <c r="F118" s="1"/>
    </row>
    <row r="119" spans="2:6">
      <c r="B119" s="1"/>
      <c r="C119" s="1"/>
      <c r="D119" s="1"/>
      <c r="F119" s="1"/>
    </row>
    <row r="120" spans="2:6">
      <c r="B120" s="1"/>
      <c r="C120" s="1"/>
      <c r="D120" s="1"/>
      <c r="F120" s="1"/>
    </row>
    <row r="121" spans="2:6">
      <c r="B121" s="1"/>
      <c r="C121" s="1"/>
      <c r="D121" s="1"/>
      <c r="F121" s="1"/>
    </row>
    <row r="122" spans="2:6">
      <c r="B122" s="1"/>
      <c r="C122" s="1"/>
      <c r="D122" s="1"/>
      <c r="F122" s="1"/>
    </row>
    <row r="123" spans="2:6">
      <c r="B123" s="1"/>
      <c r="C123" s="1"/>
      <c r="D123" s="1"/>
      <c r="F123" s="1"/>
    </row>
    <row r="124" spans="2:6">
      <c r="B124" s="1"/>
      <c r="C124" s="1"/>
      <c r="D124" s="1"/>
      <c r="F124" s="1"/>
    </row>
    <row r="125" spans="2:6">
      <c r="B125" s="1"/>
      <c r="C125" s="1"/>
      <c r="D125" s="1"/>
      <c r="F125" s="1"/>
    </row>
    <row r="126" spans="2:6">
      <c r="B126" s="1"/>
      <c r="C126" s="1"/>
      <c r="D126" s="1"/>
      <c r="F126" s="1"/>
    </row>
    <row r="127" spans="2:6">
      <c r="B127" s="1"/>
      <c r="C127" s="1"/>
      <c r="D127" s="1"/>
      <c r="F127" s="1"/>
    </row>
    <row r="128" spans="2:6">
      <c r="B128" s="1"/>
      <c r="C128" s="1"/>
      <c r="D128" s="1"/>
      <c r="F128" s="1"/>
    </row>
    <row r="129" spans="2:6">
      <c r="B129" s="1"/>
      <c r="C129" s="1"/>
      <c r="D129" s="1"/>
      <c r="F129" s="1"/>
    </row>
    <row r="130" spans="2:6">
      <c r="B130" s="1"/>
      <c r="C130" s="1"/>
      <c r="D130" s="1"/>
      <c r="F130" s="1"/>
    </row>
    <row r="131" spans="2:6">
      <c r="B131" s="1"/>
      <c r="C131" s="1"/>
      <c r="D131" s="1"/>
      <c r="F131" s="1"/>
    </row>
    <row r="132" spans="2:6">
      <c r="B132" s="1"/>
      <c r="C132" s="1"/>
      <c r="D132" s="1"/>
      <c r="F132" s="1"/>
    </row>
    <row r="133" spans="2:6">
      <c r="B133" s="1"/>
      <c r="C133" s="1"/>
      <c r="D133" s="1"/>
      <c r="F133" s="1"/>
    </row>
    <row r="134" spans="2:6">
      <c r="B134" s="1"/>
      <c r="C134" s="1"/>
      <c r="D134" s="1"/>
      <c r="F134" s="1"/>
    </row>
    <row r="135" spans="2:6">
      <c r="B135" s="1"/>
      <c r="C135" s="1"/>
      <c r="D135" s="1"/>
      <c r="F135" s="1"/>
    </row>
    <row r="136" spans="2:6">
      <c r="B136" s="1"/>
      <c r="C136" s="1"/>
      <c r="D136" s="1"/>
      <c r="F136" s="1"/>
    </row>
    <row r="137" spans="2:6">
      <c r="B137" s="1"/>
      <c r="C137" s="1"/>
      <c r="D137" s="1"/>
      <c r="F137" s="1"/>
    </row>
    <row r="138" spans="2:6">
      <c r="B138" s="1"/>
      <c r="C138" s="1"/>
      <c r="D138" s="1"/>
      <c r="F138" s="1"/>
    </row>
    <row r="139" spans="2:6">
      <c r="B139" s="1"/>
      <c r="C139" s="1"/>
      <c r="D139" s="1"/>
      <c r="F139" s="1"/>
    </row>
    <row r="140" spans="2:6">
      <c r="B140" s="1"/>
      <c r="C140" s="1"/>
      <c r="D140" s="1"/>
      <c r="F140" s="1"/>
    </row>
    <row r="141" spans="2:6">
      <c r="B141" s="1"/>
      <c r="C141" s="1"/>
      <c r="D141" s="1"/>
      <c r="F141" s="1"/>
    </row>
    <row r="142" spans="2:6">
      <c r="B142" s="1"/>
      <c r="C142" s="1"/>
      <c r="D142" s="1"/>
      <c r="F142" s="1"/>
    </row>
    <row r="143" spans="2:6">
      <c r="B143" s="1"/>
      <c r="C143" s="1"/>
      <c r="D143" s="1"/>
      <c r="F143" s="1"/>
    </row>
    <row r="144" spans="2:6">
      <c r="B144" s="1"/>
      <c r="C144" s="1"/>
      <c r="D144" s="1"/>
      <c r="F144" s="1"/>
    </row>
    <row r="145" spans="2:6">
      <c r="B145" s="1"/>
      <c r="C145" s="1"/>
      <c r="D145" s="1"/>
      <c r="F145" s="1"/>
    </row>
    <row r="146" spans="2:6">
      <c r="B146" s="1"/>
      <c r="C146" s="1"/>
      <c r="D146" s="1"/>
      <c r="F146" s="1"/>
    </row>
    <row r="147" spans="2:6">
      <c r="B147" s="1"/>
      <c r="C147" s="1"/>
      <c r="D147" s="1"/>
      <c r="F147" s="1"/>
    </row>
    <row r="148" spans="2:6">
      <c r="B148" s="1"/>
      <c r="C148" s="1"/>
      <c r="D148" s="1"/>
      <c r="F148" s="1"/>
    </row>
    <row r="149" spans="2:6">
      <c r="B149" s="1"/>
      <c r="C149" s="1"/>
      <c r="D149" s="1"/>
      <c r="F149" s="1"/>
    </row>
    <row r="150" spans="2:6">
      <c r="B150" s="1"/>
      <c r="C150" s="1"/>
      <c r="D150" s="1"/>
      <c r="F150" s="1"/>
    </row>
    <row r="151" spans="2:6">
      <c r="B151" s="1"/>
      <c r="C151" s="1"/>
      <c r="D151" s="1"/>
      <c r="F151" s="1"/>
    </row>
    <row r="152" spans="2:6">
      <c r="B152" s="1"/>
      <c r="C152" s="1"/>
      <c r="D152" s="1"/>
      <c r="F152" s="1"/>
    </row>
    <row r="153" spans="2:6">
      <c r="B153" s="1"/>
      <c r="C153" s="1"/>
      <c r="D153" s="1"/>
      <c r="F153" s="1"/>
    </row>
    <row r="154" spans="2:6">
      <c r="B154" s="1"/>
      <c r="C154" s="1"/>
      <c r="D154" s="1"/>
      <c r="F154" s="1"/>
    </row>
    <row r="155" spans="2:6">
      <c r="B155" s="1"/>
      <c r="C155" s="1"/>
      <c r="D155" s="1"/>
      <c r="F155" s="1"/>
    </row>
    <row r="156" spans="2:6">
      <c r="B156" s="1"/>
      <c r="C156" s="1"/>
      <c r="D156" s="1"/>
      <c r="F156" s="1"/>
    </row>
    <row r="157" spans="2:6">
      <c r="B157" s="1"/>
      <c r="C157" s="1"/>
      <c r="D157" s="1"/>
    </row>
    <row r="158" spans="2:6">
      <c r="B158" s="1"/>
      <c r="C158" s="1"/>
      <c r="D158" s="1"/>
    </row>
    <row r="159" spans="2:6">
      <c r="B159" s="1"/>
      <c r="C159" s="1"/>
      <c r="D159" s="1"/>
    </row>
    <row r="160" spans="2:6">
      <c r="B160" s="1"/>
      <c r="C160" s="1"/>
      <c r="D160" s="1"/>
    </row>
    <row r="161" spans="2:4">
      <c r="B161" s="1"/>
      <c r="C161" s="1"/>
      <c r="D161" s="1"/>
    </row>
    <row r="162" spans="2:4">
      <c r="B162" s="1"/>
      <c r="C162" s="1"/>
      <c r="D162" s="1"/>
    </row>
    <row r="163" spans="2:4">
      <c r="B163" s="1"/>
      <c r="C163" s="1"/>
      <c r="D163" s="1"/>
    </row>
    <row r="164" spans="2:4">
      <c r="B164" s="1"/>
      <c r="C164" s="1"/>
      <c r="D164" s="1"/>
    </row>
    <row r="165" spans="2:4">
      <c r="B165" s="1"/>
      <c r="C165" s="1"/>
      <c r="D165" s="1"/>
    </row>
    <row r="166" spans="2:4">
      <c r="B166" s="1"/>
      <c r="C166" s="1"/>
      <c r="D166" s="1"/>
    </row>
    <row r="167" spans="2:4">
      <c r="B167" s="1"/>
      <c r="C167" s="1"/>
      <c r="D167" s="1"/>
    </row>
    <row r="168" spans="2:4">
      <c r="B168" s="1"/>
      <c r="C168" s="1"/>
      <c r="D168" s="1"/>
    </row>
    <row r="169" spans="2:4">
      <c r="B169" s="1"/>
      <c r="C169" s="1"/>
      <c r="D169" s="1"/>
    </row>
    <row r="170" spans="2:4">
      <c r="B170" s="1"/>
      <c r="C170" s="1"/>
      <c r="D170" s="1"/>
    </row>
    <row r="171" spans="2:4">
      <c r="B171" s="1"/>
      <c r="C171" s="1"/>
      <c r="D171" s="1"/>
    </row>
    <row r="172" spans="2:4">
      <c r="B172" s="1"/>
      <c r="C172" s="1"/>
      <c r="D172" s="1"/>
    </row>
    <row r="173" spans="2:4">
      <c r="B173" s="1"/>
      <c r="C173" s="1"/>
      <c r="D173" s="1"/>
    </row>
    <row r="174" spans="2:4">
      <c r="B174" s="1"/>
      <c r="C174" s="1"/>
      <c r="D174" s="1"/>
    </row>
    <row r="175" spans="2:4">
      <c r="B175" s="1"/>
      <c r="C175" s="1"/>
      <c r="D175" s="1"/>
    </row>
    <row r="176" spans="2:4">
      <c r="B176" s="1"/>
      <c r="C176" s="1"/>
      <c r="D176" s="1"/>
    </row>
    <row r="177" spans="2:4">
      <c r="B177" s="1"/>
      <c r="C177" s="1"/>
      <c r="D177" s="1"/>
    </row>
    <row r="178" spans="2:4">
      <c r="B178" s="1"/>
      <c r="C178" s="1"/>
      <c r="D178" s="1"/>
    </row>
    <row r="179" spans="2:4">
      <c r="B179" s="1"/>
      <c r="C179" s="1"/>
      <c r="D179" s="1"/>
    </row>
    <row r="180" spans="2:4">
      <c r="B180" s="1"/>
      <c r="C180" s="1"/>
      <c r="D180" s="1"/>
    </row>
    <row r="181" spans="2:4">
      <c r="B181" s="1"/>
      <c r="C181" s="1"/>
      <c r="D181" s="1"/>
    </row>
    <row r="182" spans="2:4">
      <c r="B182" s="1"/>
      <c r="C182" s="1"/>
      <c r="D182" s="1"/>
    </row>
    <row r="183" spans="2:4">
      <c r="B183" s="1"/>
      <c r="C183" s="1"/>
      <c r="D183" s="1"/>
    </row>
    <row r="184" spans="2:4">
      <c r="B184" s="1"/>
      <c r="C184" s="1"/>
      <c r="D184" s="1"/>
    </row>
    <row r="185" spans="2:4">
      <c r="B185" s="1"/>
      <c r="C185" s="1"/>
      <c r="D185" s="1"/>
    </row>
    <row r="186" spans="2:4">
      <c r="B186" s="1"/>
      <c r="C186" s="1"/>
      <c r="D186" s="1"/>
    </row>
    <row r="187" spans="2:4">
      <c r="B187" s="1"/>
      <c r="C187" s="1"/>
      <c r="D187" s="1"/>
    </row>
    <row r="188" spans="2:4">
      <c r="B188" s="1"/>
      <c r="C188" s="1"/>
      <c r="D188" s="1"/>
    </row>
    <row r="189" spans="2:4">
      <c r="B189" s="1"/>
      <c r="C189" s="1"/>
      <c r="D189" s="1"/>
    </row>
    <row r="190" spans="2:4">
      <c r="B190" s="1"/>
      <c r="C190" s="1"/>
      <c r="D190" s="1"/>
    </row>
    <row r="191" spans="2:4">
      <c r="B191" s="1"/>
      <c r="C191" s="1"/>
      <c r="D191" s="1"/>
    </row>
    <row r="192" spans="2:4">
      <c r="B192" s="1"/>
      <c r="C192" s="1"/>
      <c r="D192" s="1"/>
    </row>
    <row r="193" spans="2:4">
      <c r="B193" s="1"/>
      <c r="C193" s="1"/>
      <c r="D193" s="1"/>
    </row>
    <row r="194" spans="2:4">
      <c r="B194" s="1"/>
      <c r="C194" s="1"/>
      <c r="D194" s="1"/>
    </row>
    <row r="195" spans="2:4">
      <c r="B195" s="1"/>
      <c r="C195" s="1"/>
      <c r="D195" s="1"/>
    </row>
    <row r="196" spans="2:4">
      <c r="B196" s="1"/>
      <c r="C196" s="1"/>
      <c r="D196" s="1"/>
    </row>
    <row r="197" spans="2:4">
      <c r="B197" s="1"/>
      <c r="C197" s="1"/>
      <c r="D197" s="1"/>
    </row>
    <row r="198" spans="2:4">
      <c r="B198" s="1"/>
      <c r="C198" s="1"/>
      <c r="D198" s="1"/>
    </row>
    <row r="199" spans="2:4">
      <c r="B199" s="1"/>
      <c r="C199" s="1"/>
      <c r="D199" s="1"/>
    </row>
    <row r="200" spans="2:4">
      <c r="B200" s="1"/>
      <c r="C200" s="1"/>
      <c r="D200" s="1"/>
    </row>
  </sheetData>
  <sheetProtection sheet="1" scenarios="1" formatCells="0" formatColumns="0" formatRows="0"/>
  <dataConsolidate/>
  <mergeCells count="336">
    <mergeCell ref="B101:C101"/>
    <mergeCell ref="D101:E101"/>
    <mergeCell ref="F101:G101"/>
    <mergeCell ref="H101:J101"/>
    <mergeCell ref="B102:C102"/>
    <mergeCell ref="D102:E102"/>
    <mergeCell ref="F102:G102"/>
    <mergeCell ref="H102:J102"/>
    <mergeCell ref="B99:C99"/>
    <mergeCell ref="D99:E99"/>
    <mergeCell ref="F99:G99"/>
    <mergeCell ref="H99:J99"/>
    <mergeCell ref="B100:C100"/>
    <mergeCell ref="D100:E100"/>
    <mergeCell ref="F100:G100"/>
    <mergeCell ref="H100:J100"/>
    <mergeCell ref="H98:J98"/>
    <mergeCell ref="B94:E94"/>
    <mergeCell ref="B95:E95"/>
    <mergeCell ref="F95:J95"/>
    <mergeCell ref="B96:C96"/>
    <mergeCell ref="D96:E96"/>
    <mergeCell ref="F96:G96"/>
    <mergeCell ref="H96:J96"/>
    <mergeCell ref="B90:E90"/>
    <mergeCell ref="F90:G90"/>
    <mergeCell ref="B91:E91"/>
    <mergeCell ref="F91:G91"/>
    <mergeCell ref="B97:C97"/>
    <mergeCell ref="D97:E97"/>
    <mergeCell ref="F97:G97"/>
    <mergeCell ref="H97:J97"/>
    <mergeCell ref="B98:C98"/>
    <mergeCell ref="D98:E98"/>
    <mergeCell ref="F98:G98"/>
    <mergeCell ref="B85:G86"/>
    <mergeCell ref="B87:G88"/>
    <mergeCell ref="B89:E89"/>
    <mergeCell ref="F89:G89"/>
    <mergeCell ref="B82:G82"/>
    <mergeCell ref="J82:P82"/>
    <mergeCell ref="Q82:R82"/>
    <mergeCell ref="J83:P83"/>
    <mergeCell ref="Q83:R83"/>
    <mergeCell ref="J85:P85"/>
    <mergeCell ref="Q85:R85"/>
    <mergeCell ref="J84:P84"/>
    <mergeCell ref="Q84:R84"/>
    <mergeCell ref="B78:G79"/>
    <mergeCell ref="J78:R79"/>
    <mergeCell ref="B80:G80"/>
    <mergeCell ref="J80:P80"/>
    <mergeCell ref="Q80:R80"/>
    <mergeCell ref="B81:G81"/>
    <mergeCell ref="J81:P81"/>
    <mergeCell ref="Q81:R81"/>
    <mergeCell ref="B71:R71"/>
    <mergeCell ref="S71:V71"/>
    <mergeCell ref="B74:E74"/>
    <mergeCell ref="F74:M74"/>
    <mergeCell ref="B75:E75"/>
    <mergeCell ref="F75:M75"/>
    <mergeCell ref="B68:R68"/>
    <mergeCell ref="S68:V68"/>
    <mergeCell ref="B69:R69"/>
    <mergeCell ref="S69:V69"/>
    <mergeCell ref="B70:R70"/>
    <mergeCell ref="S70:V70"/>
    <mergeCell ref="AA60:AD64"/>
    <mergeCell ref="B65:R66"/>
    <mergeCell ref="S65:V66"/>
    <mergeCell ref="AA65:AD65"/>
    <mergeCell ref="B67:R67"/>
    <mergeCell ref="S67:V67"/>
    <mergeCell ref="B53:E53"/>
    <mergeCell ref="F53:H53"/>
    <mergeCell ref="I53:R53"/>
    <mergeCell ref="T53:W53"/>
    <mergeCell ref="I54:W54"/>
    <mergeCell ref="B60:P63"/>
    <mergeCell ref="B51:E51"/>
    <mergeCell ref="F51:H51"/>
    <mergeCell ref="I51:P51"/>
    <mergeCell ref="Q51:R51"/>
    <mergeCell ref="T51:W51"/>
    <mergeCell ref="B52:E52"/>
    <mergeCell ref="F52:H52"/>
    <mergeCell ref="I52:P52"/>
    <mergeCell ref="Q52:R52"/>
    <mergeCell ref="T52:W52"/>
    <mergeCell ref="B46:C46"/>
    <mergeCell ref="B50:H50"/>
    <mergeCell ref="I50:S50"/>
    <mergeCell ref="T50:W50"/>
    <mergeCell ref="G45:I45"/>
    <mergeCell ref="J45:L45"/>
    <mergeCell ref="M45:N45"/>
    <mergeCell ref="O45:P45"/>
    <mergeCell ref="Q45:R45"/>
    <mergeCell ref="D46:Q48"/>
    <mergeCell ref="Z45:AA45"/>
    <mergeCell ref="G44:I44"/>
    <mergeCell ref="J44:L44"/>
    <mergeCell ref="M44:N44"/>
    <mergeCell ref="O44:P44"/>
    <mergeCell ref="Q44:R44"/>
    <mergeCell ref="Z44:AA44"/>
    <mergeCell ref="G43:I43"/>
    <mergeCell ref="J43:L43"/>
    <mergeCell ref="M43:N43"/>
    <mergeCell ref="O43:P43"/>
    <mergeCell ref="Q43:R43"/>
    <mergeCell ref="Z43:AA43"/>
    <mergeCell ref="G42:I42"/>
    <mergeCell ref="J42:L42"/>
    <mergeCell ref="M42:N42"/>
    <mergeCell ref="O42:P42"/>
    <mergeCell ref="Q42:R42"/>
    <mergeCell ref="Z42:AA42"/>
    <mergeCell ref="G41:I41"/>
    <mergeCell ref="J41:L41"/>
    <mergeCell ref="M41:N41"/>
    <mergeCell ref="O41:P41"/>
    <mergeCell ref="Q41:R41"/>
    <mergeCell ref="Z41:AA41"/>
    <mergeCell ref="G40:I40"/>
    <mergeCell ref="J40:L40"/>
    <mergeCell ref="M40:N40"/>
    <mergeCell ref="O40:P40"/>
    <mergeCell ref="Q40:R40"/>
    <mergeCell ref="Z40:AA40"/>
    <mergeCell ref="G39:I39"/>
    <mergeCell ref="J39:L39"/>
    <mergeCell ref="M39:N39"/>
    <mergeCell ref="O39:P39"/>
    <mergeCell ref="Q39:R39"/>
    <mergeCell ref="Z39:AA39"/>
    <mergeCell ref="G38:I38"/>
    <mergeCell ref="J38:L38"/>
    <mergeCell ref="M38:N38"/>
    <mergeCell ref="O38:P38"/>
    <mergeCell ref="Q38:R38"/>
    <mergeCell ref="Z38:AA38"/>
    <mergeCell ref="G37:I37"/>
    <mergeCell ref="J37:L37"/>
    <mergeCell ref="M37:N37"/>
    <mergeCell ref="O37:P37"/>
    <mergeCell ref="Q37:R37"/>
    <mergeCell ref="Z37:AA37"/>
    <mergeCell ref="G36:I36"/>
    <mergeCell ref="J36:L36"/>
    <mergeCell ref="M36:N36"/>
    <mergeCell ref="O36:P36"/>
    <mergeCell ref="Q36:R36"/>
    <mergeCell ref="Z36:AA36"/>
    <mergeCell ref="G35:I35"/>
    <mergeCell ref="J35:L35"/>
    <mergeCell ref="M35:N35"/>
    <mergeCell ref="O35:P35"/>
    <mergeCell ref="Q35:R35"/>
    <mergeCell ref="Z35:AA35"/>
    <mergeCell ref="G34:I34"/>
    <mergeCell ref="J34:L34"/>
    <mergeCell ref="M34:N34"/>
    <mergeCell ref="O34:P34"/>
    <mergeCell ref="Q34:R34"/>
    <mergeCell ref="Z34:AA34"/>
    <mergeCell ref="G33:I33"/>
    <mergeCell ref="J33:L33"/>
    <mergeCell ref="M33:N33"/>
    <mergeCell ref="O33:P33"/>
    <mergeCell ref="Q33:R33"/>
    <mergeCell ref="Z33:AA33"/>
    <mergeCell ref="G32:I32"/>
    <mergeCell ref="J32:L32"/>
    <mergeCell ref="M32:N32"/>
    <mergeCell ref="O32:P32"/>
    <mergeCell ref="Q32:R32"/>
    <mergeCell ref="Z32:AA32"/>
    <mergeCell ref="G31:I31"/>
    <mergeCell ref="J31:L31"/>
    <mergeCell ref="M31:N31"/>
    <mergeCell ref="O31:P31"/>
    <mergeCell ref="Q31:R31"/>
    <mergeCell ref="Z31:AA31"/>
    <mergeCell ref="G30:I30"/>
    <mergeCell ref="J30:L30"/>
    <mergeCell ref="M30:N30"/>
    <mergeCell ref="O30:P30"/>
    <mergeCell ref="Q30:R30"/>
    <mergeCell ref="Z30:AA30"/>
    <mergeCell ref="G29:I29"/>
    <mergeCell ref="J29:L29"/>
    <mergeCell ref="M29:N29"/>
    <mergeCell ref="O29:P29"/>
    <mergeCell ref="Q29:R29"/>
    <mergeCell ref="Z29:AA29"/>
    <mergeCell ref="G28:I28"/>
    <mergeCell ref="J28:L28"/>
    <mergeCell ref="M28:N28"/>
    <mergeCell ref="O28:P28"/>
    <mergeCell ref="Q28:R28"/>
    <mergeCell ref="Z28:AA28"/>
    <mergeCell ref="G27:I27"/>
    <mergeCell ref="J27:L27"/>
    <mergeCell ref="M27:N27"/>
    <mergeCell ref="O27:P27"/>
    <mergeCell ref="Q27:R27"/>
    <mergeCell ref="Z27:AA27"/>
    <mergeCell ref="Z22:AA22"/>
    <mergeCell ref="G23:I23"/>
    <mergeCell ref="J23:L23"/>
    <mergeCell ref="M23:N23"/>
    <mergeCell ref="O23:P23"/>
    <mergeCell ref="Q23:R23"/>
    <mergeCell ref="Z23:AA23"/>
    <mergeCell ref="G26:I26"/>
    <mergeCell ref="J26:L26"/>
    <mergeCell ref="M26:N26"/>
    <mergeCell ref="O26:P26"/>
    <mergeCell ref="Q26:R26"/>
    <mergeCell ref="Z26:AA26"/>
    <mergeCell ref="G25:I25"/>
    <mergeCell ref="J25:L25"/>
    <mergeCell ref="M25:N25"/>
    <mergeCell ref="O25:P25"/>
    <mergeCell ref="Q25:R25"/>
    <mergeCell ref="Z25:AA25"/>
    <mergeCell ref="AC20:AF25"/>
    <mergeCell ref="G21:I21"/>
    <mergeCell ref="J21:L21"/>
    <mergeCell ref="M21:N21"/>
    <mergeCell ref="O21:P21"/>
    <mergeCell ref="Q21:R21"/>
    <mergeCell ref="Z21:AA21"/>
    <mergeCell ref="G22:I22"/>
    <mergeCell ref="J22:L22"/>
    <mergeCell ref="M22:N22"/>
    <mergeCell ref="G20:I20"/>
    <mergeCell ref="J20:L20"/>
    <mergeCell ref="M20:N20"/>
    <mergeCell ref="O20:P20"/>
    <mergeCell ref="Q20:R20"/>
    <mergeCell ref="Z20:AA20"/>
    <mergeCell ref="G24:I24"/>
    <mergeCell ref="J24:L24"/>
    <mergeCell ref="M24:N24"/>
    <mergeCell ref="O24:P24"/>
    <mergeCell ref="Q24:R24"/>
    <mergeCell ref="Z24:AA24"/>
    <mergeCell ref="O22:P22"/>
    <mergeCell ref="Q22:R22"/>
    <mergeCell ref="G19:I19"/>
    <mergeCell ref="J19:L19"/>
    <mergeCell ref="M19:N19"/>
    <mergeCell ref="O19:P19"/>
    <mergeCell ref="Q19:R19"/>
    <mergeCell ref="Z19:AA19"/>
    <mergeCell ref="Z17:AA17"/>
    <mergeCell ref="G18:I18"/>
    <mergeCell ref="J18:L18"/>
    <mergeCell ref="M18:N18"/>
    <mergeCell ref="O18:P18"/>
    <mergeCell ref="Q18:R18"/>
    <mergeCell ref="Z18:AA18"/>
    <mergeCell ref="F12:F15"/>
    <mergeCell ref="Q12:R12"/>
    <mergeCell ref="S12:T12"/>
    <mergeCell ref="U12:W12"/>
    <mergeCell ref="M13:N15"/>
    <mergeCell ref="O13:P15"/>
    <mergeCell ref="Q13:R13"/>
    <mergeCell ref="AC13:AF18"/>
    <mergeCell ref="G14:I15"/>
    <mergeCell ref="J14:L15"/>
    <mergeCell ref="Q14:R15"/>
    <mergeCell ref="V14:V15"/>
    <mergeCell ref="W14:W15"/>
    <mergeCell ref="G16:I16"/>
    <mergeCell ref="J16:L16"/>
    <mergeCell ref="M16:N16"/>
    <mergeCell ref="O16:P16"/>
    <mergeCell ref="Q16:R16"/>
    <mergeCell ref="Z16:AA16"/>
    <mergeCell ref="G17:I17"/>
    <mergeCell ref="J17:L17"/>
    <mergeCell ref="M17:N17"/>
    <mergeCell ref="O17:P17"/>
    <mergeCell ref="Q17:R17"/>
    <mergeCell ref="AC8:AF9"/>
    <mergeCell ref="B9:F9"/>
    <mergeCell ref="G9:I9"/>
    <mergeCell ref="J9:M10"/>
    <mergeCell ref="N9:P10"/>
    <mergeCell ref="Q9:R10"/>
    <mergeCell ref="S9:X9"/>
    <mergeCell ref="B10:F10"/>
    <mergeCell ref="G10:I10"/>
    <mergeCell ref="U10:V10"/>
    <mergeCell ref="W10:X10"/>
    <mergeCell ref="Z10:AA15"/>
    <mergeCell ref="AC10:AF11"/>
    <mergeCell ref="B11:F11"/>
    <mergeCell ref="G11:I11"/>
    <mergeCell ref="J11:M11"/>
    <mergeCell ref="N11:P11"/>
    <mergeCell ref="Q11:R11"/>
    <mergeCell ref="U11:V11"/>
    <mergeCell ref="W11:X11"/>
    <mergeCell ref="B12:B15"/>
    <mergeCell ref="C12:C15"/>
    <mergeCell ref="D12:D15"/>
    <mergeCell ref="E12:E15"/>
    <mergeCell ref="B7:F8"/>
    <mergeCell ref="G7:J7"/>
    <mergeCell ref="S7:U8"/>
    <mergeCell ref="V7:X8"/>
    <mergeCell ref="B2:I6"/>
    <mergeCell ref="J2:U3"/>
    <mergeCell ref="W2:X2"/>
    <mergeCell ref="G8:J8"/>
    <mergeCell ref="K7:R7"/>
    <mergeCell ref="K8:R8"/>
    <mergeCell ref="AC2:AF3"/>
    <mergeCell ref="V3:W3"/>
    <mergeCell ref="J4:O4"/>
    <mergeCell ref="P4:S4"/>
    <mergeCell ref="U4:W4"/>
    <mergeCell ref="AC4:AF6"/>
    <mergeCell ref="J5:O5"/>
    <mergeCell ref="P5:S5"/>
    <mergeCell ref="U5:W5"/>
    <mergeCell ref="J6:O6"/>
    <mergeCell ref="P6:S6"/>
    <mergeCell ref="U6:W6"/>
    <mergeCell ref="Z2:AA7"/>
  </mergeCells>
  <dataValidations count="11">
    <dataValidation type="list" allowBlank="1" showInputMessage="1" showErrorMessage="1" sqref="F16:F45">
      <formula1>$F$96:$F$101</formula1>
    </dataValidation>
    <dataValidation type="list" allowBlank="1" showInputMessage="1" showErrorMessage="1" sqref="E16:E45">
      <formula1>$B$96:$B$100</formula1>
    </dataValidation>
    <dataValidation type="whole" allowBlank="1" showInputMessage="1" showErrorMessage="1" sqref="B102 F102">
      <formula1>111</formula1>
      <formula2>222</formula2>
    </dataValidation>
    <dataValidation allowBlank="1" showInputMessage="1" sqref="P4:S6 E49:G49 V7:X8 B11:I11 T10:T11 W10:X11 B16:C45 Q51:R52 V16:W45 X4 W2:X2 G16:P45 X6 H49:Q49"/>
    <dataValidation type="list" allowBlank="1" showInputMessage="1" showErrorMessage="1" sqref="U16:U45">
      <formula1>$B$80:$B$82</formula1>
    </dataValidation>
    <dataValidation type="whole" allowBlank="1" showInputMessage="1" showErrorMessage="1" sqref="AB97:AD97">
      <formula1>11111</formula1>
      <formula2>22222</formula2>
    </dataValidation>
    <dataValidation type="whole" allowBlank="1" showInputMessage="1" showErrorMessage="1" sqref="AB66">
      <formula1>1111</formula1>
      <formula2>2222</formula2>
    </dataValidation>
    <dataValidation type="whole" allowBlank="1" showInputMessage="1" sqref="B65:D65 AA60 AA65:AA97">
      <formula1>1111</formula1>
      <formula2>2222</formula2>
    </dataValidation>
    <dataValidation type="whole" allowBlank="1" showInputMessage="1" sqref="B60:D60 B94:B101 F95:F101">
      <formula1>111</formula1>
      <formula2>222</formula2>
    </dataValidation>
    <dataValidation type="list" allowBlank="1" showInputMessage="1" showErrorMessage="1" sqref="D16:D45">
      <formula1>$Q$80:$Q$85</formula1>
    </dataValidation>
    <dataValidation type="list" allowBlank="1" showInputMessage="1" showErrorMessage="1" sqref="X5:Y5">
      <formula1>$J$80:$J$85</formula1>
    </dataValidation>
  </dataValidations>
  <printOptions horizontalCentered="1" verticalCentered="1"/>
  <pageMargins left="0.196850393700787" right="0.196850393700787" top="0" bottom="0" header="0.511811023622047" footer="0.511811023622047"/>
  <pageSetup scale="70" orientation="portrait" r:id="rId1"/>
  <headerFooter alignWithMargins="0"/>
  <ignoredErrors>
    <ignoredError sqref="Q16:R33 J16:L43 G17:I43 Q34:R45 B16:B4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00"/>
  <sheetViews>
    <sheetView view="pageBreakPreview" zoomScaleNormal="100" zoomScaleSheetLayoutView="100" workbookViewId="0">
      <selection activeCell="S49" sqref="S49"/>
    </sheetView>
  </sheetViews>
  <sheetFormatPr defaultRowHeight="12.75"/>
  <cols>
    <col min="1" max="1" width="2.140625" customWidth="1"/>
    <col min="2" max="2" width="6.5703125" customWidth="1"/>
    <col min="3" max="4" width="7.42578125" customWidth="1"/>
    <col min="5" max="5" width="6.85546875" customWidth="1"/>
    <col min="6" max="6" width="6.5703125" customWidth="1"/>
    <col min="7" max="17" width="3.42578125" customWidth="1"/>
    <col min="18" max="18" width="7.5703125" customWidth="1"/>
    <col min="19" max="19" width="12.28515625" customWidth="1"/>
    <col min="20" max="20" width="13" customWidth="1"/>
    <col min="21" max="22" width="6.7109375" customWidth="1"/>
    <col min="23" max="23" width="8.7109375" customWidth="1"/>
    <col min="24" max="24" width="14" customWidth="1"/>
    <col min="25" max="25" width="2.5703125" customWidth="1"/>
    <col min="28" max="28" width="9.140625" customWidth="1"/>
    <col min="38" max="40" width="15.7109375" customWidth="1"/>
    <col min="41" max="41" width="20.7109375" customWidth="1"/>
  </cols>
  <sheetData>
    <row r="1" spans="2:32" ht="13.5" thickBot="1"/>
    <row r="2" spans="2:32" ht="20.100000000000001" customHeight="1">
      <c r="B2" s="214" t="s">
        <v>22</v>
      </c>
      <c r="C2" s="215"/>
      <c r="D2" s="215"/>
      <c r="E2" s="215"/>
      <c r="F2" s="215"/>
      <c r="G2" s="215"/>
      <c r="H2" s="215"/>
      <c r="I2" s="216"/>
      <c r="J2" s="223" t="s">
        <v>21</v>
      </c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79"/>
      <c r="W2" s="227" t="s">
        <v>116</v>
      </c>
      <c r="X2" s="228"/>
      <c r="Y2" s="27"/>
      <c r="Z2" s="199" t="s">
        <v>113</v>
      </c>
      <c r="AA2" s="200"/>
      <c r="AC2" s="181" t="s">
        <v>109</v>
      </c>
      <c r="AD2" s="182"/>
      <c r="AE2" s="182"/>
      <c r="AF2" s="183"/>
    </row>
    <row r="3" spans="2:32" ht="20.100000000000001" customHeight="1">
      <c r="B3" s="217"/>
      <c r="C3" s="218"/>
      <c r="D3" s="218"/>
      <c r="E3" s="218"/>
      <c r="F3" s="218"/>
      <c r="G3" s="218"/>
      <c r="H3" s="218"/>
      <c r="I3" s="219"/>
      <c r="J3" s="225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187"/>
      <c r="W3" s="187"/>
      <c r="X3" s="80"/>
      <c r="Y3" s="28"/>
      <c r="Z3" s="201"/>
      <c r="AA3" s="202"/>
      <c r="AC3" s="184"/>
      <c r="AD3" s="185"/>
      <c r="AE3" s="185"/>
      <c r="AF3" s="186"/>
    </row>
    <row r="4" spans="2:32" ht="20.100000000000001" customHeight="1">
      <c r="B4" s="217"/>
      <c r="C4" s="218"/>
      <c r="D4" s="218"/>
      <c r="E4" s="218"/>
      <c r="F4" s="218"/>
      <c r="G4" s="218"/>
      <c r="H4" s="218"/>
      <c r="I4" s="219"/>
      <c r="J4" s="188" t="s">
        <v>23</v>
      </c>
      <c r="K4" s="189"/>
      <c r="L4" s="189"/>
      <c r="M4" s="189"/>
      <c r="N4" s="189"/>
      <c r="O4" s="189"/>
      <c r="P4" s="190" t="s">
        <v>114</v>
      </c>
      <c r="Q4" s="190"/>
      <c r="R4" s="190"/>
      <c r="S4" s="190"/>
      <c r="T4" s="81"/>
      <c r="U4" s="191" t="s">
        <v>7</v>
      </c>
      <c r="V4" s="189"/>
      <c r="W4" s="189"/>
      <c r="X4" s="36" t="s">
        <v>115</v>
      </c>
      <c r="Y4" s="12"/>
      <c r="Z4" s="201"/>
      <c r="AA4" s="202"/>
      <c r="AC4" s="192" t="s">
        <v>110</v>
      </c>
      <c r="AD4" s="193"/>
      <c r="AE4" s="193"/>
      <c r="AF4" s="194"/>
    </row>
    <row r="5" spans="2:32" ht="20.100000000000001" customHeight="1">
      <c r="B5" s="217"/>
      <c r="C5" s="218"/>
      <c r="D5" s="218"/>
      <c r="E5" s="218"/>
      <c r="F5" s="218"/>
      <c r="G5" s="218"/>
      <c r="H5" s="218"/>
      <c r="I5" s="219"/>
      <c r="J5" s="188" t="s">
        <v>1</v>
      </c>
      <c r="K5" s="189"/>
      <c r="L5" s="189"/>
      <c r="M5" s="189"/>
      <c r="N5" s="189"/>
      <c r="O5" s="189"/>
      <c r="P5" s="190"/>
      <c r="Q5" s="190"/>
      <c r="R5" s="190"/>
      <c r="S5" s="190"/>
      <c r="T5" s="82"/>
      <c r="U5" s="191" t="s">
        <v>32</v>
      </c>
      <c r="V5" s="189"/>
      <c r="W5" s="189"/>
      <c r="X5" s="37" t="s">
        <v>52</v>
      </c>
      <c r="Y5" s="33"/>
      <c r="Z5" s="201"/>
      <c r="AA5" s="202"/>
      <c r="AC5" s="192"/>
      <c r="AD5" s="193"/>
      <c r="AE5" s="193"/>
      <c r="AF5" s="194"/>
    </row>
    <row r="6" spans="2:32" s="2" customFormat="1" ht="20.100000000000001" customHeight="1" thickBot="1">
      <c r="B6" s="220"/>
      <c r="C6" s="221"/>
      <c r="D6" s="221"/>
      <c r="E6" s="221"/>
      <c r="F6" s="221"/>
      <c r="G6" s="221"/>
      <c r="H6" s="221"/>
      <c r="I6" s="222"/>
      <c r="J6" s="195" t="s">
        <v>2</v>
      </c>
      <c r="K6" s="196"/>
      <c r="L6" s="196"/>
      <c r="M6" s="196"/>
      <c r="N6" s="196"/>
      <c r="O6" s="196"/>
      <c r="P6" s="197"/>
      <c r="Q6" s="197"/>
      <c r="R6" s="197"/>
      <c r="S6" s="197"/>
      <c r="T6" s="83"/>
      <c r="U6" s="198" t="s">
        <v>60</v>
      </c>
      <c r="V6" s="196"/>
      <c r="W6" s="196"/>
      <c r="X6" s="38" t="s">
        <v>61</v>
      </c>
      <c r="Y6" s="29"/>
      <c r="Z6" s="201"/>
      <c r="AA6" s="202"/>
      <c r="AC6" s="192"/>
      <c r="AD6" s="193"/>
      <c r="AE6" s="193"/>
      <c r="AF6" s="194"/>
    </row>
    <row r="7" spans="2:32" s="2" customFormat="1" ht="20.100000000000001" customHeight="1" thickBot="1">
      <c r="B7" s="205" t="s">
        <v>24</v>
      </c>
      <c r="C7" s="206"/>
      <c r="D7" s="206"/>
      <c r="E7" s="206"/>
      <c r="F7" s="206"/>
      <c r="G7" s="209" t="s">
        <v>75</v>
      </c>
      <c r="H7" s="209"/>
      <c r="I7" s="209"/>
      <c r="J7" s="209"/>
      <c r="K7" s="577" t="s">
        <v>25</v>
      </c>
      <c r="L7" s="578"/>
      <c r="M7" s="578"/>
      <c r="N7" s="578"/>
      <c r="O7" s="578"/>
      <c r="P7" s="578"/>
      <c r="Q7" s="578"/>
      <c r="R7" s="579"/>
      <c r="S7" s="205" t="s">
        <v>8</v>
      </c>
      <c r="T7" s="206"/>
      <c r="U7" s="206"/>
      <c r="V7" s="210" t="s">
        <v>68</v>
      </c>
      <c r="W7" s="210"/>
      <c r="X7" s="211"/>
      <c r="Y7" s="29"/>
      <c r="Z7" s="203"/>
      <c r="AA7" s="204"/>
      <c r="AC7" s="103"/>
      <c r="AD7" s="104"/>
      <c r="AE7" s="104"/>
      <c r="AF7" s="105"/>
    </row>
    <row r="8" spans="2:32" s="2" customFormat="1" ht="20.100000000000001" customHeight="1" thickBot="1">
      <c r="B8" s="207"/>
      <c r="C8" s="208"/>
      <c r="D8" s="208"/>
      <c r="E8" s="208"/>
      <c r="F8" s="208"/>
      <c r="G8" s="566" t="s">
        <v>76</v>
      </c>
      <c r="H8" s="566"/>
      <c r="I8" s="566"/>
      <c r="J8" s="566"/>
      <c r="K8" s="580" t="s">
        <v>67</v>
      </c>
      <c r="L8" s="581"/>
      <c r="M8" s="581"/>
      <c r="N8" s="581"/>
      <c r="O8" s="581"/>
      <c r="P8" s="581"/>
      <c r="Q8" s="581"/>
      <c r="R8" s="582"/>
      <c r="S8" s="207"/>
      <c r="T8" s="208"/>
      <c r="U8" s="208"/>
      <c r="V8" s="212"/>
      <c r="W8" s="212"/>
      <c r="X8" s="213"/>
      <c r="Y8" s="29"/>
      <c r="AC8" s="192" t="s">
        <v>111</v>
      </c>
      <c r="AD8" s="193"/>
      <c r="AE8" s="193"/>
      <c r="AF8" s="194"/>
    </row>
    <row r="9" spans="2:32" s="2" customFormat="1" ht="20.100000000000001" customHeight="1" thickBot="1">
      <c r="B9" s="236" t="s">
        <v>18</v>
      </c>
      <c r="C9" s="237"/>
      <c r="D9" s="237"/>
      <c r="E9" s="237"/>
      <c r="F9" s="238"/>
      <c r="G9" s="236" t="s">
        <v>26</v>
      </c>
      <c r="H9" s="237"/>
      <c r="I9" s="238"/>
      <c r="J9" s="199" t="s">
        <v>28</v>
      </c>
      <c r="K9" s="239"/>
      <c r="L9" s="239"/>
      <c r="M9" s="200"/>
      <c r="N9" s="241" t="s">
        <v>71</v>
      </c>
      <c r="O9" s="241"/>
      <c r="P9" s="241"/>
      <c r="Q9" s="241" t="s">
        <v>72</v>
      </c>
      <c r="R9" s="241"/>
      <c r="S9" s="199" t="s">
        <v>65</v>
      </c>
      <c r="T9" s="239"/>
      <c r="U9" s="239"/>
      <c r="V9" s="239"/>
      <c r="W9" s="239"/>
      <c r="X9" s="200"/>
      <c r="Y9" s="6"/>
      <c r="AC9" s="192"/>
      <c r="AD9" s="193"/>
      <c r="AE9" s="193"/>
      <c r="AF9" s="194"/>
    </row>
    <row r="10" spans="2:32" s="2" customFormat="1" ht="20.100000000000001" customHeight="1">
      <c r="B10" s="243" t="s">
        <v>79</v>
      </c>
      <c r="C10" s="244"/>
      <c r="D10" s="244"/>
      <c r="E10" s="244"/>
      <c r="F10" s="245"/>
      <c r="G10" s="246" t="s">
        <v>27</v>
      </c>
      <c r="H10" s="247"/>
      <c r="I10" s="248"/>
      <c r="J10" s="201"/>
      <c r="K10" s="240"/>
      <c r="L10" s="240"/>
      <c r="M10" s="202"/>
      <c r="N10" s="242"/>
      <c r="O10" s="242"/>
      <c r="P10" s="242"/>
      <c r="Q10" s="242"/>
      <c r="R10" s="242"/>
      <c r="S10" s="84" t="s">
        <v>1</v>
      </c>
      <c r="T10" s="39">
        <v>7200</v>
      </c>
      <c r="U10" s="249" t="s">
        <v>2</v>
      </c>
      <c r="V10" s="250"/>
      <c r="W10" s="251">
        <v>10000</v>
      </c>
      <c r="X10" s="252"/>
      <c r="Y10" s="15"/>
      <c r="Z10" s="199" t="s">
        <v>90</v>
      </c>
      <c r="AA10" s="200"/>
      <c r="AC10" s="192" t="s">
        <v>91</v>
      </c>
      <c r="AD10" s="193"/>
      <c r="AE10" s="193"/>
      <c r="AF10" s="194"/>
    </row>
    <row r="11" spans="2:32" s="2" customFormat="1" ht="20.100000000000001" customHeight="1" thickBot="1">
      <c r="B11" s="253">
        <v>41558</v>
      </c>
      <c r="C11" s="254"/>
      <c r="D11" s="254"/>
      <c r="E11" s="254"/>
      <c r="F11" s="255"/>
      <c r="G11" s="256">
        <v>16.100000000000001</v>
      </c>
      <c r="H11" s="257"/>
      <c r="I11" s="258"/>
      <c r="J11" s="259">
        <f>F51</f>
        <v>3</v>
      </c>
      <c r="K11" s="260"/>
      <c r="L11" s="260"/>
      <c r="M11" s="261"/>
      <c r="N11" s="262">
        <f>IF(J11="","",J11/Q11)</f>
        <v>0.10714285714285714</v>
      </c>
      <c r="O11" s="262"/>
      <c r="P11" s="262"/>
      <c r="Q11" s="263">
        <f>IF(D16="","",COUNT(G16:I45))</f>
        <v>28</v>
      </c>
      <c r="R11" s="263"/>
      <c r="S11" s="85"/>
      <c r="T11" s="40">
        <v>30000</v>
      </c>
      <c r="U11" s="264"/>
      <c r="V11" s="265"/>
      <c r="W11" s="266">
        <v>30000</v>
      </c>
      <c r="X11" s="267"/>
      <c r="Y11" s="15"/>
      <c r="Z11" s="201"/>
      <c r="AA11" s="202"/>
      <c r="AC11" s="192"/>
      <c r="AD11" s="193"/>
      <c r="AE11" s="193"/>
      <c r="AF11" s="194"/>
    </row>
    <row r="12" spans="2:32" s="3" customFormat="1" ht="13.5" customHeight="1" thickTop="1">
      <c r="B12" s="268" t="s">
        <v>59</v>
      </c>
      <c r="C12" s="271" t="s">
        <v>64</v>
      </c>
      <c r="D12" s="274" t="s">
        <v>74</v>
      </c>
      <c r="E12" s="277" t="s">
        <v>16</v>
      </c>
      <c r="F12" s="280" t="s">
        <v>17</v>
      </c>
      <c r="G12" s="86" t="s">
        <v>0</v>
      </c>
      <c r="H12" s="87"/>
      <c r="I12" s="87"/>
      <c r="J12" s="87"/>
      <c r="K12" s="87"/>
      <c r="L12" s="88"/>
      <c r="M12" s="86" t="s">
        <v>3</v>
      </c>
      <c r="N12" s="87"/>
      <c r="O12" s="87"/>
      <c r="P12" s="89"/>
      <c r="Q12" s="283" t="s">
        <v>5</v>
      </c>
      <c r="R12" s="284"/>
      <c r="S12" s="285" t="s">
        <v>45</v>
      </c>
      <c r="T12" s="286"/>
      <c r="U12" s="287" t="s">
        <v>66</v>
      </c>
      <c r="V12" s="286"/>
      <c r="W12" s="286"/>
      <c r="X12" s="90" t="s">
        <v>14</v>
      </c>
      <c r="Y12" s="4"/>
      <c r="Z12" s="201"/>
      <c r="AA12" s="202"/>
      <c r="AC12" s="106"/>
      <c r="AD12" s="107"/>
      <c r="AE12" s="107"/>
      <c r="AF12" s="108"/>
    </row>
    <row r="13" spans="2:32" s="2" customFormat="1" ht="13.5" customHeight="1">
      <c r="B13" s="269"/>
      <c r="C13" s="272"/>
      <c r="D13" s="275"/>
      <c r="E13" s="278"/>
      <c r="F13" s="281"/>
      <c r="G13" s="91" t="s">
        <v>1</v>
      </c>
      <c r="H13" s="92"/>
      <c r="I13" s="92"/>
      <c r="J13" s="92" t="s">
        <v>2</v>
      </c>
      <c r="K13" s="92"/>
      <c r="L13" s="93"/>
      <c r="M13" s="288" t="s">
        <v>19</v>
      </c>
      <c r="N13" s="289"/>
      <c r="O13" s="292" t="s">
        <v>4</v>
      </c>
      <c r="P13" s="191"/>
      <c r="Q13" s="295" t="s">
        <v>6</v>
      </c>
      <c r="R13" s="296"/>
      <c r="S13" s="94" t="s">
        <v>46</v>
      </c>
      <c r="T13" s="95" t="s">
        <v>47</v>
      </c>
      <c r="U13" s="96" t="s">
        <v>55</v>
      </c>
      <c r="V13" s="97" t="s">
        <v>12</v>
      </c>
      <c r="W13" s="97" t="s">
        <v>57</v>
      </c>
      <c r="X13" s="98" t="s">
        <v>10</v>
      </c>
      <c r="Y13" s="5"/>
      <c r="Z13" s="201"/>
      <c r="AA13" s="202"/>
      <c r="AC13" s="192" t="s">
        <v>112</v>
      </c>
      <c r="AD13" s="193"/>
      <c r="AE13" s="193"/>
      <c r="AF13" s="194"/>
    </row>
    <row r="14" spans="2:32" s="2" customFormat="1" ht="11.25" customHeight="1">
      <c r="B14" s="269"/>
      <c r="C14" s="272"/>
      <c r="D14" s="275"/>
      <c r="E14" s="278"/>
      <c r="F14" s="281"/>
      <c r="G14" s="295" t="s">
        <v>31</v>
      </c>
      <c r="H14" s="296"/>
      <c r="I14" s="296"/>
      <c r="J14" s="296" t="s">
        <v>31</v>
      </c>
      <c r="K14" s="296"/>
      <c r="L14" s="302"/>
      <c r="M14" s="288"/>
      <c r="N14" s="289"/>
      <c r="O14" s="292"/>
      <c r="P14" s="191"/>
      <c r="Q14" s="304" t="s">
        <v>69</v>
      </c>
      <c r="R14" s="305"/>
      <c r="S14" s="99" t="s">
        <v>48</v>
      </c>
      <c r="T14" s="99" t="s">
        <v>11</v>
      </c>
      <c r="U14" s="96" t="s">
        <v>56</v>
      </c>
      <c r="V14" s="187" t="s">
        <v>13</v>
      </c>
      <c r="W14" s="309" t="s">
        <v>31</v>
      </c>
      <c r="X14" s="98" t="s">
        <v>15</v>
      </c>
      <c r="Y14" s="5"/>
      <c r="Z14" s="201"/>
      <c r="AA14" s="202"/>
      <c r="AC14" s="192"/>
      <c r="AD14" s="193"/>
      <c r="AE14" s="193"/>
      <c r="AF14" s="194"/>
    </row>
    <row r="15" spans="2:32" ht="5.25" customHeight="1" thickBot="1">
      <c r="B15" s="270"/>
      <c r="C15" s="273"/>
      <c r="D15" s="276"/>
      <c r="E15" s="279"/>
      <c r="F15" s="282"/>
      <c r="G15" s="300"/>
      <c r="H15" s="301"/>
      <c r="I15" s="301"/>
      <c r="J15" s="301"/>
      <c r="K15" s="301"/>
      <c r="L15" s="303"/>
      <c r="M15" s="290"/>
      <c r="N15" s="291"/>
      <c r="O15" s="293"/>
      <c r="P15" s="294"/>
      <c r="Q15" s="306"/>
      <c r="R15" s="307"/>
      <c r="S15" s="100"/>
      <c r="T15" s="100"/>
      <c r="U15" s="101"/>
      <c r="V15" s="308"/>
      <c r="W15" s="310"/>
      <c r="X15" s="102"/>
      <c r="Y15" s="1"/>
      <c r="Z15" s="201"/>
      <c r="AA15" s="202"/>
      <c r="AC15" s="192"/>
      <c r="AD15" s="193"/>
      <c r="AE15" s="193"/>
      <c r="AF15" s="194"/>
    </row>
    <row r="16" spans="2:32" ht="20.100000000000001" customHeight="1" thickTop="1">
      <c r="B16" s="109">
        <v>1</v>
      </c>
      <c r="C16" s="110"/>
      <c r="D16" s="111" t="s">
        <v>35</v>
      </c>
      <c r="E16" s="112" t="s">
        <v>29</v>
      </c>
      <c r="F16" s="113" t="s">
        <v>30</v>
      </c>
      <c r="G16" s="541">
        <v>10000</v>
      </c>
      <c r="H16" s="542"/>
      <c r="I16" s="543"/>
      <c r="J16" s="544">
        <f>IF(G16="","",G16-100)</f>
        <v>9900</v>
      </c>
      <c r="K16" s="542"/>
      <c r="L16" s="545"/>
      <c r="M16" s="550"/>
      <c r="N16" s="551"/>
      <c r="O16" s="572">
        <v>0</v>
      </c>
      <c r="P16" s="573"/>
      <c r="Q16" s="556">
        <f t="shared" ref="Q16:Q27" si="0">IF(O16="","",IF(O16=0,0,IF(O16&lt;1,1,ROUND(O16,0))))</f>
        <v>0</v>
      </c>
      <c r="R16" s="557"/>
      <c r="S16" s="114">
        <f>IF(AND(Q16&lt;&gt;"",Q16=0),30,"")</f>
        <v>30</v>
      </c>
      <c r="T16" s="115" t="str">
        <f t="shared" ref="T16:T45" si="1">IF(Q16=0,"",IF(Q16="","",VLOOKUP(Q16,$AA$67:$AD$97,Z16,FALSE)))</f>
        <v/>
      </c>
      <c r="U16" s="171"/>
      <c r="V16" s="167"/>
      <c r="W16" s="172"/>
      <c r="X16" s="116" t="str">
        <f t="shared" ref="X16:X45" si="2">IF(D16="C1",IF(W16&lt;&gt;"",-300,""),IF(V16&lt;&gt;"",-100,""))</f>
        <v/>
      </c>
      <c r="Y16" s="34"/>
      <c r="Z16" s="322">
        <f>IF(D16="","",IF(D16="C1",2,IF(D16="C2",3,4)))</f>
        <v>2</v>
      </c>
      <c r="AA16" s="323"/>
      <c r="AC16" s="192"/>
      <c r="AD16" s="193"/>
      <c r="AE16" s="193"/>
      <c r="AF16" s="194"/>
    </row>
    <row r="17" spans="2:32" ht="20.100000000000001" customHeight="1">
      <c r="B17" s="117">
        <f>B16+1</f>
        <v>2</v>
      </c>
      <c r="C17" s="118"/>
      <c r="D17" s="119" t="s">
        <v>35</v>
      </c>
      <c r="E17" s="120" t="s">
        <v>29</v>
      </c>
      <c r="F17" s="121" t="s">
        <v>30</v>
      </c>
      <c r="G17" s="538">
        <f>IF(G16="","",J16)</f>
        <v>9900</v>
      </c>
      <c r="H17" s="539"/>
      <c r="I17" s="540"/>
      <c r="J17" s="546">
        <f>IF(G17="","",G17-100)</f>
        <v>9800</v>
      </c>
      <c r="K17" s="539"/>
      <c r="L17" s="547"/>
      <c r="M17" s="552"/>
      <c r="N17" s="553"/>
      <c r="O17" s="554">
        <v>5</v>
      </c>
      <c r="P17" s="555"/>
      <c r="Q17" s="548">
        <f t="shared" si="0"/>
        <v>5</v>
      </c>
      <c r="R17" s="549"/>
      <c r="S17" s="122" t="str">
        <f>IF(AND(Q17&lt;&gt;"",Q17=0),30,"")</f>
        <v/>
      </c>
      <c r="T17" s="123">
        <f t="shared" si="1"/>
        <v>0</v>
      </c>
      <c r="U17" s="173"/>
      <c r="V17" s="168"/>
      <c r="W17" s="174"/>
      <c r="X17" s="124" t="str">
        <f t="shared" si="2"/>
        <v/>
      </c>
      <c r="Y17" s="34"/>
      <c r="Z17" s="335">
        <f t="shared" ref="Z17:Z45" si="3">IF(D17="","",IF(D17="C1",2,IF(D17="C2",3,4)))</f>
        <v>2</v>
      </c>
      <c r="AA17" s="336"/>
      <c r="AC17" s="192"/>
      <c r="AD17" s="193"/>
      <c r="AE17" s="193"/>
      <c r="AF17" s="194"/>
    </row>
    <row r="18" spans="2:32" ht="20.100000000000001" customHeight="1" thickBot="1">
      <c r="B18" s="117">
        <f t="shared" ref="B18:B44" si="4">B17+1</f>
        <v>3</v>
      </c>
      <c r="C18" s="118"/>
      <c r="D18" s="119" t="s">
        <v>35</v>
      </c>
      <c r="E18" s="120" t="s">
        <v>29</v>
      </c>
      <c r="F18" s="121" t="s">
        <v>30</v>
      </c>
      <c r="G18" s="538">
        <f>IF(G17="","",J17)</f>
        <v>9800</v>
      </c>
      <c r="H18" s="539"/>
      <c r="I18" s="540"/>
      <c r="J18" s="546">
        <f>IF(G18="","",G18-100)</f>
        <v>9700</v>
      </c>
      <c r="K18" s="539"/>
      <c r="L18" s="547"/>
      <c r="M18" s="552"/>
      <c r="N18" s="553"/>
      <c r="O18" s="554">
        <v>10</v>
      </c>
      <c r="P18" s="555"/>
      <c r="Q18" s="548">
        <f t="shared" si="0"/>
        <v>10</v>
      </c>
      <c r="R18" s="549"/>
      <c r="S18" s="122" t="str">
        <f t="shared" ref="S18:S31" si="5">IF(AND(Q18&lt;&gt;"",Q18=0),30,"")</f>
        <v/>
      </c>
      <c r="T18" s="123">
        <f t="shared" si="1"/>
        <v>0</v>
      </c>
      <c r="U18" s="173"/>
      <c r="V18" s="168"/>
      <c r="W18" s="175"/>
      <c r="X18" s="124" t="str">
        <f t="shared" si="2"/>
        <v/>
      </c>
      <c r="Y18" s="34"/>
      <c r="Z18" s="335">
        <f t="shared" si="3"/>
        <v>2</v>
      </c>
      <c r="AA18" s="336"/>
      <c r="AC18" s="297"/>
      <c r="AD18" s="298"/>
      <c r="AE18" s="298"/>
      <c r="AF18" s="299"/>
    </row>
    <row r="19" spans="2:32" ht="20.100000000000001" customHeight="1" thickBot="1">
      <c r="B19" s="117">
        <f t="shared" si="4"/>
        <v>4</v>
      </c>
      <c r="C19" s="118"/>
      <c r="D19" s="119" t="s">
        <v>35</v>
      </c>
      <c r="E19" s="120" t="s">
        <v>29</v>
      </c>
      <c r="F19" s="121" t="s">
        <v>30</v>
      </c>
      <c r="G19" s="538">
        <f t="shared" ref="G19:G43" si="6">IF(G18="","",J18)</f>
        <v>9700</v>
      </c>
      <c r="H19" s="539"/>
      <c r="I19" s="540"/>
      <c r="J19" s="546">
        <f t="shared" ref="J19:J43" si="7">IF(G19="","",G19-100)</f>
        <v>9600</v>
      </c>
      <c r="K19" s="539"/>
      <c r="L19" s="547"/>
      <c r="M19" s="552"/>
      <c r="N19" s="553"/>
      <c r="O19" s="554">
        <v>11</v>
      </c>
      <c r="P19" s="555"/>
      <c r="Q19" s="548">
        <f t="shared" si="0"/>
        <v>11</v>
      </c>
      <c r="R19" s="549"/>
      <c r="S19" s="122" t="str">
        <f t="shared" si="5"/>
        <v/>
      </c>
      <c r="T19" s="123">
        <f t="shared" si="1"/>
        <v>-40</v>
      </c>
      <c r="U19" s="173"/>
      <c r="V19" s="168"/>
      <c r="W19" s="175"/>
      <c r="X19" s="124" t="str">
        <f t="shared" si="2"/>
        <v/>
      </c>
      <c r="Y19" s="34"/>
      <c r="Z19" s="335">
        <f t="shared" si="3"/>
        <v>2</v>
      </c>
      <c r="AA19" s="336"/>
      <c r="AC19" s="69"/>
      <c r="AD19" s="69"/>
      <c r="AE19" s="69"/>
      <c r="AF19" s="69"/>
    </row>
    <row r="20" spans="2:32" ht="20.100000000000001" customHeight="1" thickBot="1">
      <c r="B20" s="125">
        <f t="shared" si="4"/>
        <v>5</v>
      </c>
      <c r="C20" s="126"/>
      <c r="D20" s="127" t="s">
        <v>35</v>
      </c>
      <c r="E20" s="128" t="s">
        <v>29</v>
      </c>
      <c r="F20" s="129" t="s">
        <v>30</v>
      </c>
      <c r="G20" s="567">
        <f t="shared" si="6"/>
        <v>9600</v>
      </c>
      <c r="H20" s="568"/>
      <c r="I20" s="569"/>
      <c r="J20" s="570">
        <f t="shared" si="7"/>
        <v>9500</v>
      </c>
      <c r="K20" s="568"/>
      <c r="L20" s="571"/>
      <c r="M20" s="558"/>
      <c r="N20" s="559"/>
      <c r="O20" s="562">
        <v>12</v>
      </c>
      <c r="P20" s="563"/>
      <c r="Q20" s="548">
        <f t="shared" si="0"/>
        <v>12</v>
      </c>
      <c r="R20" s="549"/>
      <c r="S20" s="130" t="str">
        <f t="shared" si="5"/>
        <v/>
      </c>
      <c r="T20" s="131">
        <f t="shared" si="1"/>
        <v>-70</v>
      </c>
      <c r="U20" s="176"/>
      <c r="V20" s="169"/>
      <c r="W20" s="177"/>
      <c r="X20" s="132" t="str">
        <f t="shared" si="2"/>
        <v/>
      </c>
      <c r="Y20" s="34"/>
      <c r="Z20" s="355">
        <f t="shared" si="3"/>
        <v>2</v>
      </c>
      <c r="AA20" s="356"/>
      <c r="AC20" s="337" t="s">
        <v>108</v>
      </c>
      <c r="AD20" s="338"/>
      <c r="AE20" s="338"/>
      <c r="AF20" s="339"/>
    </row>
    <row r="21" spans="2:32" ht="20.100000000000001" customHeight="1" thickTop="1">
      <c r="B21" s="133">
        <f t="shared" si="4"/>
        <v>6</v>
      </c>
      <c r="C21" s="134"/>
      <c r="D21" s="111" t="s">
        <v>35</v>
      </c>
      <c r="E21" s="112" t="s">
        <v>29</v>
      </c>
      <c r="F21" s="113" t="s">
        <v>30</v>
      </c>
      <c r="G21" s="541">
        <f t="shared" si="6"/>
        <v>9500</v>
      </c>
      <c r="H21" s="542"/>
      <c r="I21" s="543"/>
      <c r="J21" s="544">
        <f t="shared" si="7"/>
        <v>9400</v>
      </c>
      <c r="K21" s="542"/>
      <c r="L21" s="545"/>
      <c r="M21" s="560"/>
      <c r="N21" s="561"/>
      <c r="O21" s="564">
        <v>13</v>
      </c>
      <c r="P21" s="565"/>
      <c r="Q21" s="556">
        <f t="shared" si="0"/>
        <v>13</v>
      </c>
      <c r="R21" s="557"/>
      <c r="S21" s="135" t="str">
        <f t="shared" si="5"/>
        <v/>
      </c>
      <c r="T21" s="115">
        <f t="shared" si="1"/>
        <v>-100</v>
      </c>
      <c r="U21" s="178"/>
      <c r="V21" s="170"/>
      <c r="W21" s="179"/>
      <c r="X21" s="116" t="str">
        <f t="shared" si="2"/>
        <v/>
      </c>
      <c r="Y21" s="34"/>
      <c r="Z21" s="344">
        <f t="shared" si="3"/>
        <v>2</v>
      </c>
      <c r="AA21" s="345"/>
      <c r="AC21" s="192"/>
      <c r="AD21" s="193"/>
      <c r="AE21" s="193"/>
      <c r="AF21" s="194"/>
    </row>
    <row r="22" spans="2:32" ht="20.100000000000001" customHeight="1">
      <c r="B22" s="117">
        <f t="shared" si="4"/>
        <v>7</v>
      </c>
      <c r="C22" s="118"/>
      <c r="D22" s="119" t="s">
        <v>35</v>
      </c>
      <c r="E22" s="120" t="s">
        <v>29</v>
      </c>
      <c r="F22" s="121" t="s">
        <v>30</v>
      </c>
      <c r="G22" s="538">
        <f t="shared" si="6"/>
        <v>9400</v>
      </c>
      <c r="H22" s="539"/>
      <c r="I22" s="540"/>
      <c r="J22" s="546">
        <f t="shared" si="7"/>
        <v>9300</v>
      </c>
      <c r="K22" s="539"/>
      <c r="L22" s="547"/>
      <c r="M22" s="552"/>
      <c r="N22" s="553"/>
      <c r="O22" s="554">
        <v>14</v>
      </c>
      <c r="P22" s="555"/>
      <c r="Q22" s="548">
        <f t="shared" si="0"/>
        <v>14</v>
      </c>
      <c r="R22" s="549"/>
      <c r="S22" s="122" t="str">
        <f t="shared" si="5"/>
        <v/>
      </c>
      <c r="T22" s="123">
        <f t="shared" si="1"/>
        <v>-130</v>
      </c>
      <c r="U22" s="173" t="s">
        <v>55</v>
      </c>
      <c r="V22" s="168">
        <v>9</v>
      </c>
      <c r="W22" s="174">
        <v>9330</v>
      </c>
      <c r="X22" s="124">
        <f t="shared" si="2"/>
        <v>-300</v>
      </c>
      <c r="Y22" s="34"/>
      <c r="Z22" s="335">
        <f t="shared" si="3"/>
        <v>2</v>
      </c>
      <c r="AA22" s="336"/>
      <c r="AC22" s="192"/>
      <c r="AD22" s="193"/>
      <c r="AE22" s="193"/>
      <c r="AF22" s="194"/>
    </row>
    <row r="23" spans="2:32" ht="20.100000000000001" customHeight="1">
      <c r="B23" s="117">
        <f t="shared" si="4"/>
        <v>8</v>
      </c>
      <c r="C23" s="118"/>
      <c r="D23" s="119" t="s">
        <v>35</v>
      </c>
      <c r="E23" s="120" t="s">
        <v>29</v>
      </c>
      <c r="F23" s="121" t="s">
        <v>30</v>
      </c>
      <c r="G23" s="538">
        <f t="shared" si="6"/>
        <v>9300</v>
      </c>
      <c r="H23" s="539"/>
      <c r="I23" s="540"/>
      <c r="J23" s="546">
        <f t="shared" si="7"/>
        <v>9200</v>
      </c>
      <c r="K23" s="539"/>
      <c r="L23" s="547"/>
      <c r="M23" s="552"/>
      <c r="N23" s="553"/>
      <c r="O23" s="554">
        <v>15</v>
      </c>
      <c r="P23" s="555"/>
      <c r="Q23" s="548">
        <f t="shared" si="0"/>
        <v>15</v>
      </c>
      <c r="R23" s="549"/>
      <c r="S23" s="122" t="str">
        <f t="shared" si="5"/>
        <v/>
      </c>
      <c r="T23" s="123">
        <f t="shared" si="1"/>
        <v>-170</v>
      </c>
      <c r="U23" s="173"/>
      <c r="V23" s="168"/>
      <c r="W23" s="175"/>
      <c r="X23" s="124" t="str">
        <f t="shared" si="2"/>
        <v/>
      </c>
      <c r="Y23" s="34"/>
      <c r="Z23" s="335">
        <f t="shared" si="3"/>
        <v>2</v>
      </c>
      <c r="AA23" s="336"/>
      <c r="AC23" s="192"/>
      <c r="AD23" s="193"/>
      <c r="AE23" s="193"/>
      <c r="AF23" s="194"/>
    </row>
    <row r="24" spans="2:32" ht="20.100000000000001" customHeight="1">
      <c r="B24" s="117">
        <f t="shared" si="4"/>
        <v>9</v>
      </c>
      <c r="C24" s="118"/>
      <c r="D24" s="119" t="s">
        <v>35</v>
      </c>
      <c r="E24" s="120" t="s">
        <v>29</v>
      </c>
      <c r="F24" s="121" t="s">
        <v>30</v>
      </c>
      <c r="G24" s="538">
        <f t="shared" si="6"/>
        <v>9200</v>
      </c>
      <c r="H24" s="539"/>
      <c r="I24" s="540"/>
      <c r="J24" s="546">
        <f t="shared" si="7"/>
        <v>9100</v>
      </c>
      <c r="K24" s="539"/>
      <c r="L24" s="547"/>
      <c r="M24" s="552"/>
      <c r="N24" s="553"/>
      <c r="O24" s="554">
        <v>16</v>
      </c>
      <c r="P24" s="555"/>
      <c r="Q24" s="548">
        <f t="shared" si="0"/>
        <v>16</v>
      </c>
      <c r="R24" s="549"/>
      <c r="S24" s="122" t="str">
        <f t="shared" si="5"/>
        <v/>
      </c>
      <c r="T24" s="123">
        <f t="shared" si="1"/>
        <v>-200</v>
      </c>
      <c r="U24" s="173"/>
      <c r="V24" s="168"/>
      <c r="W24" s="175"/>
      <c r="X24" s="124" t="str">
        <f t="shared" si="2"/>
        <v/>
      </c>
      <c r="Y24" s="34"/>
      <c r="Z24" s="335">
        <f t="shared" si="3"/>
        <v>2</v>
      </c>
      <c r="AA24" s="336"/>
      <c r="AC24" s="192"/>
      <c r="AD24" s="193"/>
      <c r="AE24" s="193"/>
      <c r="AF24" s="194"/>
    </row>
    <row r="25" spans="2:32" ht="20.100000000000001" customHeight="1" thickBot="1">
      <c r="B25" s="125">
        <f t="shared" si="4"/>
        <v>10</v>
      </c>
      <c r="C25" s="126"/>
      <c r="D25" s="127" t="s">
        <v>35</v>
      </c>
      <c r="E25" s="128" t="s">
        <v>29</v>
      </c>
      <c r="F25" s="129" t="s">
        <v>30</v>
      </c>
      <c r="G25" s="567">
        <f t="shared" si="6"/>
        <v>9100</v>
      </c>
      <c r="H25" s="568"/>
      <c r="I25" s="569"/>
      <c r="J25" s="570">
        <f t="shared" si="7"/>
        <v>9000</v>
      </c>
      <c r="K25" s="568"/>
      <c r="L25" s="571"/>
      <c r="M25" s="558"/>
      <c r="N25" s="559"/>
      <c r="O25" s="562">
        <v>17</v>
      </c>
      <c r="P25" s="563"/>
      <c r="Q25" s="548">
        <f t="shared" si="0"/>
        <v>17</v>
      </c>
      <c r="R25" s="549"/>
      <c r="S25" s="130" t="str">
        <f t="shared" si="5"/>
        <v/>
      </c>
      <c r="T25" s="131">
        <f t="shared" si="1"/>
        <v>-230</v>
      </c>
      <c r="U25" s="176"/>
      <c r="V25" s="169"/>
      <c r="W25" s="177"/>
      <c r="X25" s="132" t="str">
        <f t="shared" si="2"/>
        <v/>
      </c>
      <c r="Y25" s="34"/>
      <c r="Z25" s="359">
        <f t="shared" si="3"/>
        <v>2</v>
      </c>
      <c r="AA25" s="360"/>
      <c r="AC25" s="297"/>
      <c r="AD25" s="298"/>
      <c r="AE25" s="298"/>
      <c r="AF25" s="299"/>
    </row>
    <row r="26" spans="2:32" ht="20.100000000000001" customHeight="1" thickTop="1">
      <c r="B26" s="109">
        <f t="shared" si="4"/>
        <v>11</v>
      </c>
      <c r="C26" s="110"/>
      <c r="D26" s="111" t="s">
        <v>37</v>
      </c>
      <c r="E26" s="112" t="s">
        <v>92</v>
      </c>
      <c r="F26" s="113" t="s">
        <v>99</v>
      </c>
      <c r="G26" s="541">
        <f t="shared" si="6"/>
        <v>9000</v>
      </c>
      <c r="H26" s="542"/>
      <c r="I26" s="543"/>
      <c r="J26" s="544">
        <f t="shared" si="7"/>
        <v>8900</v>
      </c>
      <c r="K26" s="542"/>
      <c r="L26" s="545"/>
      <c r="M26" s="550"/>
      <c r="N26" s="551"/>
      <c r="O26" s="572">
        <v>0</v>
      </c>
      <c r="P26" s="573"/>
      <c r="Q26" s="556">
        <f t="shared" si="0"/>
        <v>0</v>
      </c>
      <c r="R26" s="557"/>
      <c r="S26" s="114">
        <f t="shared" si="5"/>
        <v>30</v>
      </c>
      <c r="T26" s="115" t="str">
        <f t="shared" si="1"/>
        <v/>
      </c>
      <c r="U26" s="171"/>
      <c r="V26" s="167"/>
      <c r="W26" s="172"/>
      <c r="X26" s="116" t="str">
        <f t="shared" si="2"/>
        <v/>
      </c>
      <c r="Y26" s="34"/>
      <c r="Z26" s="357">
        <f t="shared" si="3"/>
        <v>3</v>
      </c>
      <c r="AA26" s="358"/>
    </row>
    <row r="27" spans="2:32" ht="20.100000000000001" customHeight="1">
      <c r="B27" s="117">
        <f t="shared" si="4"/>
        <v>12</v>
      </c>
      <c r="C27" s="118"/>
      <c r="D27" s="119" t="s">
        <v>37</v>
      </c>
      <c r="E27" s="120" t="s">
        <v>92</v>
      </c>
      <c r="F27" s="121" t="s">
        <v>99</v>
      </c>
      <c r="G27" s="538">
        <f t="shared" si="6"/>
        <v>8900</v>
      </c>
      <c r="H27" s="539"/>
      <c r="I27" s="540"/>
      <c r="J27" s="546">
        <f t="shared" si="7"/>
        <v>8800</v>
      </c>
      <c r="K27" s="539"/>
      <c r="L27" s="547"/>
      <c r="M27" s="552"/>
      <c r="N27" s="553"/>
      <c r="O27" s="554">
        <v>10</v>
      </c>
      <c r="P27" s="555"/>
      <c r="Q27" s="548">
        <f t="shared" si="0"/>
        <v>10</v>
      </c>
      <c r="R27" s="549"/>
      <c r="S27" s="122" t="str">
        <f t="shared" si="5"/>
        <v/>
      </c>
      <c r="T27" s="123">
        <f t="shared" si="1"/>
        <v>0</v>
      </c>
      <c r="U27" s="173"/>
      <c r="V27" s="168"/>
      <c r="W27" s="175"/>
      <c r="X27" s="124" t="str">
        <f t="shared" si="2"/>
        <v/>
      </c>
      <c r="Y27" s="34"/>
      <c r="Z27" s="335">
        <f t="shared" si="3"/>
        <v>3</v>
      </c>
      <c r="AA27" s="336"/>
    </row>
    <row r="28" spans="2:32" ht="20.100000000000001" customHeight="1">
      <c r="B28" s="117">
        <f t="shared" si="4"/>
        <v>13</v>
      </c>
      <c r="C28" s="118"/>
      <c r="D28" s="119" t="s">
        <v>37</v>
      </c>
      <c r="E28" s="120" t="s">
        <v>92</v>
      </c>
      <c r="F28" s="121" t="s">
        <v>99</v>
      </c>
      <c r="G28" s="538">
        <f t="shared" si="6"/>
        <v>8800</v>
      </c>
      <c r="H28" s="539"/>
      <c r="I28" s="540"/>
      <c r="J28" s="546">
        <f t="shared" si="7"/>
        <v>8700</v>
      </c>
      <c r="K28" s="539"/>
      <c r="L28" s="547"/>
      <c r="M28" s="552"/>
      <c r="N28" s="553"/>
      <c r="O28" s="554">
        <v>15</v>
      </c>
      <c r="P28" s="555"/>
      <c r="Q28" s="548">
        <f t="shared" ref="Q28:Q43" si="8">IF(O28="","",IF(O28=0,0,IF(O28&lt;1,1,ROUND(O28,0))))</f>
        <v>15</v>
      </c>
      <c r="R28" s="549"/>
      <c r="S28" s="122" t="str">
        <f t="shared" si="5"/>
        <v/>
      </c>
      <c r="T28" s="123">
        <f t="shared" si="1"/>
        <v>0</v>
      </c>
      <c r="U28" s="173"/>
      <c r="V28" s="168"/>
      <c r="W28" s="175"/>
      <c r="X28" s="124" t="str">
        <f t="shared" si="2"/>
        <v/>
      </c>
      <c r="Y28" s="34"/>
      <c r="Z28" s="335">
        <f t="shared" si="3"/>
        <v>3</v>
      </c>
      <c r="AA28" s="336"/>
    </row>
    <row r="29" spans="2:32" ht="20.100000000000001" customHeight="1">
      <c r="B29" s="117">
        <f t="shared" si="4"/>
        <v>14</v>
      </c>
      <c r="C29" s="118"/>
      <c r="D29" s="119" t="s">
        <v>37</v>
      </c>
      <c r="E29" s="120" t="s">
        <v>92</v>
      </c>
      <c r="F29" s="121" t="s">
        <v>99</v>
      </c>
      <c r="G29" s="538">
        <f t="shared" si="6"/>
        <v>8700</v>
      </c>
      <c r="H29" s="539"/>
      <c r="I29" s="540"/>
      <c r="J29" s="546">
        <f t="shared" si="7"/>
        <v>8600</v>
      </c>
      <c r="K29" s="539"/>
      <c r="L29" s="547"/>
      <c r="M29" s="552"/>
      <c r="N29" s="553"/>
      <c r="O29" s="554">
        <v>16</v>
      </c>
      <c r="P29" s="555"/>
      <c r="Q29" s="548">
        <f t="shared" si="8"/>
        <v>16</v>
      </c>
      <c r="R29" s="549"/>
      <c r="S29" s="122" t="str">
        <f t="shared" si="5"/>
        <v/>
      </c>
      <c r="T29" s="123">
        <f t="shared" si="1"/>
        <v>-40</v>
      </c>
      <c r="U29" s="173"/>
      <c r="V29" s="168"/>
      <c r="W29" s="175"/>
      <c r="X29" s="124" t="str">
        <f t="shared" si="2"/>
        <v/>
      </c>
      <c r="Y29" s="34"/>
      <c r="Z29" s="335">
        <f t="shared" si="3"/>
        <v>3</v>
      </c>
      <c r="AA29" s="336"/>
      <c r="AB29" s="1"/>
    </row>
    <row r="30" spans="2:32" ht="20.100000000000001" customHeight="1" thickBot="1">
      <c r="B30" s="125">
        <f t="shared" si="4"/>
        <v>15</v>
      </c>
      <c r="C30" s="126"/>
      <c r="D30" s="127" t="s">
        <v>37</v>
      </c>
      <c r="E30" s="128" t="s">
        <v>92</v>
      </c>
      <c r="F30" s="129" t="s">
        <v>99</v>
      </c>
      <c r="G30" s="567">
        <f t="shared" si="6"/>
        <v>8600</v>
      </c>
      <c r="H30" s="568"/>
      <c r="I30" s="569"/>
      <c r="J30" s="570">
        <f t="shared" si="7"/>
        <v>8500</v>
      </c>
      <c r="K30" s="568"/>
      <c r="L30" s="571"/>
      <c r="M30" s="558"/>
      <c r="N30" s="559"/>
      <c r="O30" s="562">
        <v>18</v>
      </c>
      <c r="P30" s="563"/>
      <c r="Q30" s="574">
        <f t="shared" si="8"/>
        <v>18</v>
      </c>
      <c r="R30" s="575"/>
      <c r="S30" s="130" t="str">
        <f t="shared" si="5"/>
        <v/>
      </c>
      <c r="T30" s="131">
        <f t="shared" si="1"/>
        <v>-120</v>
      </c>
      <c r="U30" s="176"/>
      <c r="V30" s="169"/>
      <c r="W30" s="177"/>
      <c r="X30" s="132" t="str">
        <f t="shared" si="2"/>
        <v/>
      </c>
      <c r="Y30" s="34"/>
      <c r="Z30" s="359">
        <f t="shared" si="3"/>
        <v>3</v>
      </c>
      <c r="AA30" s="360"/>
    </row>
    <row r="31" spans="2:32" ht="20.100000000000001" customHeight="1" thickTop="1">
      <c r="B31" s="109">
        <f t="shared" si="4"/>
        <v>16</v>
      </c>
      <c r="C31" s="110"/>
      <c r="D31" s="111" t="s">
        <v>37</v>
      </c>
      <c r="E31" s="112" t="s">
        <v>92</v>
      </c>
      <c r="F31" s="113" t="s">
        <v>99</v>
      </c>
      <c r="G31" s="541">
        <f t="shared" si="6"/>
        <v>8500</v>
      </c>
      <c r="H31" s="542"/>
      <c r="I31" s="543"/>
      <c r="J31" s="544">
        <f t="shared" si="7"/>
        <v>8400</v>
      </c>
      <c r="K31" s="542"/>
      <c r="L31" s="545"/>
      <c r="M31" s="550"/>
      <c r="N31" s="551"/>
      <c r="O31" s="572">
        <v>20</v>
      </c>
      <c r="P31" s="573"/>
      <c r="Q31" s="556">
        <f t="shared" si="8"/>
        <v>20</v>
      </c>
      <c r="R31" s="557"/>
      <c r="S31" s="114" t="str">
        <f t="shared" si="5"/>
        <v/>
      </c>
      <c r="T31" s="115">
        <f t="shared" si="1"/>
        <v>-200</v>
      </c>
      <c r="U31" s="171" t="s">
        <v>58</v>
      </c>
      <c r="V31" s="167">
        <v>9</v>
      </c>
      <c r="W31" s="172">
        <v>8553</v>
      </c>
      <c r="X31" s="116">
        <f t="shared" si="2"/>
        <v>-100</v>
      </c>
      <c r="Y31" s="34"/>
      <c r="Z31" s="357">
        <f t="shared" si="3"/>
        <v>3</v>
      </c>
      <c r="AA31" s="358"/>
    </row>
    <row r="32" spans="2:32" ht="20.100000000000001" customHeight="1">
      <c r="B32" s="117">
        <f t="shared" si="4"/>
        <v>17</v>
      </c>
      <c r="C32" s="118"/>
      <c r="D32" s="119" t="s">
        <v>37</v>
      </c>
      <c r="E32" s="120" t="s">
        <v>92</v>
      </c>
      <c r="F32" s="121" t="s">
        <v>99</v>
      </c>
      <c r="G32" s="538">
        <f t="shared" si="6"/>
        <v>8400</v>
      </c>
      <c r="H32" s="539"/>
      <c r="I32" s="540"/>
      <c r="J32" s="546">
        <f t="shared" si="7"/>
        <v>8300</v>
      </c>
      <c r="K32" s="539"/>
      <c r="L32" s="547"/>
      <c r="M32" s="552"/>
      <c r="N32" s="553"/>
      <c r="O32" s="554">
        <v>21</v>
      </c>
      <c r="P32" s="555"/>
      <c r="Q32" s="548">
        <f t="shared" si="8"/>
        <v>21</v>
      </c>
      <c r="R32" s="549"/>
      <c r="S32" s="122" t="str">
        <f>IF(AND(Q32&lt;&gt;"",Q32=0),30,"")</f>
        <v/>
      </c>
      <c r="T32" s="123">
        <f t="shared" si="1"/>
        <v>-240</v>
      </c>
      <c r="U32" s="173"/>
      <c r="V32" s="168"/>
      <c r="W32" s="175"/>
      <c r="X32" s="124" t="str">
        <f t="shared" si="2"/>
        <v/>
      </c>
      <c r="Y32" s="34"/>
      <c r="Z32" s="335">
        <f t="shared" si="3"/>
        <v>3</v>
      </c>
      <c r="AA32" s="336"/>
      <c r="AB32" s="1"/>
    </row>
    <row r="33" spans="2:29" ht="20.100000000000001" customHeight="1">
      <c r="B33" s="117">
        <f t="shared" si="4"/>
        <v>18</v>
      </c>
      <c r="C33" s="118"/>
      <c r="D33" s="119" t="s">
        <v>37</v>
      </c>
      <c r="E33" s="120" t="s">
        <v>92</v>
      </c>
      <c r="F33" s="121" t="s">
        <v>99</v>
      </c>
      <c r="G33" s="538">
        <f t="shared" si="6"/>
        <v>8300</v>
      </c>
      <c r="H33" s="539"/>
      <c r="I33" s="540"/>
      <c r="J33" s="546">
        <f t="shared" si="7"/>
        <v>8200</v>
      </c>
      <c r="K33" s="539"/>
      <c r="L33" s="547"/>
      <c r="M33" s="552"/>
      <c r="N33" s="553"/>
      <c r="O33" s="554">
        <v>22</v>
      </c>
      <c r="P33" s="555"/>
      <c r="Q33" s="548">
        <f t="shared" si="8"/>
        <v>22</v>
      </c>
      <c r="R33" s="549"/>
      <c r="S33" s="122" t="str">
        <f t="shared" ref="S33:S45" si="9">IF(AND(Q33&lt;&gt;"",Q33=0),30,"")</f>
        <v/>
      </c>
      <c r="T33" s="123">
        <f t="shared" si="1"/>
        <v>-280</v>
      </c>
      <c r="U33" s="173"/>
      <c r="V33" s="168"/>
      <c r="W33" s="175"/>
      <c r="X33" s="124" t="str">
        <f t="shared" si="2"/>
        <v/>
      </c>
      <c r="Y33" s="34"/>
      <c r="Z33" s="335">
        <f t="shared" si="3"/>
        <v>3</v>
      </c>
      <c r="AA33" s="336"/>
    </row>
    <row r="34" spans="2:29" ht="20.100000000000001" customHeight="1">
      <c r="B34" s="117">
        <f t="shared" si="4"/>
        <v>19</v>
      </c>
      <c r="C34" s="118"/>
      <c r="D34" s="119" t="s">
        <v>37</v>
      </c>
      <c r="E34" s="120" t="s">
        <v>92</v>
      </c>
      <c r="F34" s="121" t="s">
        <v>99</v>
      </c>
      <c r="G34" s="538">
        <f t="shared" si="6"/>
        <v>8200</v>
      </c>
      <c r="H34" s="539"/>
      <c r="I34" s="540"/>
      <c r="J34" s="546">
        <f t="shared" si="7"/>
        <v>8100</v>
      </c>
      <c r="K34" s="539"/>
      <c r="L34" s="547"/>
      <c r="M34" s="552"/>
      <c r="N34" s="553"/>
      <c r="O34" s="554">
        <v>23</v>
      </c>
      <c r="P34" s="555"/>
      <c r="Q34" s="548">
        <f t="shared" si="8"/>
        <v>23</v>
      </c>
      <c r="R34" s="549"/>
      <c r="S34" s="122" t="str">
        <f t="shared" si="9"/>
        <v/>
      </c>
      <c r="T34" s="123">
        <f t="shared" si="1"/>
        <v>-320</v>
      </c>
      <c r="U34" s="180" t="s">
        <v>55</v>
      </c>
      <c r="V34" s="168">
        <v>12</v>
      </c>
      <c r="W34" s="175">
        <v>8123</v>
      </c>
      <c r="X34" s="124">
        <f t="shared" si="2"/>
        <v>-100</v>
      </c>
      <c r="Y34" s="34"/>
      <c r="Z34" s="335">
        <f t="shared" si="3"/>
        <v>3</v>
      </c>
      <c r="AA34" s="336"/>
    </row>
    <row r="35" spans="2:29" ht="20.100000000000001" customHeight="1" thickBot="1">
      <c r="B35" s="125">
        <f t="shared" si="4"/>
        <v>20</v>
      </c>
      <c r="C35" s="126"/>
      <c r="D35" s="127" t="s">
        <v>37</v>
      </c>
      <c r="E35" s="128" t="s">
        <v>92</v>
      </c>
      <c r="F35" s="129" t="s">
        <v>99</v>
      </c>
      <c r="G35" s="567">
        <f t="shared" si="6"/>
        <v>8100</v>
      </c>
      <c r="H35" s="568"/>
      <c r="I35" s="569"/>
      <c r="J35" s="570">
        <f t="shared" si="7"/>
        <v>8000</v>
      </c>
      <c r="K35" s="568"/>
      <c r="L35" s="571"/>
      <c r="M35" s="558"/>
      <c r="N35" s="559"/>
      <c r="O35" s="562">
        <v>24</v>
      </c>
      <c r="P35" s="563"/>
      <c r="Q35" s="574">
        <f t="shared" si="8"/>
        <v>24</v>
      </c>
      <c r="R35" s="575"/>
      <c r="S35" s="130" t="str">
        <f t="shared" si="9"/>
        <v/>
      </c>
      <c r="T35" s="131" t="str">
        <f t="shared" si="1"/>
        <v>REJECT</v>
      </c>
      <c r="U35" s="176"/>
      <c r="V35" s="169"/>
      <c r="W35" s="177"/>
      <c r="X35" s="132" t="str">
        <f t="shared" si="2"/>
        <v/>
      </c>
      <c r="Y35" s="34"/>
      <c r="Z35" s="359">
        <f t="shared" si="3"/>
        <v>3</v>
      </c>
      <c r="AA35" s="360"/>
    </row>
    <row r="36" spans="2:29" ht="20.100000000000001" customHeight="1" thickTop="1">
      <c r="B36" s="109">
        <f t="shared" si="4"/>
        <v>21</v>
      </c>
      <c r="C36" s="110"/>
      <c r="D36" s="111" t="s">
        <v>39</v>
      </c>
      <c r="E36" s="112" t="s">
        <v>93</v>
      </c>
      <c r="F36" s="113" t="s">
        <v>101</v>
      </c>
      <c r="G36" s="541">
        <f t="shared" si="6"/>
        <v>8000</v>
      </c>
      <c r="H36" s="542"/>
      <c r="I36" s="543"/>
      <c r="J36" s="544">
        <f t="shared" si="7"/>
        <v>7900</v>
      </c>
      <c r="K36" s="542"/>
      <c r="L36" s="545"/>
      <c r="M36" s="550"/>
      <c r="N36" s="551"/>
      <c r="O36" s="572">
        <v>0</v>
      </c>
      <c r="P36" s="573"/>
      <c r="Q36" s="556">
        <f t="shared" si="8"/>
        <v>0</v>
      </c>
      <c r="R36" s="557"/>
      <c r="S36" s="114">
        <f t="shared" si="9"/>
        <v>30</v>
      </c>
      <c r="T36" s="115" t="str">
        <f t="shared" si="1"/>
        <v/>
      </c>
      <c r="U36" s="171"/>
      <c r="V36" s="167"/>
      <c r="W36" s="172"/>
      <c r="X36" s="116" t="str">
        <f t="shared" si="2"/>
        <v/>
      </c>
      <c r="Y36" s="34"/>
      <c r="Z36" s="357">
        <f t="shared" si="3"/>
        <v>4</v>
      </c>
      <c r="AA36" s="358"/>
    </row>
    <row r="37" spans="2:29" ht="20.100000000000001" customHeight="1">
      <c r="B37" s="117">
        <f t="shared" si="4"/>
        <v>22</v>
      </c>
      <c r="C37" s="118"/>
      <c r="D37" s="119" t="s">
        <v>39</v>
      </c>
      <c r="E37" s="120" t="s">
        <v>93</v>
      </c>
      <c r="F37" s="121" t="s">
        <v>101</v>
      </c>
      <c r="G37" s="538">
        <f t="shared" si="6"/>
        <v>7900</v>
      </c>
      <c r="H37" s="539"/>
      <c r="I37" s="540"/>
      <c r="J37" s="546">
        <f t="shared" si="7"/>
        <v>7800</v>
      </c>
      <c r="K37" s="539"/>
      <c r="L37" s="547"/>
      <c r="M37" s="552"/>
      <c r="N37" s="553"/>
      <c r="O37" s="554">
        <v>10</v>
      </c>
      <c r="P37" s="555"/>
      <c r="Q37" s="548">
        <f t="shared" si="8"/>
        <v>10</v>
      </c>
      <c r="R37" s="549"/>
      <c r="S37" s="122" t="str">
        <f t="shared" si="9"/>
        <v/>
      </c>
      <c r="T37" s="123">
        <f t="shared" si="1"/>
        <v>0</v>
      </c>
      <c r="U37" s="173"/>
      <c r="V37" s="168"/>
      <c r="W37" s="175"/>
      <c r="X37" s="124" t="str">
        <f t="shared" si="2"/>
        <v/>
      </c>
      <c r="Y37" s="34"/>
      <c r="Z37" s="335">
        <f t="shared" si="3"/>
        <v>4</v>
      </c>
      <c r="AA37" s="336"/>
      <c r="AB37" s="11"/>
      <c r="AC37" t="str">
        <f>IF(AB37="0","",IF(AB37="","","not"))</f>
        <v/>
      </c>
    </row>
    <row r="38" spans="2:29" ht="20.100000000000001" customHeight="1">
      <c r="B38" s="117">
        <f t="shared" si="4"/>
        <v>23</v>
      </c>
      <c r="C38" s="118"/>
      <c r="D38" s="119" t="s">
        <v>39</v>
      </c>
      <c r="E38" s="120" t="s">
        <v>93</v>
      </c>
      <c r="F38" s="121" t="s">
        <v>101</v>
      </c>
      <c r="G38" s="538">
        <f t="shared" si="6"/>
        <v>7800</v>
      </c>
      <c r="H38" s="539"/>
      <c r="I38" s="540"/>
      <c r="J38" s="546">
        <f t="shared" si="7"/>
        <v>7700</v>
      </c>
      <c r="K38" s="539"/>
      <c r="L38" s="547"/>
      <c r="M38" s="552"/>
      <c r="N38" s="553"/>
      <c r="O38" s="554">
        <v>20</v>
      </c>
      <c r="P38" s="555"/>
      <c r="Q38" s="548">
        <f t="shared" si="8"/>
        <v>20</v>
      </c>
      <c r="R38" s="549"/>
      <c r="S38" s="122" t="str">
        <f t="shared" si="9"/>
        <v/>
      </c>
      <c r="T38" s="123">
        <f t="shared" si="1"/>
        <v>0</v>
      </c>
      <c r="U38" s="173"/>
      <c r="V38" s="168"/>
      <c r="W38" s="175"/>
      <c r="X38" s="124" t="str">
        <f t="shared" si="2"/>
        <v/>
      </c>
      <c r="Y38" s="34"/>
      <c r="Z38" s="335">
        <f t="shared" si="3"/>
        <v>4</v>
      </c>
      <c r="AA38" s="336"/>
    </row>
    <row r="39" spans="2:29" ht="20.100000000000001" customHeight="1">
      <c r="B39" s="117">
        <f t="shared" si="4"/>
        <v>24</v>
      </c>
      <c r="C39" s="118"/>
      <c r="D39" s="119" t="s">
        <v>39</v>
      </c>
      <c r="E39" s="120" t="s">
        <v>93</v>
      </c>
      <c r="F39" s="121" t="s">
        <v>101</v>
      </c>
      <c r="G39" s="538">
        <f t="shared" si="6"/>
        <v>7700</v>
      </c>
      <c r="H39" s="539"/>
      <c r="I39" s="540"/>
      <c r="J39" s="546">
        <f t="shared" si="7"/>
        <v>7600</v>
      </c>
      <c r="K39" s="539"/>
      <c r="L39" s="547"/>
      <c r="M39" s="552"/>
      <c r="N39" s="553"/>
      <c r="O39" s="554">
        <v>23</v>
      </c>
      <c r="P39" s="555"/>
      <c r="Q39" s="548">
        <f t="shared" si="8"/>
        <v>23</v>
      </c>
      <c r="R39" s="549"/>
      <c r="S39" s="122" t="str">
        <f t="shared" si="9"/>
        <v/>
      </c>
      <c r="T39" s="123">
        <f t="shared" si="1"/>
        <v>-10</v>
      </c>
      <c r="U39" s="173"/>
      <c r="V39" s="168"/>
      <c r="W39" s="175"/>
      <c r="X39" s="124" t="str">
        <f t="shared" si="2"/>
        <v/>
      </c>
      <c r="Y39" s="34"/>
      <c r="Z39" s="335">
        <f t="shared" si="3"/>
        <v>4</v>
      </c>
      <c r="AA39" s="336"/>
    </row>
    <row r="40" spans="2:29" ht="20.100000000000001" customHeight="1" thickBot="1">
      <c r="B40" s="125">
        <f t="shared" si="4"/>
        <v>25</v>
      </c>
      <c r="C40" s="126"/>
      <c r="D40" s="127" t="s">
        <v>39</v>
      </c>
      <c r="E40" s="128" t="s">
        <v>93</v>
      </c>
      <c r="F40" s="129" t="s">
        <v>101</v>
      </c>
      <c r="G40" s="567">
        <f t="shared" si="6"/>
        <v>7600</v>
      </c>
      <c r="H40" s="568"/>
      <c r="I40" s="569"/>
      <c r="J40" s="570">
        <f t="shared" si="7"/>
        <v>7500</v>
      </c>
      <c r="K40" s="568"/>
      <c r="L40" s="571"/>
      <c r="M40" s="558"/>
      <c r="N40" s="559"/>
      <c r="O40" s="562">
        <v>25</v>
      </c>
      <c r="P40" s="563"/>
      <c r="Q40" s="574">
        <f t="shared" si="8"/>
        <v>25</v>
      </c>
      <c r="R40" s="575"/>
      <c r="S40" s="130" t="str">
        <f t="shared" si="9"/>
        <v/>
      </c>
      <c r="T40" s="131">
        <f t="shared" si="1"/>
        <v>-70</v>
      </c>
      <c r="U40" s="176"/>
      <c r="V40" s="169"/>
      <c r="W40" s="177"/>
      <c r="X40" s="132" t="str">
        <f t="shared" si="2"/>
        <v/>
      </c>
      <c r="Y40" s="34"/>
      <c r="Z40" s="359">
        <f t="shared" si="3"/>
        <v>4</v>
      </c>
      <c r="AA40" s="360"/>
    </row>
    <row r="41" spans="2:29" ht="20.100000000000001" customHeight="1" thickTop="1">
      <c r="B41" s="109">
        <f t="shared" si="4"/>
        <v>26</v>
      </c>
      <c r="C41" s="110"/>
      <c r="D41" s="111" t="s">
        <v>39</v>
      </c>
      <c r="E41" s="112" t="s">
        <v>93</v>
      </c>
      <c r="F41" s="113" t="s">
        <v>101</v>
      </c>
      <c r="G41" s="541">
        <f t="shared" si="6"/>
        <v>7500</v>
      </c>
      <c r="H41" s="542"/>
      <c r="I41" s="543"/>
      <c r="J41" s="544">
        <f t="shared" si="7"/>
        <v>7400</v>
      </c>
      <c r="K41" s="542"/>
      <c r="L41" s="545"/>
      <c r="M41" s="550"/>
      <c r="N41" s="551"/>
      <c r="O41" s="572">
        <v>27</v>
      </c>
      <c r="P41" s="573"/>
      <c r="Q41" s="556">
        <f t="shared" si="8"/>
        <v>27</v>
      </c>
      <c r="R41" s="557"/>
      <c r="S41" s="114" t="str">
        <f t="shared" si="9"/>
        <v/>
      </c>
      <c r="T41" s="115">
        <f t="shared" si="1"/>
        <v>-130</v>
      </c>
      <c r="U41" s="171"/>
      <c r="V41" s="167"/>
      <c r="W41" s="172"/>
      <c r="X41" s="116" t="str">
        <f t="shared" si="2"/>
        <v/>
      </c>
      <c r="Y41" s="34"/>
      <c r="Z41" s="357">
        <f t="shared" si="3"/>
        <v>4</v>
      </c>
      <c r="AA41" s="358"/>
    </row>
    <row r="42" spans="2:29" ht="20.100000000000001" customHeight="1">
      <c r="B42" s="117">
        <f t="shared" si="4"/>
        <v>27</v>
      </c>
      <c r="C42" s="118"/>
      <c r="D42" s="119" t="s">
        <v>39</v>
      </c>
      <c r="E42" s="120" t="s">
        <v>93</v>
      </c>
      <c r="F42" s="121" t="s">
        <v>101</v>
      </c>
      <c r="G42" s="538">
        <f t="shared" si="6"/>
        <v>7400</v>
      </c>
      <c r="H42" s="539"/>
      <c r="I42" s="540"/>
      <c r="J42" s="546">
        <f t="shared" si="7"/>
        <v>7300</v>
      </c>
      <c r="K42" s="539"/>
      <c r="L42" s="547"/>
      <c r="M42" s="552"/>
      <c r="N42" s="553"/>
      <c r="O42" s="554">
        <v>29</v>
      </c>
      <c r="P42" s="555"/>
      <c r="Q42" s="548">
        <f t="shared" si="8"/>
        <v>29</v>
      </c>
      <c r="R42" s="549"/>
      <c r="S42" s="122" t="str">
        <f t="shared" si="9"/>
        <v/>
      </c>
      <c r="T42" s="123">
        <f t="shared" si="1"/>
        <v>-190</v>
      </c>
      <c r="U42" s="173" t="s">
        <v>55</v>
      </c>
      <c r="V42" s="168">
        <v>11</v>
      </c>
      <c r="W42" s="175">
        <v>7350</v>
      </c>
      <c r="X42" s="124">
        <f t="shared" si="2"/>
        <v>-100</v>
      </c>
      <c r="Y42" s="34"/>
      <c r="Z42" s="335">
        <f t="shared" si="3"/>
        <v>4</v>
      </c>
      <c r="AA42" s="336"/>
    </row>
    <row r="43" spans="2:29" ht="20.100000000000001" customHeight="1">
      <c r="B43" s="117">
        <f t="shared" si="4"/>
        <v>28</v>
      </c>
      <c r="C43" s="118"/>
      <c r="D43" s="119" t="s">
        <v>39</v>
      </c>
      <c r="E43" s="120" t="s">
        <v>93</v>
      </c>
      <c r="F43" s="121" t="s">
        <v>101</v>
      </c>
      <c r="G43" s="538">
        <f t="shared" si="6"/>
        <v>7300</v>
      </c>
      <c r="H43" s="539"/>
      <c r="I43" s="540"/>
      <c r="J43" s="546">
        <f t="shared" si="7"/>
        <v>7200</v>
      </c>
      <c r="K43" s="539"/>
      <c r="L43" s="547"/>
      <c r="M43" s="552"/>
      <c r="N43" s="553"/>
      <c r="O43" s="554">
        <v>31</v>
      </c>
      <c r="P43" s="555"/>
      <c r="Q43" s="548">
        <f t="shared" si="8"/>
        <v>31</v>
      </c>
      <c r="R43" s="549"/>
      <c r="S43" s="122" t="str">
        <f t="shared" si="9"/>
        <v/>
      </c>
      <c r="T43" s="123" t="str">
        <f t="shared" si="1"/>
        <v>REJECT</v>
      </c>
      <c r="U43" s="173"/>
      <c r="V43" s="168"/>
      <c r="W43" s="175"/>
      <c r="X43" s="124" t="str">
        <f t="shared" si="2"/>
        <v/>
      </c>
      <c r="Y43" s="34"/>
      <c r="Z43" s="335">
        <f t="shared" si="3"/>
        <v>4</v>
      </c>
      <c r="AA43" s="336"/>
    </row>
    <row r="44" spans="2:29" ht="20.100000000000001" customHeight="1">
      <c r="B44" s="117">
        <f t="shared" si="4"/>
        <v>29</v>
      </c>
      <c r="C44" s="118"/>
      <c r="D44" s="119"/>
      <c r="E44" s="136"/>
      <c r="F44" s="137"/>
      <c r="G44" s="538"/>
      <c r="H44" s="539"/>
      <c r="I44" s="540"/>
      <c r="J44" s="546"/>
      <c r="K44" s="539"/>
      <c r="L44" s="547"/>
      <c r="M44" s="552"/>
      <c r="N44" s="553"/>
      <c r="O44" s="576"/>
      <c r="P44" s="555"/>
      <c r="Q44" s="548" t="str">
        <f>IF(O44="","",IF(O44=0,0,IF(O44&lt;1,1,ROUND(O44,0))))</f>
        <v/>
      </c>
      <c r="R44" s="549"/>
      <c r="S44" s="122" t="str">
        <f t="shared" si="9"/>
        <v/>
      </c>
      <c r="T44" s="123" t="str">
        <f t="shared" si="1"/>
        <v/>
      </c>
      <c r="U44" s="173"/>
      <c r="V44" s="168"/>
      <c r="W44" s="175"/>
      <c r="X44" s="124" t="str">
        <f t="shared" si="2"/>
        <v/>
      </c>
      <c r="Y44" s="34"/>
      <c r="Z44" s="335" t="str">
        <f t="shared" si="3"/>
        <v/>
      </c>
      <c r="AA44" s="336"/>
    </row>
    <row r="45" spans="2:29" ht="20.100000000000001" customHeight="1" thickBot="1">
      <c r="B45" s="125">
        <f>B44+1</f>
        <v>30</v>
      </c>
      <c r="C45" s="126"/>
      <c r="D45" s="127"/>
      <c r="E45" s="138"/>
      <c r="F45" s="139"/>
      <c r="G45" s="567"/>
      <c r="H45" s="568"/>
      <c r="I45" s="569"/>
      <c r="J45" s="570"/>
      <c r="K45" s="568"/>
      <c r="L45" s="571"/>
      <c r="M45" s="558"/>
      <c r="N45" s="559"/>
      <c r="O45" s="562"/>
      <c r="P45" s="563"/>
      <c r="Q45" s="574" t="str">
        <f>IF(O45="","",IF(O45=0,0,IF(O45&lt;1,1,ROUND(O45,0))))</f>
        <v/>
      </c>
      <c r="R45" s="575"/>
      <c r="S45" s="130" t="str">
        <f t="shared" si="9"/>
        <v/>
      </c>
      <c r="T45" s="131" t="str">
        <f t="shared" si="1"/>
        <v/>
      </c>
      <c r="U45" s="176"/>
      <c r="V45" s="169"/>
      <c r="W45" s="177"/>
      <c r="X45" s="132" t="str">
        <f t="shared" si="2"/>
        <v/>
      </c>
      <c r="Y45" s="34"/>
      <c r="Z45" s="359" t="str">
        <f t="shared" si="3"/>
        <v/>
      </c>
      <c r="AA45" s="360"/>
    </row>
    <row r="46" spans="2:29" ht="24.95" customHeight="1" thickTop="1" thickBot="1">
      <c r="B46" s="364" t="s">
        <v>122</v>
      </c>
      <c r="C46" s="364"/>
      <c r="D46" s="583" t="s">
        <v>123</v>
      </c>
      <c r="E46" s="584"/>
      <c r="F46" s="584"/>
      <c r="G46" s="584"/>
      <c r="H46" s="584"/>
      <c r="I46" s="584"/>
      <c r="J46" s="584"/>
      <c r="K46" s="584"/>
      <c r="L46" s="584"/>
      <c r="M46" s="584"/>
      <c r="N46" s="584"/>
      <c r="O46" s="584"/>
      <c r="P46" s="584"/>
      <c r="Q46" s="585"/>
      <c r="R46" s="140" t="s">
        <v>20</v>
      </c>
      <c r="S46" s="141">
        <f>IF(SUM(S16:S45)="","",SUM(S16:S45))</f>
        <v>90</v>
      </c>
      <c r="T46" s="142">
        <f>IF(SUM(T16:T45)="","",SUM(T16:T45))</f>
        <v>-2540</v>
      </c>
      <c r="U46" s="143"/>
      <c r="V46" s="143"/>
      <c r="W46" s="140" t="s">
        <v>20</v>
      </c>
      <c r="X46" s="144">
        <f>IF(SUM(X16:X45)="","",SUM(X16:X45))</f>
        <v>-600</v>
      </c>
      <c r="Y46" s="35"/>
      <c r="Z46" s="26"/>
      <c r="AA46" s="26"/>
    </row>
    <row r="47" spans="2:29" ht="20.100000000000001" customHeight="1" thickTop="1" thickBot="1">
      <c r="B47" s="143"/>
      <c r="C47" s="143"/>
      <c r="D47" s="586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8"/>
      <c r="R47" s="143"/>
      <c r="S47" s="145"/>
      <c r="T47" s="143"/>
      <c r="U47" s="143"/>
      <c r="V47" s="143"/>
      <c r="W47" s="143"/>
      <c r="X47" s="143"/>
      <c r="Y47" s="1"/>
    </row>
    <row r="48" spans="2:29" ht="20.100000000000001" customHeight="1" thickBot="1">
      <c r="B48" s="143"/>
      <c r="C48" s="143"/>
      <c r="D48" s="589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1"/>
      <c r="R48" s="143"/>
      <c r="S48" s="145"/>
      <c r="T48" s="147" t="s">
        <v>63</v>
      </c>
      <c r="U48" s="148"/>
      <c r="V48" s="148"/>
      <c r="W48" s="148"/>
      <c r="X48" s="149">
        <f>IF(D16="","",COUNTIF(T16:T45,"Reject"))</f>
        <v>2</v>
      </c>
      <c r="Y48" s="30"/>
    </row>
    <row r="49" spans="2:37" ht="20.100000000000001" customHeight="1" thickBot="1">
      <c r="B49" s="143"/>
      <c r="C49" s="143"/>
      <c r="D49" s="143"/>
      <c r="E49" s="150"/>
      <c r="F49" s="150"/>
      <c r="G49" s="150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3"/>
      <c r="S49" s="145"/>
      <c r="T49" s="143"/>
      <c r="U49" s="143"/>
      <c r="V49" s="143"/>
      <c r="W49" s="143"/>
      <c r="X49" s="143"/>
      <c r="Y49" s="1"/>
    </row>
    <row r="50" spans="2:37" ht="20.100000000000001" customHeight="1" thickBot="1">
      <c r="B50" s="365" t="s">
        <v>45</v>
      </c>
      <c r="C50" s="366"/>
      <c r="D50" s="366"/>
      <c r="E50" s="366"/>
      <c r="F50" s="366"/>
      <c r="G50" s="366"/>
      <c r="H50" s="367"/>
      <c r="I50" s="365" t="s">
        <v>70</v>
      </c>
      <c r="J50" s="368"/>
      <c r="K50" s="368"/>
      <c r="L50" s="368"/>
      <c r="M50" s="368"/>
      <c r="N50" s="368"/>
      <c r="O50" s="368"/>
      <c r="P50" s="368"/>
      <c r="Q50" s="368"/>
      <c r="R50" s="368"/>
      <c r="S50" s="369"/>
      <c r="T50" s="370" t="s">
        <v>83</v>
      </c>
      <c r="U50" s="371"/>
      <c r="V50" s="371"/>
      <c r="W50" s="371"/>
      <c r="X50" s="151">
        <v>6</v>
      </c>
      <c r="Y50" s="19"/>
    </row>
    <row r="51" spans="2:37" ht="20.100000000000001" customHeight="1" thickTop="1">
      <c r="B51" s="381" t="s">
        <v>80</v>
      </c>
      <c r="C51" s="382"/>
      <c r="D51" s="382"/>
      <c r="E51" s="383"/>
      <c r="F51" s="384">
        <f>IF(D16="","",COUNT(S16:S45))</f>
        <v>3</v>
      </c>
      <c r="G51" s="385"/>
      <c r="H51" s="386"/>
      <c r="I51" s="387" t="s">
        <v>81</v>
      </c>
      <c r="J51" s="388"/>
      <c r="K51" s="388"/>
      <c r="L51" s="388"/>
      <c r="M51" s="388"/>
      <c r="N51" s="388"/>
      <c r="O51" s="388"/>
      <c r="P51" s="388"/>
      <c r="Q51" s="389">
        <v>1</v>
      </c>
      <c r="R51" s="390"/>
      <c r="S51" s="152">
        <f>IF(Q51="","",Q51*(-300))</f>
        <v>-300</v>
      </c>
      <c r="T51" s="391" t="s">
        <v>84</v>
      </c>
      <c r="U51" s="392"/>
      <c r="V51" s="392"/>
      <c r="W51" s="392"/>
      <c r="X51" s="153">
        <v>6</v>
      </c>
      <c r="Y51" s="31"/>
      <c r="AK51" s="10"/>
    </row>
    <row r="52" spans="2:37" ht="20.100000000000001" customHeight="1">
      <c r="B52" s="393" t="s">
        <v>86</v>
      </c>
      <c r="C52" s="394"/>
      <c r="D52" s="394"/>
      <c r="E52" s="394"/>
      <c r="F52" s="395">
        <f>IF(D16="","",S46)</f>
        <v>90</v>
      </c>
      <c r="G52" s="396"/>
      <c r="H52" s="397"/>
      <c r="I52" s="398" t="s">
        <v>82</v>
      </c>
      <c r="J52" s="399"/>
      <c r="K52" s="399"/>
      <c r="L52" s="399"/>
      <c r="M52" s="399"/>
      <c r="N52" s="399"/>
      <c r="O52" s="399"/>
      <c r="P52" s="399"/>
      <c r="Q52" s="400">
        <v>3</v>
      </c>
      <c r="R52" s="401"/>
      <c r="S52" s="154">
        <f>IF(Q52="","",Q52*(-100))</f>
        <v>-300</v>
      </c>
      <c r="T52" s="391" t="s">
        <v>85</v>
      </c>
      <c r="U52" s="392"/>
      <c r="V52" s="392"/>
      <c r="W52" s="392"/>
      <c r="X52" s="153">
        <v>4</v>
      </c>
      <c r="Y52" s="31"/>
    </row>
    <row r="53" spans="2:37" ht="20.100000000000001" customHeight="1" thickBot="1">
      <c r="B53" s="428"/>
      <c r="C53" s="429"/>
      <c r="D53" s="429"/>
      <c r="E53" s="429"/>
      <c r="F53" s="430"/>
      <c r="G53" s="431"/>
      <c r="H53" s="432"/>
      <c r="I53" s="433" t="s">
        <v>87</v>
      </c>
      <c r="J53" s="434"/>
      <c r="K53" s="434"/>
      <c r="L53" s="434"/>
      <c r="M53" s="434"/>
      <c r="N53" s="434"/>
      <c r="O53" s="434"/>
      <c r="P53" s="434"/>
      <c r="Q53" s="434"/>
      <c r="R53" s="435"/>
      <c r="S53" s="155">
        <f>IF(D16="","",X46)</f>
        <v>-600</v>
      </c>
      <c r="T53" s="433" t="s">
        <v>88</v>
      </c>
      <c r="U53" s="434"/>
      <c r="V53" s="434"/>
      <c r="W53" s="434"/>
      <c r="X53" s="156">
        <f>IF(D16="","",T46)</f>
        <v>-2540</v>
      </c>
      <c r="Y53" s="32"/>
    </row>
    <row r="54" spans="2:37" ht="21.95" customHeight="1" thickBot="1">
      <c r="B54" s="157"/>
      <c r="C54" s="157"/>
      <c r="D54" s="157"/>
      <c r="E54" s="143"/>
      <c r="F54" s="143"/>
      <c r="G54" s="158"/>
      <c r="H54" s="158"/>
      <c r="I54" s="436" t="s">
        <v>89</v>
      </c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159">
        <f>IF(D16="","",F52+S53+X53)</f>
        <v>-3050</v>
      </c>
    </row>
    <row r="55" spans="2:37">
      <c r="B55" s="160"/>
      <c r="C55" s="160"/>
      <c r="D55" s="160"/>
      <c r="E55" s="143"/>
      <c r="F55" s="143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61"/>
      <c r="Y55" s="14"/>
    </row>
    <row r="56" spans="2:37">
      <c r="B56" s="162" t="s">
        <v>121</v>
      </c>
      <c r="C56" s="143"/>
      <c r="D56" s="143"/>
      <c r="E56" s="143"/>
      <c r="F56" s="143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63" t="s">
        <v>118</v>
      </c>
    </row>
    <row r="57" spans="2:37">
      <c r="B57" s="1"/>
      <c r="C57" s="1"/>
      <c r="D57" s="1"/>
      <c r="E57" s="1"/>
      <c r="F57" s="1"/>
    </row>
    <row r="58" spans="2:37">
      <c r="B58" s="1"/>
      <c r="C58" s="1"/>
      <c r="D58" s="1"/>
      <c r="E58" s="1"/>
      <c r="F58" s="1"/>
    </row>
    <row r="59" spans="2:37" ht="13.5" thickBot="1">
      <c r="B59" s="1"/>
      <c r="C59" s="1"/>
      <c r="D59" s="1"/>
      <c r="E59" s="1"/>
      <c r="F59" s="1"/>
    </row>
    <row r="60" spans="2:37" ht="12.75" customHeight="1">
      <c r="B60" s="438" t="s">
        <v>119</v>
      </c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40"/>
      <c r="AA60" s="402" t="s">
        <v>42</v>
      </c>
      <c r="AB60" s="403"/>
      <c r="AC60" s="403"/>
      <c r="AD60" s="404"/>
    </row>
    <row r="61" spans="2:37" ht="12.75" customHeight="1">
      <c r="B61" s="441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3"/>
      <c r="AA61" s="405"/>
      <c r="AB61" s="406"/>
      <c r="AC61" s="406"/>
      <c r="AD61" s="407"/>
    </row>
    <row r="62" spans="2:37" ht="12.75" customHeight="1">
      <c r="B62" s="441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3"/>
      <c r="AA62" s="405"/>
      <c r="AB62" s="406"/>
      <c r="AC62" s="406"/>
      <c r="AD62" s="407"/>
    </row>
    <row r="63" spans="2:37" ht="13.5" customHeight="1" thickBot="1">
      <c r="B63" s="444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6"/>
      <c r="AA63" s="405"/>
      <c r="AB63" s="406"/>
      <c r="AC63" s="406"/>
      <c r="AD63" s="407"/>
    </row>
    <row r="64" spans="2:37" ht="13.5" thickBot="1">
      <c r="B64" s="1"/>
      <c r="C64" s="1"/>
      <c r="D64" s="1"/>
      <c r="E64" s="1"/>
      <c r="F64" s="1"/>
      <c r="AA64" s="408"/>
      <c r="AB64" s="409"/>
      <c r="AC64" s="409"/>
      <c r="AD64" s="410"/>
    </row>
    <row r="65" spans="2:30" ht="13.5" customHeight="1" thickBot="1">
      <c r="B65" s="411" t="s">
        <v>32</v>
      </c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5" t="s">
        <v>33</v>
      </c>
      <c r="T65" s="416"/>
      <c r="U65" s="416"/>
      <c r="V65" s="417"/>
      <c r="AA65" s="421" t="s">
        <v>43</v>
      </c>
      <c r="AB65" s="422"/>
      <c r="AC65" s="422"/>
      <c r="AD65" s="423"/>
    </row>
    <row r="66" spans="2:30" ht="13.5" customHeight="1" thickBot="1">
      <c r="B66" s="413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8"/>
      <c r="T66" s="419"/>
      <c r="U66" s="419"/>
      <c r="V66" s="420"/>
      <c r="AA66" s="13" t="s">
        <v>9</v>
      </c>
      <c r="AB66" s="9" t="s">
        <v>35</v>
      </c>
      <c r="AC66" s="9" t="s">
        <v>37</v>
      </c>
      <c r="AD66" s="9" t="s">
        <v>39</v>
      </c>
    </row>
    <row r="67" spans="2:30" ht="14.25" thickTop="1" thickBot="1">
      <c r="B67" s="424" t="s">
        <v>34</v>
      </c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6" t="s">
        <v>35</v>
      </c>
      <c r="T67" s="425"/>
      <c r="U67" s="425"/>
      <c r="V67" s="427"/>
      <c r="AA67" s="13">
        <v>1</v>
      </c>
      <c r="AB67" s="7">
        <v>0</v>
      </c>
      <c r="AC67" s="7">
        <v>0</v>
      </c>
      <c r="AD67" s="7">
        <v>0</v>
      </c>
    </row>
    <row r="68" spans="2:30" ht="13.5" thickBot="1">
      <c r="B68" s="462" t="s">
        <v>36</v>
      </c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4" t="s">
        <v>37</v>
      </c>
      <c r="T68" s="463"/>
      <c r="U68" s="463"/>
      <c r="V68" s="465"/>
      <c r="AA68" s="13">
        <f>AA67+1</f>
        <v>2</v>
      </c>
      <c r="AB68" s="7">
        <v>0</v>
      </c>
      <c r="AC68" s="7">
        <v>0</v>
      </c>
      <c r="AD68" s="7">
        <v>0</v>
      </c>
    </row>
    <row r="69" spans="2:30" ht="13.5" thickBot="1">
      <c r="B69" s="462" t="s">
        <v>38</v>
      </c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4" t="s">
        <v>39</v>
      </c>
      <c r="T69" s="463"/>
      <c r="U69" s="463"/>
      <c r="V69" s="465"/>
      <c r="AA69" s="13">
        <f t="shared" ref="AA69:AA97" si="10">AA68+1</f>
        <v>3</v>
      </c>
      <c r="AB69" s="7">
        <v>0</v>
      </c>
      <c r="AC69" s="7">
        <v>0</v>
      </c>
      <c r="AD69" s="7">
        <v>0</v>
      </c>
    </row>
    <row r="70" spans="2:30" ht="13.5" thickBot="1">
      <c r="B70" s="462" t="s">
        <v>40</v>
      </c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  <c r="R70" s="463"/>
      <c r="S70" s="464" t="s">
        <v>39</v>
      </c>
      <c r="T70" s="463"/>
      <c r="U70" s="463"/>
      <c r="V70" s="465"/>
      <c r="AA70" s="13">
        <f t="shared" si="10"/>
        <v>4</v>
      </c>
      <c r="AB70" s="7">
        <v>0</v>
      </c>
      <c r="AC70" s="7">
        <v>0</v>
      </c>
      <c r="AD70" s="7">
        <v>0</v>
      </c>
    </row>
    <row r="71" spans="2:30" ht="13.5" thickBot="1">
      <c r="B71" s="490" t="s">
        <v>41</v>
      </c>
      <c r="C71" s="448"/>
      <c r="D71" s="448"/>
      <c r="E71" s="448"/>
      <c r="F71" s="448"/>
      <c r="G71" s="448"/>
      <c r="H71" s="448"/>
      <c r="I71" s="448"/>
      <c r="J71" s="448"/>
      <c r="K71" s="448"/>
      <c r="L71" s="448"/>
      <c r="M71" s="448"/>
      <c r="N71" s="448"/>
      <c r="O71" s="448"/>
      <c r="P71" s="448"/>
      <c r="Q71" s="448"/>
      <c r="R71" s="448"/>
      <c r="S71" s="447" t="s">
        <v>39</v>
      </c>
      <c r="T71" s="448"/>
      <c r="U71" s="448"/>
      <c r="V71" s="449"/>
      <c r="AA71" s="13">
        <f t="shared" si="10"/>
        <v>5</v>
      </c>
      <c r="AB71" s="7">
        <v>0</v>
      </c>
      <c r="AC71" s="7">
        <v>0</v>
      </c>
      <c r="AD71" s="7">
        <v>0</v>
      </c>
    </row>
    <row r="72" spans="2:30" ht="13.5" thickBot="1">
      <c r="B72" s="1"/>
      <c r="C72" s="1"/>
      <c r="D72" s="1"/>
      <c r="E72" s="1"/>
      <c r="F72" s="1"/>
      <c r="AA72" s="13">
        <f t="shared" si="10"/>
        <v>6</v>
      </c>
      <c r="AB72" s="7">
        <v>0</v>
      </c>
      <c r="AC72" s="7">
        <v>0</v>
      </c>
      <c r="AD72" s="7">
        <v>0</v>
      </c>
    </row>
    <row r="73" spans="2:30" ht="13.5" thickBot="1">
      <c r="B73" s="1"/>
      <c r="C73" s="1"/>
      <c r="D73" s="1"/>
      <c r="E73" s="1"/>
      <c r="F73" s="1"/>
      <c r="AA73" s="13">
        <f t="shared" si="10"/>
        <v>7</v>
      </c>
      <c r="AB73" s="7">
        <v>0</v>
      </c>
      <c r="AC73" s="7">
        <v>0</v>
      </c>
      <c r="AD73" s="7">
        <v>0</v>
      </c>
    </row>
    <row r="74" spans="2:30" ht="13.5" thickBot="1">
      <c r="B74" s="450" t="s">
        <v>54</v>
      </c>
      <c r="C74" s="451"/>
      <c r="D74" s="451"/>
      <c r="E74" s="452"/>
      <c r="F74" s="453" t="s">
        <v>73</v>
      </c>
      <c r="G74" s="454"/>
      <c r="H74" s="454"/>
      <c r="I74" s="454"/>
      <c r="J74" s="454"/>
      <c r="K74" s="454"/>
      <c r="L74" s="454"/>
      <c r="M74" s="455"/>
      <c r="AA74" s="13">
        <f t="shared" si="10"/>
        <v>8</v>
      </c>
      <c r="AB74" s="7">
        <v>0</v>
      </c>
      <c r="AC74" s="7">
        <v>0</v>
      </c>
      <c r="AD74" s="7">
        <v>0</v>
      </c>
    </row>
    <row r="75" spans="2:30" ht="13.5" thickBot="1">
      <c r="B75" s="456" t="str">
        <f>X5</f>
        <v>Multi-Lift</v>
      </c>
      <c r="C75" s="457"/>
      <c r="D75" s="457"/>
      <c r="E75" s="458"/>
      <c r="F75" s="459">
        <f>IF(X5="Single-Lift",3,IF(X5="Multi-Lift",2,4))</f>
        <v>2</v>
      </c>
      <c r="G75" s="460"/>
      <c r="H75" s="460"/>
      <c r="I75" s="460"/>
      <c r="J75" s="460"/>
      <c r="K75" s="460"/>
      <c r="L75" s="460"/>
      <c r="M75" s="461"/>
      <c r="AA75" s="13">
        <f t="shared" si="10"/>
        <v>9</v>
      </c>
      <c r="AB75" s="7">
        <v>0</v>
      </c>
      <c r="AC75" s="7">
        <v>0</v>
      </c>
      <c r="AD75" s="7">
        <v>0</v>
      </c>
    </row>
    <row r="76" spans="2:30" ht="13.5" thickBot="1">
      <c r="AA76" s="13">
        <f t="shared" si="10"/>
        <v>10</v>
      </c>
      <c r="AB76" s="7">
        <v>0</v>
      </c>
      <c r="AC76" s="7">
        <v>0</v>
      </c>
      <c r="AD76" s="7">
        <v>0</v>
      </c>
    </row>
    <row r="77" spans="2:30" ht="13.5" thickBot="1">
      <c r="B77" s="1"/>
      <c r="C77" s="1"/>
      <c r="D77" s="1"/>
      <c r="E77" s="1"/>
      <c r="F77" s="1"/>
      <c r="AA77" s="13">
        <f t="shared" si="10"/>
        <v>11</v>
      </c>
      <c r="AB77" s="8">
        <v>-40</v>
      </c>
      <c r="AC77" s="7">
        <v>0</v>
      </c>
      <c r="AD77" s="7">
        <v>0</v>
      </c>
    </row>
    <row r="78" spans="2:30" ht="13.5" thickBot="1">
      <c r="B78" s="466" t="s">
        <v>62</v>
      </c>
      <c r="C78" s="467"/>
      <c r="D78" s="467"/>
      <c r="E78" s="468"/>
      <c r="F78" s="468"/>
      <c r="G78" s="469"/>
      <c r="J78" s="473" t="s">
        <v>62</v>
      </c>
      <c r="K78" s="474"/>
      <c r="L78" s="474"/>
      <c r="M78" s="474"/>
      <c r="N78" s="474"/>
      <c r="O78" s="474"/>
      <c r="P78" s="474"/>
      <c r="Q78" s="474"/>
      <c r="R78" s="475"/>
      <c r="AA78" s="13">
        <f t="shared" si="10"/>
        <v>12</v>
      </c>
      <c r="AB78" s="8">
        <v>-70</v>
      </c>
      <c r="AC78" s="7">
        <v>0</v>
      </c>
      <c r="AD78" s="7">
        <v>0</v>
      </c>
    </row>
    <row r="79" spans="2:30" ht="14.25" thickTop="1" thickBot="1">
      <c r="B79" s="470"/>
      <c r="C79" s="471"/>
      <c r="D79" s="471"/>
      <c r="E79" s="471"/>
      <c r="F79" s="471"/>
      <c r="G79" s="472"/>
      <c r="J79" s="476"/>
      <c r="K79" s="477"/>
      <c r="L79" s="477"/>
      <c r="M79" s="477"/>
      <c r="N79" s="477"/>
      <c r="O79" s="477"/>
      <c r="P79" s="477"/>
      <c r="Q79" s="477"/>
      <c r="R79" s="478"/>
      <c r="AA79" s="13">
        <f t="shared" si="10"/>
        <v>13</v>
      </c>
      <c r="AB79" s="8">
        <v>-100</v>
      </c>
      <c r="AC79" s="7">
        <v>0</v>
      </c>
      <c r="AD79" s="7">
        <v>0</v>
      </c>
    </row>
    <row r="80" spans="2:30" ht="14.25" thickTop="1" thickBot="1">
      <c r="B80" s="479" t="s">
        <v>55</v>
      </c>
      <c r="C80" s="480"/>
      <c r="D80" s="480"/>
      <c r="E80" s="480"/>
      <c r="F80" s="480"/>
      <c r="G80" s="481"/>
      <c r="J80" s="424" t="s">
        <v>52</v>
      </c>
      <c r="K80" s="425"/>
      <c r="L80" s="425"/>
      <c r="M80" s="425"/>
      <c r="N80" s="425"/>
      <c r="O80" s="425"/>
      <c r="P80" s="482"/>
      <c r="Q80" s="483" t="s">
        <v>35</v>
      </c>
      <c r="R80" s="484"/>
      <c r="AA80" s="13">
        <f t="shared" si="10"/>
        <v>14</v>
      </c>
      <c r="AB80" s="8">
        <v>-130</v>
      </c>
      <c r="AC80" s="7">
        <v>0</v>
      </c>
      <c r="AD80" s="7">
        <v>0</v>
      </c>
    </row>
    <row r="81" spans="2:30" ht="13.5" thickBot="1">
      <c r="B81" s="485" t="s">
        <v>58</v>
      </c>
      <c r="C81" s="486"/>
      <c r="D81" s="486"/>
      <c r="E81" s="486"/>
      <c r="F81" s="486"/>
      <c r="G81" s="487"/>
      <c r="J81" s="462" t="s">
        <v>53</v>
      </c>
      <c r="K81" s="463"/>
      <c r="L81" s="463"/>
      <c r="M81" s="463"/>
      <c r="N81" s="463"/>
      <c r="O81" s="463"/>
      <c r="P81" s="488"/>
      <c r="Q81" s="489" t="s">
        <v>37</v>
      </c>
      <c r="R81" s="465"/>
      <c r="AA81" s="13">
        <f t="shared" si="10"/>
        <v>15</v>
      </c>
      <c r="AB81" s="8">
        <v>-170</v>
      </c>
      <c r="AC81" s="7">
        <v>0</v>
      </c>
      <c r="AD81" s="7">
        <v>0</v>
      </c>
    </row>
    <row r="82" spans="2:30" ht="13.5" thickBot="1">
      <c r="B82" s="507"/>
      <c r="C82" s="508"/>
      <c r="D82" s="508"/>
      <c r="E82" s="508"/>
      <c r="F82" s="508"/>
      <c r="G82" s="509"/>
      <c r="J82" s="462" t="s">
        <v>49</v>
      </c>
      <c r="K82" s="463"/>
      <c r="L82" s="463"/>
      <c r="M82" s="463"/>
      <c r="N82" s="463"/>
      <c r="O82" s="463"/>
      <c r="P82" s="488"/>
      <c r="Q82" s="489" t="s">
        <v>39</v>
      </c>
      <c r="R82" s="465"/>
      <c r="AA82" s="13">
        <f t="shared" si="10"/>
        <v>16</v>
      </c>
      <c r="AB82" s="8">
        <v>-200</v>
      </c>
      <c r="AC82" s="8">
        <v>-40</v>
      </c>
      <c r="AD82" s="7">
        <v>0</v>
      </c>
    </row>
    <row r="83" spans="2:30" ht="13.5" thickBot="1">
      <c r="J83" s="462" t="s">
        <v>50</v>
      </c>
      <c r="K83" s="463"/>
      <c r="L83" s="463"/>
      <c r="M83" s="463"/>
      <c r="N83" s="463"/>
      <c r="O83" s="463"/>
      <c r="P83" s="488"/>
      <c r="Q83" s="489" t="s">
        <v>39</v>
      </c>
      <c r="R83" s="465"/>
      <c r="AA83" s="13">
        <f t="shared" si="10"/>
        <v>17</v>
      </c>
      <c r="AB83" s="8">
        <v>-230</v>
      </c>
      <c r="AC83" s="8">
        <v>-80</v>
      </c>
      <c r="AD83" s="7">
        <v>0</v>
      </c>
    </row>
    <row r="84" spans="2:30" ht="13.5" thickBot="1">
      <c r="J84" s="462" t="s">
        <v>51</v>
      </c>
      <c r="K84" s="463"/>
      <c r="L84" s="463"/>
      <c r="M84" s="463"/>
      <c r="N84" s="463"/>
      <c r="O84" s="463"/>
      <c r="P84" s="488"/>
      <c r="Q84" s="489" t="s">
        <v>39</v>
      </c>
      <c r="R84" s="465"/>
      <c r="AA84" s="13">
        <f t="shared" si="10"/>
        <v>18</v>
      </c>
      <c r="AB84" s="8">
        <v>-260</v>
      </c>
      <c r="AC84" s="8">
        <v>-120</v>
      </c>
      <c r="AD84" s="7">
        <v>0</v>
      </c>
    </row>
    <row r="85" spans="2:30" ht="13.5" thickBot="1">
      <c r="B85" s="491" t="s">
        <v>77</v>
      </c>
      <c r="C85" s="492"/>
      <c r="D85" s="492"/>
      <c r="E85" s="492"/>
      <c r="F85" s="492"/>
      <c r="G85" s="493"/>
      <c r="J85" s="490"/>
      <c r="K85" s="448"/>
      <c r="L85" s="448"/>
      <c r="M85" s="448"/>
      <c r="N85" s="448"/>
      <c r="O85" s="448"/>
      <c r="P85" s="457"/>
      <c r="Q85" s="458"/>
      <c r="R85" s="449"/>
      <c r="AA85" s="13">
        <f t="shared" si="10"/>
        <v>19</v>
      </c>
      <c r="AB85" s="8">
        <v>-290</v>
      </c>
      <c r="AC85" s="8">
        <v>-160</v>
      </c>
      <c r="AD85" s="7">
        <v>0</v>
      </c>
    </row>
    <row r="86" spans="2:30" ht="13.5" thickBot="1">
      <c r="B86" s="494"/>
      <c r="C86" s="495"/>
      <c r="D86" s="495"/>
      <c r="E86" s="495"/>
      <c r="F86" s="495"/>
      <c r="G86" s="496"/>
      <c r="AA86" s="13">
        <f t="shared" si="10"/>
        <v>20</v>
      </c>
      <c r="AB86" s="8">
        <v>-320</v>
      </c>
      <c r="AC86" s="8">
        <v>-200</v>
      </c>
      <c r="AD86" s="7">
        <v>0</v>
      </c>
    </row>
    <row r="87" spans="2:30" ht="13.5" thickBot="1">
      <c r="B87" s="497" t="s">
        <v>78</v>
      </c>
      <c r="C87" s="498"/>
      <c r="D87" s="498"/>
      <c r="E87" s="498"/>
      <c r="F87" s="498"/>
      <c r="G87" s="499"/>
      <c r="AA87" s="13">
        <f t="shared" si="10"/>
        <v>21</v>
      </c>
      <c r="AB87" s="8">
        <v>-350</v>
      </c>
      <c r="AC87" s="8">
        <v>-240</v>
      </c>
      <c r="AD87" s="7">
        <v>0</v>
      </c>
    </row>
    <row r="88" spans="2:30" ht="13.5" thickBot="1">
      <c r="B88" s="500"/>
      <c r="C88" s="501"/>
      <c r="D88" s="501"/>
      <c r="E88" s="501"/>
      <c r="F88" s="501"/>
      <c r="G88" s="502"/>
      <c r="AA88" s="13">
        <f t="shared" si="10"/>
        <v>22</v>
      </c>
      <c r="AB88" s="8">
        <v>-380</v>
      </c>
      <c r="AC88" s="8">
        <v>-280</v>
      </c>
      <c r="AD88" s="7">
        <v>0</v>
      </c>
    </row>
    <row r="89" spans="2:30" ht="14.25" thickTop="1" thickBot="1">
      <c r="B89" s="503" t="s">
        <v>35</v>
      </c>
      <c r="C89" s="504"/>
      <c r="D89" s="504"/>
      <c r="E89" s="504"/>
      <c r="F89" s="505">
        <v>300</v>
      </c>
      <c r="G89" s="506"/>
      <c r="AA89" s="13">
        <f t="shared" si="10"/>
        <v>23</v>
      </c>
      <c r="AB89" s="8">
        <v>-410</v>
      </c>
      <c r="AC89" s="8">
        <v>-320</v>
      </c>
      <c r="AD89" s="8">
        <v>-10</v>
      </c>
    </row>
    <row r="90" spans="2:30" ht="13.5" thickBot="1">
      <c r="B90" s="524" t="s">
        <v>37</v>
      </c>
      <c r="C90" s="525"/>
      <c r="D90" s="525"/>
      <c r="E90" s="525"/>
      <c r="F90" s="526">
        <v>100</v>
      </c>
      <c r="G90" s="527"/>
      <c r="AA90" s="13">
        <f t="shared" si="10"/>
        <v>24</v>
      </c>
      <c r="AB90" s="8" t="s">
        <v>44</v>
      </c>
      <c r="AC90" s="8" t="s">
        <v>44</v>
      </c>
      <c r="AD90" s="8">
        <v>-40</v>
      </c>
    </row>
    <row r="91" spans="2:30" ht="13.5" thickBot="1">
      <c r="B91" s="459" t="s">
        <v>39</v>
      </c>
      <c r="C91" s="528"/>
      <c r="D91" s="528"/>
      <c r="E91" s="528"/>
      <c r="F91" s="529">
        <v>100</v>
      </c>
      <c r="G91" s="530"/>
      <c r="AA91" s="13">
        <f t="shared" si="10"/>
        <v>25</v>
      </c>
      <c r="AB91" s="8" t="s">
        <v>44</v>
      </c>
      <c r="AC91" s="8" t="s">
        <v>44</v>
      </c>
      <c r="AD91" s="8">
        <v>-70</v>
      </c>
    </row>
    <row r="92" spans="2:30" ht="13.5" thickBot="1">
      <c r="B92" s="1"/>
      <c r="C92" s="1"/>
      <c r="D92" s="1"/>
      <c r="E92" s="1"/>
      <c r="F92" s="1"/>
      <c r="AA92" s="13">
        <f t="shared" si="10"/>
        <v>26</v>
      </c>
      <c r="AB92" s="8" t="s">
        <v>44</v>
      </c>
      <c r="AC92" s="8" t="s">
        <v>44</v>
      </c>
      <c r="AD92" s="8">
        <v>-100</v>
      </c>
    </row>
    <row r="93" spans="2:30" ht="13.5" thickBot="1">
      <c r="B93" s="1"/>
      <c r="C93" s="1"/>
      <c r="D93" s="1"/>
      <c r="E93" s="1"/>
      <c r="F93" s="1"/>
      <c r="AA93" s="13">
        <f t="shared" si="10"/>
        <v>27</v>
      </c>
      <c r="AB93" s="8" t="s">
        <v>44</v>
      </c>
      <c r="AC93" s="8" t="s">
        <v>44</v>
      </c>
      <c r="AD93" s="8">
        <v>-130</v>
      </c>
    </row>
    <row r="94" spans="2:30" ht="13.5" thickBot="1">
      <c r="B94" s="513" t="s">
        <v>62</v>
      </c>
      <c r="C94" s="514"/>
      <c r="D94" s="514"/>
      <c r="E94" s="515"/>
      <c r="F94" s="1"/>
      <c r="AA94" s="13">
        <f t="shared" si="10"/>
        <v>28</v>
      </c>
      <c r="AB94" s="8" t="s">
        <v>44</v>
      </c>
      <c r="AC94" s="8" t="s">
        <v>44</v>
      </c>
      <c r="AD94" s="8">
        <v>-160</v>
      </c>
    </row>
    <row r="95" spans="2:30" ht="14.25" thickTop="1" thickBot="1">
      <c r="B95" s="516" t="s">
        <v>16</v>
      </c>
      <c r="C95" s="517"/>
      <c r="D95" s="517"/>
      <c r="E95" s="518"/>
      <c r="F95" s="516" t="s">
        <v>17</v>
      </c>
      <c r="G95" s="517"/>
      <c r="H95" s="517"/>
      <c r="I95" s="517"/>
      <c r="J95" s="518"/>
      <c r="AA95" s="13">
        <f t="shared" si="10"/>
        <v>29</v>
      </c>
      <c r="AB95" s="8" t="s">
        <v>44</v>
      </c>
      <c r="AC95" s="8" t="s">
        <v>44</v>
      </c>
      <c r="AD95" s="8">
        <v>-190</v>
      </c>
    </row>
    <row r="96" spans="2:30" ht="14.25" thickTop="1" thickBot="1">
      <c r="B96" s="519" t="s">
        <v>93</v>
      </c>
      <c r="C96" s="520"/>
      <c r="D96" s="521" t="s">
        <v>95</v>
      </c>
      <c r="E96" s="522"/>
      <c r="F96" s="519" t="s">
        <v>99</v>
      </c>
      <c r="G96" s="520"/>
      <c r="H96" s="521" t="s">
        <v>103</v>
      </c>
      <c r="I96" s="523"/>
      <c r="J96" s="522"/>
      <c r="AA96" s="13">
        <f t="shared" si="10"/>
        <v>30</v>
      </c>
      <c r="AB96" s="8" t="s">
        <v>44</v>
      </c>
      <c r="AC96" s="8" t="s">
        <v>44</v>
      </c>
      <c r="AD96" s="8">
        <v>-220</v>
      </c>
    </row>
    <row r="97" spans="2:30" ht="13.5" thickBot="1">
      <c r="B97" s="531" t="s">
        <v>94</v>
      </c>
      <c r="C97" s="532"/>
      <c r="D97" s="510" t="s">
        <v>96</v>
      </c>
      <c r="E97" s="512"/>
      <c r="F97" s="531" t="s">
        <v>30</v>
      </c>
      <c r="G97" s="532"/>
      <c r="H97" s="510" t="s">
        <v>104</v>
      </c>
      <c r="I97" s="511"/>
      <c r="J97" s="512"/>
      <c r="AA97" s="13">
        <f t="shared" si="10"/>
        <v>31</v>
      </c>
      <c r="AB97" s="8" t="s">
        <v>44</v>
      </c>
      <c r="AC97" s="8" t="s">
        <v>44</v>
      </c>
      <c r="AD97" s="8" t="s">
        <v>44</v>
      </c>
    </row>
    <row r="98" spans="2:30">
      <c r="B98" s="531" t="s">
        <v>92</v>
      </c>
      <c r="C98" s="532"/>
      <c r="D98" s="510" t="s">
        <v>97</v>
      </c>
      <c r="E98" s="512"/>
      <c r="F98" s="531" t="s">
        <v>100</v>
      </c>
      <c r="G98" s="532"/>
      <c r="H98" s="510" t="s">
        <v>105</v>
      </c>
      <c r="I98" s="511"/>
      <c r="J98" s="512"/>
    </row>
    <row r="99" spans="2:30">
      <c r="B99" s="531" t="s">
        <v>29</v>
      </c>
      <c r="C99" s="532"/>
      <c r="D99" s="510" t="s">
        <v>98</v>
      </c>
      <c r="E99" s="512"/>
      <c r="F99" s="531" t="s">
        <v>101</v>
      </c>
      <c r="G99" s="532"/>
      <c r="H99" s="510" t="s">
        <v>106</v>
      </c>
      <c r="I99" s="511"/>
      <c r="J99" s="512"/>
    </row>
    <row r="100" spans="2:30">
      <c r="B100" s="531"/>
      <c r="C100" s="532"/>
      <c r="D100" s="510"/>
      <c r="E100" s="512"/>
      <c r="F100" s="531" t="s">
        <v>102</v>
      </c>
      <c r="G100" s="532"/>
      <c r="H100" s="510" t="s">
        <v>107</v>
      </c>
      <c r="I100" s="511"/>
      <c r="J100" s="512"/>
    </row>
    <row r="101" spans="2:30">
      <c r="B101" s="531"/>
      <c r="C101" s="532"/>
      <c r="D101" s="510"/>
      <c r="E101" s="512"/>
      <c r="F101" s="531"/>
      <c r="G101" s="532"/>
      <c r="H101" s="510"/>
      <c r="I101" s="511"/>
      <c r="J101" s="512"/>
    </row>
    <row r="102" spans="2:30" ht="13.5" thickBot="1">
      <c r="B102" s="533"/>
      <c r="C102" s="534"/>
      <c r="D102" s="535"/>
      <c r="E102" s="536"/>
      <c r="F102" s="533"/>
      <c r="G102" s="534"/>
      <c r="H102" s="535"/>
      <c r="I102" s="537"/>
      <c r="J102" s="536"/>
    </row>
    <row r="103" spans="2:30">
      <c r="B103" s="1"/>
      <c r="C103" s="1"/>
      <c r="D103" s="1"/>
      <c r="E103" s="1"/>
      <c r="F103" s="1"/>
    </row>
    <row r="104" spans="2:30">
      <c r="B104" s="1"/>
      <c r="C104" s="1"/>
      <c r="D104" s="1"/>
      <c r="E104" s="1"/>
      <c r="F104" s="1"/>
    </row>
    <row r="105" spans="2:30">
      <c r="B105" s="1"/>
      <c r="C105" s="1"/>
      <c r="D105" s="1"/>
      <c r="E105" s="1"/>
      <c r="F105" s="1"/>
    </row>
    <row r="106" spans="2:30">
      <c r="B106" s="1"/>
      <c r="C106" s="1"/>
      <c r="D106" s="1"/>
      <c r="F106" s="1"/>
    </row>
    <row r="107" spans="2:30">
      <c r="B107" s="1"/>
      <c r="C107" s="1"/>
      <c r="D107" s="1"/>
      <c r="F107" s="1"/>
    </row>
    <row r="108" spans="2:30">
      <c r="B108" s="1"/>
      <c r="C108" s="1"/>
      <c r="D108" s="1"/>
      <c r="F108" s="1"/>
    </row>
    <row r="109" spans="2:30">
      <c r="B109" s="1"/>
      <c r="C109" s="1"/>
      <c r="D109" s="1"/>
      <c r="F109" s="1"/>
    </row>
    <row r="110" spans="2:30">
      <c r="B110" s="1"/>
      <c r="C110" s="1"/>
      <c r="D110" s="1"/>
      <c r="F110" s="1"/>
    </row>
    <row r="111" spans="2:30">
      <c r="B111" s="1"/>
      <c r="C111" s="1"/>
      <c r="D111" s="1"/>
      <c r="F111" s="1"/>
    </row>
    <row r="112" spans="2:30">
      <c r="B112" s="1"/>
      <c r="C112" s="1"/>
      <c r="D112" s="1"/>
      <c r="F112" s="1"/>
    </row>
    <row r="113" spans="2:6">
      <c r="B113" s="1"/>
      <c r="C113" s="1"/>
      <c r="D113" s="1"/>
      <c r="F113" s="1"/>
    </row>
    <row r="114" spans="2:6">
      <c r="B114" s="1"/>
      <c r="C114" s="1"/>
      <c r="D114" s="1"/>
      <c r="F114" s="1"/>
    </row>
    <row r="115" spans="2:6">
      <c r="B115" s="1"/>
      <c r="C115" s="1"/>
      <c r="D115" s="1"/>
      <c r="F115" s="1"/>
    </row>
    <row r="116" spans="2:6">
      <c r="B116" s="1"/>
      <c r="C116" s="1"/>
      <c r="D116" s="1"/>
      <c r="F116" s="1"/>
    </row>
    <row r="117" spans="2:6">
      <c r="B117" s="1"/>
      <c r="C117" s="1"/>
      <c r="D117" s="1"/>
      <c r="F117" s="1"/>
    </row>
    <row r="118" spans="2:6">
      <c r="B118" s="1"/>
      <c r="C118" s="1"/>
      <c r="D118" s="1"/>
      <c r="F118" s="1"/>
    </row>
    <row r="119" spans="2:6">
      <c r="B119" s="1"/>
      <c r="C119" s="1"/>
      <c r="D119" s="1"/>
      <c r="F119" s="1"/>
    </row>
    <row r="120" spans="2:6">
      <c r="B120" s="1"/>
      <c r="C120" s="1"/>
      <c r="D120" s="1"/>
      <c r="F120" s="1"/>
    </row>
    <row r="121" spans="2:6">
      <c r="B121" s="1"/>
      <c r="C121" s="1"/>
      <c r="D121" s="1"/>
      <c r="F121" s="1"/>
    </row>
    <row r="122" spans="2:6">
      <c r="B122" s="1"/>
      <c r="C122" s="1"/>
      <c r="D122" s="1"/>
      <c r="F122" s="1"/>
    </row>
    <row r="123" spans="2:6">
      <c r="B123" s="1"/>
      <c r="C123" s="1"/>
      <c r="D123" s="1"/>
      <c r="F123" s="1"/>
    </row>
    <row r="124" spans="2:6">
      <c r="B124" s="1"/>
      <c r="C124" s="1"/>
      <c r="D124" s="1"/>
      <c r="F124" s="1"/>
    </row>
    <row r="125" spans="2:6">
      <c r="B125" s="1"/>
      <c r="C125" s="1"/>
      <c r="D125" s="1"/>
      <c r="F125" s="1"/>
    </row>
    <row r="126" spans="2:6">
      <c r="B126" s="1"/>
      <c r="C126" s="1"/>
      <c r="D126" s="1"/>
      <c r="F126" s="1"/>
    </row>
    <row r="127" spans="2:6">
      <c r="B127" s="1"/>
      <c r="C127" s="1"/>
      <c r="D127" s="1"/>
      <c r="F127" s="1"/>
    </row>
    <row r="128" spans="2:6">
      <c r="B128" s="1"/>
      <c r="C128" s="1"/>
      <c r="D128" s="1"/>
      <c r="F128" s="1"/>
    </row>
    <row r="129" spans="2:6">
      <c r="B129" s="1"/>
      <c r="C129" s="1"/>
      <c r="D129" s="1"/>
      <c r="F129" s="1"/>
    </row>
    <row r="130" spans="2:6">
      <c r="B130" s="1"/>
      <c r="C130" s="1"/>
      <c r="D130" s="1"/>
      <c r="F130" s="1"/>
    </row>
    <row r="131" spans="2:6">
      <c r="B131" s="1"/>
      <c r="C131" s="1"/>
      <c r="D131" s="1"/>
      <c r="F131" s="1"/>
    </row>
    <row r="132" spans="2:6">
      <c r="B132" s="1"/>
      <c r="C132" s="1"/>
      <c r="D132" s="1"/>
      <c r="F132" s="1"/>
    </row>
    <row r="133" spans="2:6">
      <c r="B133" s="1"/>
      <c r="C133" s="1"/>
      <c r="D133" s="1"/>
      <c r="F133" s="1"/>
    </row>
    <row r="134" spans="2:6">
      <c r="B134" s="1"/>
      <c r="C134" s="1"/>
      <c r="D134" s="1"/>
      <c r="F134" s="1"/>
    </row>
    <row r="135" spans="2:6">
      <c r="B135" s="1"/>
      <c r="C135" s="1"/>
      <c r="D135" s="1"/>
      <c r="F135" s="1"/>
    </row>
    <row r="136" spans="2:6">
      <c r="B136" s="1"/>
      <c r="C136" s="1"/>
      <c r="D136" s="1"/>
      <c r="F136" s="1"/>
    </row>
    <row r="137" spans="2:6">
      <c r="B137" s="1"/>
      <c r="C137" s="1"/>
      <c r="D137" s="1"/>
      <c r="F137" s="1"/>
    </row>
    <row r="138" spans="2:6">
      <c r="B138" s="1"/>
      <c r="C138" s="1"/>
      <c r="D138" s="1"/>
      <c r="F138" s="1"/>
    </row>
    <row r="139" spans="2:6">
      <c r="B139" s="1"/>
      <c r="C139" s="1"/>
      <c r="D139" s="1"/>
      <c r="F139" s="1"/>
    </row>
    <row r="140" spans="2:6">
      <c r="B140" s="1"/>
      <c r="C140" s="1"/>
      <c r="D140" s="1"/>
      <c r="F140" s="1"/>
    </row>
    <row r="141" spans="2:6">
      <c r="B141" s="1"/>
      <c r="C141" s="1"/>
      <c r="D141" s="1"/>
      <c r="F141" s="1"/>
    </row>
    <row r="142" spans="2:6">
      <c r="B142" s="1"/>
      <c r="C142" s="1"/>
      <c r="D142" s="1"/>
      <c r="F142" s="1"/>
    </row>
    <row r="143" spans="2:6">
      <c r="B143" s="1"/>
      <c r="C143" s="1"/>
      <c r="D143" s="1"/>
      <c r="F143" s="1"/>
    </row>
    <row r="144" spans="2:6">
      <c r="B144" s="1"/>
      <c r="C144" s="1"/>
      <c r="D144" s="1"/>
      <c r="F144" s="1"/>
    </row>
    <row r="145" spans="2:6">
      <c r="B145" s="1"/>
      <c r="C145" s="1"/>
      <c r="D145" s="1"/>
      <c r="F145" s="1"/>
    </row>
    <row r="146" spans="2:6">
      <c r="B146" s="1"/>
      <c r="C146" s="1"/>
      <c r="D146" s="1"/>
      <c r="F146" s="1"/>
    </row>
    <row r="147" spans="2:6">
      <c r="B147" s="1"/>
      <c r="C147" s="1"/>
      <c r="D147" s="1"/>
      <c r="F147" s="1"/>
    </row>
    <row r="148" spans="2:6">
      <c r="B148" s="1"/>
      <c r="C148" s="1"/>
      <c r="D148" s="1"/>
      <c r="F148" s="1"/>
    </row>
    <row r="149" spans="2:6">
      <c r="B149" s="1"/>
      <c r="C149" s="1"/>
      <c r="D149" s="1"/>
      <c r="F149" s="1"/>
    </row>
    <row r="150" spans="2:6">
      <c r="B150" s="1"/>
      <c r="C150" s="1"/>
      <c r="D150" s="1"/>
      <c r="F150" s="1"/>
    </row>
    <row r="151" spans="2:6">
      <c r="B151" s="1"/>
      <c r="C151" s="1"/>
      <c r="D151" s="1"/>
      <c r="F151" s="1"/>
    </row>
    <row r="152" spans="2:6">
      <c r="B152" s="1"/>
      <c r="C152" s="1"/>
      <c r="D152" s="1"/>
      <c r="F152" s="1"/>
    </row>
    <row r="153" spans="2:6">
      <c r="B153" s="1"/>
      <c r="C153" s="1"/>
      <c r="D153" s="1"/>
      <c r="F153" s="1"/>
    </row>
    <row r="154" spans="2:6">
      <c r="B154" s="1"/>
      <c r="C154" s="1"/>
      <c r="D154" s="1"/>
      <c r="F154" s="1"/>
    </row>
    <row r="155" spans="2:6">
      <c r="B155" s="1"/>
      <c r="C155" s="1"/>
      <c r="D155" s="1"/>
      <c r="F155" s="1"/>
    </row>
    <row r="156" spans="2:6">
      <c r="B156" s="1"/>
      <c r="C156" s="1"/>
      <c r="D156" s="1"/>
      <c r="F156" s="1"/>
    </row>
    <row r="157" spans="2:6">
      <c r="B157" s="1"/>
      <c r="C157" s="1"/>
      <c r="D157" s="1"/>
    </row>
    <row r="158" spans="2:6">
      <c r="B158" s="1"/>
      <c r="C158" s="1"/>
      <c r="D158" s="1"/>
    </row>
    <row r="159" spans="2:6">
      <c r="B159" s="1"/>
      <c r="C159" s="1"/>
      <c r="D159" s="1"/>
    </row>
    <row r="160" spans="2:6">
      <c r="B160" s="1"/>
      <c r="C160" s="1"/>
      <c r="D160" s="1"/>
    </row>
    <row r="161" spans="2:4">
      <c r="B161" s="1"/>
      <c r="C161" s="1"/>
      <c r="D161" s="1"/>
    </row>
    <row r="162" spans="2:4">
      <c r="B162" s="1"/>
      <c r="C162" s="1"/>
      <c r="D162" s="1"/>
    </row>
    <row r="163" spans="2:4">
      <c r="B163" s="1"/>
      <c r="C163" s="1"/>
      <c r="D163" s="1"/>
    </row>
    <row r="164" spans="2:4">
      <c r="B164" s="1"/>
      <c r="C164" s="1"/>
      <c r="D164" s="1"/>
    </row>
    <row r="165" spans="2:4">
      <c r="B165" s="1"/>
      <c r="C165" s="1"/>
      <c r="D165" s="1"/>
    </row>
    <row r="166" spans="2:4">
      <c r="B166" s="1"/>
      <c r="C166" s="1"/>
      <c r="D166" s="1"/>
    </row>
    <row r="167" spans="2:4">
      <c r="B167" s="1"/>
      <c r="C167" s="1"/>
      <c r="D167" s="1"/>
    </row>
    <row r="168" spans="2:4">
      <c r="B168" s="1"/>
      <c r="C168" s="1"/>
      <c r="D168" s="1"/>
    </row>
    <row r="169" spans="2:4">
      <c r="B169" s="1"/>
      <c r="C169" s="1"/>
      <c r="D169" s="1"/>
    </row>
    <row r="170" spans="2:4">
      <c r="B170" s="1"/>
      <c r="C170" s="1"/>
      <c r="D170" s="1"/>
    </row>
    <row r="171" spans="2:4">
      <c r="B171" s="1"/>
      <c r="C171" s="1"/>
      <c r="D171" s="1"/>
    </row>
    <row r="172" spans="2:4">
      <c r="B172" s="1"/>
      <c r="C172" s="1"/>
      <c r="D172" s="1"/>
    </row>
    <row r="173" spans="2:4">
      <c r="B173" s="1"/>
      <c r="C173" s="1"/>
      <c r="D173" s="1"/>
    </row>
    <row r="174" spans="2:4">
      <c r="B174" s="1"/>
      <c r="C174" s="1"/>
      <c r="D174" s="1"/>
    </row>
    <row r="175" spans="2:4">
      <c r="B175" s="1"/>
      <c r="C175" s="1"/>
      <c r="D175" s="1"/>
    </row>
    <row r="176" spans="2:4">
      <c r="B176" s="1"/>
      <c r="C176" s="1"/>
      <c r="D176" s="1"/>
    </row>
    <row r="177" spans="2:4">
      <c r="B177" s="1"/>
      <c r="C177" s="1"/>
      <c r="D177" s="1"/>
    </row>
    <row r="178" spans="2:4">
      <c r="B178" s="1"/>
      <c r="C178" s="1"/>
      <c r="D178" s="1"/>
    </row>
    <row r="179" spans="2:4">
      <c r="B179" s="1"/>
      <c r="C179" s="1"/>
      <c r="D179" s="1"/>
    </row>
    <row r="180" spans="2:4">
      <c r="B180" s="1"/>
      <c r="C180" s="1"/>
      <c r="D180" s="1"/>
    </row>
    <row r="181" spans="2:4">
      <c r="B181" s="1"/>
      <c r="C181" s="1"/>
      <c r="D181" s="1"/>
    </row>
    <row r="182" spans="2:4">
      <c r="B182" s="1"/>
      <c r="C182" s="1"/>
      <c r="D182" s="1"/>
    </row>
    <row r="183" spans="2:4">
      <c r="B183" s="1"/>
      <c r="C183" s="1"/>
      <c r="D183" s="1"/>
    </row>
    <row r="184" spans="2:4">
      <c r="B184" s="1"/>
      <c r="C184" s="1"/>
      <c r="D184" s="1"/>
    </row>
    <row r="185" spans="2:4">
      <c r="B185" s="1"/>
      <c r="C185" s="1"/>
      <c r="D185" s="1"/>
    </row>
    <row r="186" spans="2:4">
      <c r="B186" s="1"/>
      <c r="C186" s="1"/>
      <c r="D186" s="1"/>
    </row>
    <row r="187" spans="2:4">
      <c r="B187" s="1"/>
      <c r="C187" s="1"/>
      <c r="D187" s="1"/>
    </row>
    <row r="188" spans="2:4">
      <c r="B188" s="1"/>
      <c r="C188" s="1"/>
      <c r="D188" s="1"/>
    </row>
    <row r="189" spans="2:4">
      <c r="B189" s="1"/>
      <c r="C189" s="1"/>
      <c r="D189" s="1"/>
    </row>
    <row r="190" spans="2:4">
      <c r="B190" s="1"/>
      <c r="C190" s="1"/>
      <c r="D190" s="1"/>
    </row>
    <row r="191" spans="2:4">
      <c r="B191" s="1"/>
      <c r="C191" s="1"/>
      <c r="D191" s="1"/>
    </row>
    <row r="192" spans="2:4">
      <c r="B192" s="1"/>
      <c r="C192" s="1"/>
      <c r="D192" s="1"/>
    </row>
    <row r="193" spans="2:4">
      <c r="B193" s="1"/>
      <c r="C193" s="1"/>
      <c r="D193" s="1"/>
    </row>
    <row r="194" spans="2:4">
      <c r="B194" s="1"/>
      <c r="C194" s="1"/>
      <c r="D194" s="1"/>
    </row>
    <row r="195" spans="2:4">
      <c r="B195" s="1"/>
      <c r="C195" s="1"/>
      <c r="D195" s="1"/>
    </row>
    <row r="196" spans="2:4">
      <c r="B196" s="1"/>
      <c r="C196" s="1"/>
      <c r="D196" s="1"/>
    </row>
    <row r="197" spans="2:4">
      <c r="B197" s="1"/>
      <c r="C197" s="1"/>
      <c r="D197" s="1"/>
    </row>
    <row r="198" spans="2:4">
      <c r="B198" s="1"/>
      <c r="C198" s="1"/>
      <c r="D198" s="1"/>
    </row>
    <row r="199" spans="2:4">
      <c r="B199" s="1"/>
      <c r="C199" s="1"/>
      <c r="D199" s="1"/>
    </row>
    <row r="200" spans="2:4">
      <c r="B200" s="1"/>
      <c r="C200" s="1"/>
      <c r="D200" s="1"/>
    </row>
  </sheetData>
  <sheetProtection sheet="1" objects="1" scenarios="1" selectLockedCells="1" selectUnlockedCells="1"/>
  <dataConsolidate/>
  <mergeCells count="336">
    <mergeCell ref="H96:J96"/>
    <mergeCell ref="H97:J97"/>
    <mergeCell ref="H98:J98"/>
    <mergeCell ref="F95:J95"/>
    <mergeCell ref="H99:J99"/>
    <mergeCell ref="H100:J100"/>
    <mergeCell ref="H101:J101"/>
    <mergeCell ref="H102:J102"/>
    <mergeCell ref="F99:G99"/>
    <mergeCell ref="F100:G100"/>
    <mergeCell ref="F101:G101"/>
    <mergeCell ref="J85:P85"/>
    <mergeCell ref="Q85:R85"/>
    <mergeCell ref="F96:G96"/>
    <mergeCell ref="F97:G97"/>
    <mergeCell ref="F98:G98"/>
    <mergeCell ref="B87:G88"/>
    <mergeCell ref="B89:E89"/>
    <mergeCell ref="B102:C102"/>
    <mergeCell ref="D96:E96"/>
    <mergeCell ref="D97:E97"/>
    <mergeCell ref="D98:E98"/>
    <mergeCell ref="D99:E99"/>
    <mergeCell ref="D100:E100"/>
    <mergeCell ref="D101:E101"/>
    <mergeCell ref="D102:E102"/>
    <mergeCell ref="B96:C96"/>
    <mergeCell ref="B97:C97"/>
    <mergeCell ref="B98:C98"/>
    <mergeCell ref="B99:C99"/>
    <mergeCell ref="B100:C100"/>
    <mergeCell ref="B101:C101"/>
    <mergeCell ref="B94:E94"/>
    <mergeCell ref="B95:E95"/>
    <mergeCell ref="F102:G102"/>
    <mergeCell ref="AC2:AF3"/>
    <mergeCell ref="AC4:AF6"/>
    <mergeCell ref="AC8:AF9"/>
    <mergeCell ref="AC10:AF11"/>
    <mergeCell ref="AC13:AF18"/>
    <mergeCell ref="AC20:AF25"/>
    <mergeCell ref="F89:G89"/>
    <mergeCell ref="B90:E90"/>
    <mergeCell ref="B91:E91"/>
    <mergeCell ref="F90:G90"/>
    <mergeCell ref="F91:G91"/>
    <mergeCell ref="B51:E51"/>
    <mergeCell ref="B50:H50"/>
    <mergeCell ref="I50:S50"/>
    <mergeCell ref="I53:R53"/>
    <mergeCell ref="B82:G82"/>
    <mergeCell ref="J84:P84"/>
    <mergeCell ref="J78:R79"/>
    <mergeCell ref="B52:E52"/>
    <mergeCell ref="B53:E53"/>
    <mergeCell ref="B80:G80"/>
    <mergeCell ref="B81:G81"/>
    <mergeCell ref="B85:G86"/>
    <mergeCell ref="I54:W54"/>
    <mergeCell ref="D12:D15"/>
    <mergeCell ref="Q84:R84"/>
    <mergeCell ref="Q19:R19"/>
    <mergeCell ref="O18:P18"/>
    <mergeCell ref="O19:P19"/>
    <mergeCell ref="Q14:R15"/>
    <mergeCell ref="Q18:R18"/>
    <mergeCell ref="O16:P16"/>
    <mergeCell ref="Q16:R16"/>
    <mergeCell ref="Q41:R41"/>
    <mergeCell ref="Q42:R42"/>
    <mergeCell ref="Q43:R43"/>
    <mergeCell ref="Q44:R44"/>
    <mergeCell ref="Q27:R27"/>
    <mergeCell ref="F51:H51"/>
    <mergeCell ref="F52:H52"/>
    <mergeCell ref="M43:N43"/>
    <mergeCell ref="Q22:R22"/>
    <mergeCell ref="O26:P26"/>
    <mergeCell ref="O27:P27"/>
    <mergeCell ref="D46:Q48"/>
    <mergeCell ref="M28:N28"/>
    <mergeCell ref="O38:P38"/>
    <mergeCell ref="M34:N34"/>
    <mergeCell ref="Z22:AA22"/>
    <mergeCell ref="Z20:AA20"/>
    <mergeCell ref="Z21:AA21"/>
    <mergeCell ref="Z24:AA24"/>
    <mergeCell ref="Z25:AA25"/>
    <mergeCell ref="Z26:AA26"/>
    <mergeCell ref="Z27:AA27"/>
    <mergeCell ref="U4:W4"/>
    <mergeCell ref="U5:W5"/>
    <mergeCell ref="V7:X8"/>
    <mergeCell ref="S9:X9"/>
    <mergeCell ref="W11:X11"/>
    <mergeCell ref="U12:W12"/>
    <mergeCell ref="Z2:AA7"/>
    <mergeCell ref="Z41:AA41"/>
    <mergeCell ref="Z39:AA39"/>
    <mergeCell ref="Z37:AA37"/>
    <mergeCell ref="Z38:AA38"/>
    <mergeCell ref="Z42:AA42"/>
    <mergeCell ref="Z43:AA43"/>
    <mergeCell ref="Z44:AA44"/>
    <mergeCell ref="Z23:AA23"/>
    <mergeCell ref="U11:V11"/>
    <mergeCell ref="Z28:AA28"/>
    <mergeCell ref="Z29:AA29"/>
    <mergeCell ref="Z30:AA30"/>
    <mergeCell ref="Z31:AA31"/>
    <mergeCell ref="Z32:AA32"/>
    <mergeCell ref="Z33:AA33"/>
    <mergeCell ref="Z36:AA36"/>
    <mergeCell ref="Z16:AA16"/>
    <mergeCell ref="Z17:AA17"/>
    <mergeCell ref="Z18:AA18"/>
    <mergeCell ref="Z19:AA19"/>
    <mergeCell ref="Z10:AA15"/>
    <mergeCell ref="W10:X10"/>
    <mergeCell ref="W14:W15"/>
    <mergeCell ref="V14:V15"/>
    <mergeCell ref="Z34:AA34"/>
    <mergeCell ref="Z35:AA35"/>
    <mergeCell ref="Z40:AA40"/>
    <mergeCell ref="Q40:R40"/>
    <mergeCell ref="Q28:R28"/>
    <mergeCell ref="Q29:R29"/>
    <mergeCell ref="Q30:R30"/>
    <mergeCell ref="Q31:R31"/>
    <mergeCell ref="Q32:R32"/>
    <mergeCell ref="Q37:R37"/>
    <mergeCell ref="Q38:R38"/>
    <mergeCell ref="Q39:R39"/>
    <mergeCell ref="Q33:R33"/>
    <mergeCell ref="Q34:R34"/>
    <mergeCell ref="Q45:R45"/>
    <mergeCell ref="Q35:R35"/>
    <mergeCell ref="Q36:R36"/>
    <mergeCell ref="O40:P40"/>
    <mergeCell ref="M44:N44"/>
    <mergeCell ref="M45:N45"/>
    <mergeCell ref="M41:N41"/>
    <mergeCell ref="M42:N42"/>
    <mergeCell ref="M39:N39"/>
    <mergeCell ref="M40:N40"/>
    <mergeCell ref="O44:P44"/>
    <mergeCell ref="O45:P45"/>
    <mergeCell ref="O42:P42"/>
    <mergeCell ref="O43:P43"/>
    <mergeCell ref="O41:P41"/>
    <mergeCell ref="O39:P39"/>
    <mergeCell ref="O37:P37"/>
    <mergeCell ref="M37:N37"/>
    <mergeCell ref="M38:N38"/>
    <mergeCell ref="J82:P82"/>
    <mergeCell ref="J83:P83"/>
    <mergeCell ref="Q80:R80"/>
    <mergeCell ref="Q82:R82"/>
    <mergeCell ref="Q83:R83"/>
    <mergeCell ref="B69:R69"/>
    <mergeCell ref="B68:R68"/>
    <mergeCell ref="B75:E75"/>
    <mergeCell ref="J80:P80"/>
    <mergeCell ref="J81:P81"/>
    <mergeCell ref="B74:E74"/>
    <mergeCell ref="B78:G79"/>
    <mergeCell ref="Q81:R81"/>
    <mergeCell ref="F74:M74"/>
    <mergeCell ref="M22:N22"/>
    <mergeCell ref="M33:N33"/>
    <mergeCell ref="M23:N23"/>
    <mergeCell ref="M24:N24"/>
    <mergeCell ref="O32:P32"/>
    <mergeCell ref="O33:P33"/>
    <mergeCell ref="O34:P34"/>
    <mergeCell ref="O35:P35"/>
    <mergeCell ref="O36:P36"/>
    <mergeCell ref="O30:P30"/>
    <mergeCell ref="O31:P31"/>
    <mergeCell ref="O22:P22"/>
    <mergeCell ref="O23:P23"/>
    <mergeCell ref="O24:P24"/>
    <mergeCell ref="O25:P25"/>
    <mergeCell ref="M26:N26"/>
    <mergeCell ref="M25:N25"/>
    <mergeCell ref="M35:N35"/>
    <mergeCell ref="M36:N36"/>
    <mergeCell ref="M27:N27"/>
    <mergeCell ref="O29:P29"/>
    <mergeCell ref="O28:P28"/>
    <mergeCell ref="M29:N29"/>
    <mergeCell ref="M30:N30"/>
    <mergeCell ref="Q23:R23"/>
    <mergeCell ref="Q24:R24"/>
    <mergeCell ref="Q25:R25"/>
    <mergeCell ref="Q26:R26"/>
    <mergeCell ref="F75:M75"/>
    <mergeCell ref="G45:I45"/>
    <mergeCell ref="J45:L45"/>
    <mergeCell ref="G44:I44"/>
    <mergeCell ref="J44:L44"/>
    <mergeCell ref="J34:L34"/>
    <mergeCell ref="G35:I35"/>
    <mergeCell ref="J35:L35"/>
    <mergeCell ref="G30:I30"/>
    <mergeCell ref="J30:L30"/>
    <mergeCell ref="G31:I31"/>
    <mergeCell ref="J31:L31"/>
    <mergeCell ref="G32:I32"/>
    <mergeCell ref="J32:L32"/>
    <mergeCell ref="G27:I27"/>
    <mergeCell ref="J27:L27"/>
    <mergeCell ref="M31:N31"/>
    <mergeCell ref="M32:N32"/>
    <mergeCell ref="G33:I33"/>
    <mergeCell ref="J33:L33"/>
    <mergeCell ref="G34:I34"/>
    <mergeCell ref="J42:L42"/>
    <mergeCell ref="G43:I43"/>
    <mergeCell ref="J43:L43"/>
    <mergeCell ref="G39:I39"/>
    <mergeCell ref="J39:L39"/>
    <mergeCell ref="G40:I40"/>
    <mergeCell ref="J40:L40"/>
    <mergeCell ref="G41:I41"/>
    <mergeCell ref="J41:L41"/>
    <mergeCell ref="G36:I36"/>
    <mergeCell ref="J36:L36"/>
    <mergeCell ref="G37:I37"/>
    <mergeCell ref="J37:L37"/>
    <mergeCell ref="G38:I38"/>
    <mergeCell ref="J38:L38"/>
    <mergeCell ref="G19:I19"/>
    <mergeCell ref="J19:L19"/>
    <mergeCell ref="G20:I20"/>
    <mergeCell ref="J20:L20"/>
    <mergeCell ref="G28:I28"/>
    <mergeCell ref="J28:L28"/>
    <mergeCell ref="G29:I29"/>
    <mergeCell ref="J29:L29"/>
    <mergeCell ref="G24:I24"/>
    <mergeCell ref="J24:L24"/>
    <mergeCell ref="G25:I25"/>
    <mergeCell ref="J25:L25"/>
    <mergeCell ref="G26:I26"/>
    <mergeCell ref="J26:L26"/>
    <mergeCell ref="C12:C15"/>
    <mergeCell ref="B65:R66"/>
    <mergeCell ref="B7:F8"/>
    <mergeCell ref="G7:J7"/>
    <mergeCell ref="G8:J8"/>
    <mergeCell ref="J6:O6"/>
    <mergeCell ref="P4:S4"/>
    <mergeCell ref="P5:S5"/>
    <mergeCell ref="P6:S6"/>
    <mergeCell ref="S7:U8"/>
    <mergeCell ref="U6:W6"/>
    <mergeCell ref="B10:F10"/>
    <mergeCell ref="B11:F11"/>
    <mergeCell ref="G11:I11"/>
    <mergeCell ref="G9:I9"/>
    <mergeCell ref="G10:I10"/>
    <mergeCell ref="G14:I15"/>
    <mergeCell ref="B2:I6"/>
    <mergeCell ref="B12:B15"/>
    <mergeCell ref="G22:I22"/>
    <mergeCell ref="J22:L22"/>
    <mergeCell ref="G23:I23"/>
    <mergeCell ref="J23:L23"/>
    <mergeCell ref="G18:I18"/>
    <mergeCell ref="J21:L21"/>
    <mergeCell ref="J2:U3"/>
    <mergeCell ref="M16:N16"/>
    <mergeCell ref="M13:N15"/>
    <mergeCell ref="O13:P15"/>
    <mergeCell ref="M17:N17"/>
    <mergeCell ref="O17:P17"/>
    <mergeCell ref="Q20:R20"/>
    <mergeCell ref="Q21:R21"/>
    <mergeCell ref="M18:N18"/>
    <mergeCell ref="M19:N19"/>
    <mergeCell ref="M20:N20"/>
    <mergeCell ref="M21:N21"/>
    <mergeCell ref="O20:P20"/>
    <mergeCell ref="O21:P21"/>
    <mergeCell ref="S12:T12"/>
    <mergeCell ref="U10:V10"/>
    <mergeCell ref="V3:W3"/>
    <mergeCell ref="J4:O4"/>
    <mergeCell ref="J5:O5"/>
    <mergeCell ref="W2:X2"/>
    <mergeCell ref="J18:L18"/>
    <mergeCell ref="K7:R7"/>
    <mergeCell ref="K8:R8"/>
    <mergeCell ref="S71:V71"/>
    <mergeCell ref="B67:R67"/>
    <mergeCell ref="B70:R70"/>
    <mergeCell ref="B71:R71"/>
    <mergeCell ref="S69:V69"/>
    <mergeCell ref="S70:V70"/>
    <mergeCell ref="N9:P10"/>
    <mergeCell ref="N11:P11"/>
    <mergeCell ref="Q9:R10"/>
    <mergeCell ref="Q11:R11"/>
    <mergeCell ref="B9:F9"/>
    <mergeCell ref="E12:E15"/>
    <mergeCell ref="F12:F15"/>
    <mergeCell ref="J14:L15"/>
    <mergeCell ref="Q12:R12"/>
    <mergeCell ref="J9:M10"/>
    <mergeCell ref="J11:M11"/>
    <mergeCell ref="G16:I16"/>
    <mergeCell ref="G17:I17"/>
    <mergeCell ref="J16:L16"/>
    <mergeCell ref="J17:L17"/>
    <mergeCell ref="Q13:R13"/>
    <mergeCell ref="Q17:R17"/>
    <mergeCell ref="G21:I21"/>
    <mergeCell ref="AA60:AD64"/>
    <mergeCell ref="AA65:AD65"/>
    <mergeCell ref="S65:V66"/>
    <mergeCell ref="B46:C46"/>
    <mergeCell ref="G42:I42"/>
    <mergeCell ref="S68:V68"/>
    <mergeCell ref="B60:P63"/>
    <mergeCell ref="F53:H53"/>
    <mergeCell ref="I51:P51"/>
    <mergeCell ref="Q51:R51"/>
    <mergeCell ref="Q52:R52"/>
    <mergeCell ref="T52:W52"/>
    <mergeCell ref="T53:W53"/>
    <mergeCell ref="I52:P52"/>
    <mergeCell ref="T51:W51"/>
    <mergeCell ref="Z45:AA45"/>
    <mergeCell ref="S67:V67"/>
    <mergeCell ref="T50:W50"/>
  </mergeCells>
  <dataValidations count="12">
    <dataValidation type="whole" allowBlank="1" showInputMessage="1" sqref="F95:F101 B94:B101 B60:D60">
      <formula1>111</formula1>
      <formula2>222</formula2>
    </dataValidation>
    <dataValidation type="whole" allowBlank="1" showInputMessage="1" sqref="B65:D65 AA60 AA65:AA97">
      <formula1>1111</formula1>
      <formula2>2222</formula2>
    </dataValidation>
    <dataValidation type="whole" allowBlank="1" showInputMessage="1" showErrorMessage="1" sqref="AB66">
      <formula1>1111</formula1>
      <formula2>2222</formula2>
    </dataValidation>
    <dataValidation type="whole" allowBlank="1" showInputMessage="1" showErrorMessage="1" sqref="AB97:AD97">
      <formula1>11111</formula1>
      <formula2>22222</formula2>
    </dataValidation>
    <dataValidation type="list" allowBlank="1" showInputMessage="1" showErrorMessage="1" sqref="Y5">
      <formula1>$J$80:$J$84</formula1>
    </dataValidation>
    <dataValidation type="list" allowBlank="1" showInputMessage="1" showErrorMessage="1" sqref="U16:U45">
      <formula1>$B$80:$B$82</formula1>
    </dataValidation>
    <dataValidation type="list" allowBlank="1" showInputMessage="1" showErrorMessage="1" sqref="D16:D45">
      <formula1>$Q$80:$Q$84</formula1>
    </dataValidation>
    <dataValidation allowBlank="1" showInputMessage="1" sqref="P4:S6 V7:X8 B11:I11 T10:T11 W10:X11 B16:C45 Q51:R52 V16:W45 W2:X2 G16:P45 X6 X4 K7:K8 D46 E49:Q49"/>
    <dataValidation type="whole" allowBlank="1" showInputMessage="1" showErrorMessage="1" sqref="B102 F102">
      <formula1>111</formula1>
      <formula2>222</formula2>
    </dataValidation>
    <dataValidation type="list" allowBlank="1" showInputMessage="1" showErrorMessage="1" sqref="E16:E45">
      <formula1>$B$96:$B$100</formula1>
    </dataValidation>
    <dataValidation type="list" allowBlank="1" showInputMessage="1" showErrorMessage="1" sqref="F16:F45">
      <formula1>$F$96:$F$101</formula1>
    </dataValidation>
    <dataValidation type="list" allowBlank="1" showInputMessage="1" showErrorMessage="1" sqref="X5">
      <formula1>$J$80:$J$85</formula1>
    </dataValidation>
  </dataValidations>
  <printOptions horizontalCentered="1" verticalCentered="1"/>
  <pageMargins left="0.196850393700787" right="0.196850393700787" top="0" bottom="0" header="0.511811023622047" footer="0.511811023622047"/>
  <pageSetup scale="70" orientation="portrait" r:id="rId1"/>
  <headerFooter alignWithMargins="0"/>
  <ignoredErrors>
    <ignoredError sqref="B16:R4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DOCID-1401110945-1929</_dlc_DocId>
    <_dlc_DocIdUrl xmlns="ab026814-f547-4728-b6ee-4d85c9fef7e4">
      <Url>https://share.tbfsp.gov.ab.ca/CPE/OutreachWebTeams/_layouts/15/DocIdRedir.aspx?ID=DOCID-1401110945-1929</Url>
      <Description>DOCID-1401110945-1929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7ABCC0-96F6-47FD-8657-F9362AF2CC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5BBD6-6B8F-4612-93BD-77064299F2D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a04163c6-b68e-4c40-8e35-707a7d4f43a0"/>
  </ds:schemaRefs>
</ds:datastoreItem>
</file>

<file path=customXml/itemProps3.xml><?xml version="1.0" encoding="utf-8"?>
<ds:datastoreItem xmlns:ds="http://schemas.openxmlformats.org/officeDocument/2006/customXml" ds:itemID="{5A7B78E8-A6C4-492B-995D-00368E792549}"/>
</file>

<file path=customXml/itemProps4.xml><?xml version="1.0" encoding="utf-8"?>
<ds:datastoreItem xmlns:ds="http://schemas.openxmlformats.org/officeDocument/2006/customXml" ds:itemID="{2418974E-401F-4839-82E3-23DB7848D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 Summ Report (blank)</vt:lpstr>
      <vt:lpstr>Prof Summ Report (sample)</vt:lpstr>
      <vt:lpstr>'Prof Summ Report (blank)'!Print_Area</vt:lpstr>
      <vt:lpstr>'Prof Summ Report (sample)'!Print_Area</vt:lpstr>
    </vt:vector>
  </TitlesOfParts>
  <Company>Alberta Transportation &amp;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B.19 Profilograph Index Report</dc:title>
  <dc:creator>DHEATH</dc:creator>
  <cp:lastModifiedBy>evhen.dytyniak</cp:lastModifiedBy>
  <cp:lastPrinted>2014-01-06T21:05:49Z</cp:lastPrinted>
  <dcterms:created xsi:type="dcterms:W3CDTF">1999-02-17T14:59:29Z</dcterms:created>
  <dcterms:modified xsi:type="dcterms:W3CDTF">2014-04-09T21:54:09Z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0d98d2f3-71c3-4131-b653-8ee4d55d61b3</vt:lpwstr>
  </property>
</Properties>
</file>