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20" yWindow="120" windowWidth="15180" windowHeight="8835"/>
  </bookViews>
  <sheets>
    <sheet name="Segregation Summary (blank)" sheetId="4" r:id="rId1"/>
    <sheet name="Segregation Summary (sample)" sheetId="1" r:id="rId2"/>
  </sheets>
  <definedNames>
    <definedName name="_xlnm.Print_Area" localSheetId="0">'Segregation Summary (blank)'!$B$2:$M$62</definedName>
    <definedName name="_xlnm.Print_Area" localSheetId="1">'Segregation Summary (sample)'!$B$2:$M$62</definedName>
  </definedNames>
  <calcPr calcId="145621"/>
</workbook>
</file>

<file path=xl/calcChain.xml><?xml version="1.0" encoding="utf-8"?>
<calcChain xmlns="http://schemas.openxmlformats.org/spreadsheetml/2006/main">
  <c r="K46" i="4" l="1"/>
  <c r="J46" i="4"/>
  <c r="L59" i="4"/>
  <c r="I46" i="4"/>
  <c r="H46" i="4"/>
  <c r="G46" i="4"/>
  <c r="X45" i="4"/>
  <c r="F45" i="4"/>
  <c r="V45" i="4"/>
  <c r="X44" i="4"/>
  <c r="X43" i="4"/>
  <c r="X42" i="4"/>
  <c r="X41" i="4"/>
  <c r="X40" i="4"/>
  <c r="X39" i="4"/>
  <c r="X38" i="4"/>
  <c r="X37" i="4"/>
  <c r="X36" i="4"/>
  <c r="X35" i="4"/>
  <c r="X34" i="4"/>
  <c r="X33" i="4"/>
  <c r="X32" i="4"/>
  <c r="X31" i="4"/>
  <c r="X30" i="4"/>
  <c r="X29" i="4"/>
  <c r="X28" i="4"/>
  <c r="X27" i="4"/>
  <c r="X26" i="4"/>
  <c r="X25" i="4"/>
  <c r="X24" i="4"/>
  <c r="X23" i="4"/>
  <c r="X22" i="4"/>
  <c r="X21" i="4"/>
  <c r="X20" i="4"/>
  <c r="X19" i="4"/>
  <c r="X18" i="4"/>
  <c r="X17" i="4"/>
  <c r="X16" i="4"/>
  <c r="X15" i="4"/>
  <c r="X14" i="4"/>
  <c r="F14" i="4"/>
  <c r="V14" i="4"/>
  <c r="X13" i="4"/>
  <c r="F13" i="4"/>
  <c r="V13" i="4"/>
  <c r="K46" i="1"/>
  <c r="J46" i="1"/>
  <c r="I46" i="1"/>
  <c r="H46" i="1"/>
  <c r="G46" i="1"/>
  <c r="B38" i="1"/>
  <c r="C38" i="1"/>
  <c r="B15" i="1"/>
  <c r="C15" i="1"/>
  <c r="X23" i="1"/>
  <c r="X16" i="1"/>
  <c r="L59" i="1"/>
  <c r="F45" i="1"/>
  <c r="Q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2" i="1"/>
  <c r="X21" i="1"/>
  <c r="X20" i="1"/>
  <c r="X19" i="1"/>
  <c r="X18" i="1"/>
  <c r="X17" i="1"/>
  <c r="X15" i="1"/>
  <c r="F14" i="1"/>
  <c r="Q14" i="1"/>
  <c r="X14" i="1"/>
  <c r="F13" i="1"/>
  <c r="T13" i="1"/>
  <c r="X13" i="1"/>
  <c r="X45" i="1"/>
  <c r="V45" i="1"/>
  <c r="R13" i="1"/>
  <c r="V14" i="1"/>
  <c r="F38" i="1"/>
  <c r="B39" i="1"/>
  <c r="C39" i="1"/>
  <c r="B16" i="1"/>
  <c r="C16" i="1"/>
  <c r="F15" i="1"/>
  <c r="R15" i="1"/>
  <c r="W14" i="1"/>
  <c r="S14" i="1"/>
  <c r="R14" i="1"/>
  <c r="S38" i="1"/>
  <c r="V38" i="1"/>
  <c r="R38" i="1"/>
  <c r="Q38" i="1"/>
  <c r="T38" i="1"/>
  <c r="W38" i="1"/>
  <c r="T15" i="1"/>
  <c r="Q15" i="1"/>
  <c r="U15" i="1"/>
  <c r="Y15" i="1"/>
  <c r="S15" i="1"/>
  <c r="F15" i="4"/>
  <c r="L13" i="4"/>
  <c r="R13" i="4"/>
  <c r="T13" i="4"/>
  <c r="Q14" i="4"/>
  <c r="S14" i="4"/>
  <c r="W14" i="4"/>
  <c r="Q13" i="4"/>
  <c r="S13" i="4"/>
  <c r="U13" i="4"/>
  <c r="Y13" i="4"/>
  <c r="Z13" i="4"/>
  <c r="W13" i="4"/>
  <c r="R14" i="4"/>
  <c r="T14" i="4"/>
  <c r="F39" i="4"/>
  <c r="F38" i="4"/>
  <c r="Q45" i="4"/>
  <c r="S45" i="4"/>
  <c r="U45" i="4"/>
  <c r="Y45" i="4"/>
  <c r="Z45" i="4"/>
  <c r="W45" i="4"/>
  <c r="L45" i="4"/>
  <c r="R45" i="4"/>
  <c r="T45" i="4"/>
  <c r="T14" i="1"/>
  <c r="U14" i="1"/>
  <c r="Y14" i="1"/>
  <c r="Z14" i="1"/>
  <c r="AA14" i="1"/>
  <c r="L14" i="1"/>
  <c r="W45" i="1"/>
  <c r="U38" i="1"/>
  <c r="Y38" i="1"/>
  <c r="Z38" i="1"/>
  <c r="AA38" i="1"/>
  <c r="L38" i="1"/>
  <c r="V13" i="1"/>
  <c r="W13" i="1"/>
  <c r="R45" i="1"/>
  <c r="B40" i="1"/>
  <c r="C40" i="1"/>
  <c r="F39" i="1"/>
  <c r="B17" i="1"/>
  <c r="C17" i="1"/>
  <c r="F16" i="1"/>
  <c r="W15" i="1"/>
  <c r="V15" i="1"/>
  <c r="Z15" i="1"/>
  <c r="AA15" i="1"/>
  <c r="L15" i="1"/>
  <c r="S13" i="1"/>
  <c r="U13" i="1"/>
  <c r="Y13" i="1"/>
  <c r="Z13" i="1"/>
  <c r="AA13" i="1"/>
  <c r="L13" i="1"/>
  <c r="S45" i="1"/>
  <c r="U45" i="1"/>
  <c r="Y45" i="1"/>
  <c r="Z45" i="1"/>
  <c r="AA45" i="1"/>
  <c r="Q13" i="1"/>
  <c r="L45" i="1"/>
  <c r="T45" i="1"/>
  <c r="F40" i="4"/>
  <c r="AA45" i="4"/>
  <c r="V38" i="4"/>
  <c r="T38" i="4"/>
  <c r="R38" i="4"/>
  <c r="W38" i="4"/>
  <c r="S38" i="4"/>
  <c r="Q38" i="4"/>
  <c r="U38" i="4"/>
  <c r="Y38" i="4"/>
  <c r="Z38" i="4"/>
  <c r="W39" i="4"/>
  <c r="S39" i="4"/>
  <c r="Q39" i="4"/>
  <c r="U39" i="4"/>
  <c r="Y39" i="4"/>
  <c r="V39" i="4"/>
  <c r="T39" i="4"/>
  <c r="R39" i="4"/>
  <c r="U14" i="4"/>
  <c r="Y14" i="4"/>
  <c r="Z14" i="4"/>
  <c r="AA14" i="4"/>
  <c r="L14" i="4"/>
  <c r="AA13" i="4"/>
  <c r="F16" i="4"/>
  <c r="W15" i="4"/>
  <c r="S15" i="4"/>
  <c r="Q15" i="4"/>
  <c r="U15" i="4"/>
  <c r="Y15" i="4"/>
  <c r="V15" i="4"/>
  <c r="T15" i="4"/>
  <c r="R15" i="4"/>
  <c r="B18" i="1"/>
  <c r="C18" i="1"/>
  <c r="F17" i="1"/>
  <c r="B41" i="1"/>
  <c r="C41" i="1"/>
  <c r="F40" i="1"/>
  <c r="V16" i="1"/>
  <c r="W16" i="1"/>
  <c r="Q16" i="1"/>
  <c r="S16" i="1"/>
  <c r="R16" i="1"/>
  <c r="T16" i="1"/>
  <c r="S39" i="1"/>
  <c r="V39" i="1"/>
  <c r="R39" i="1"/>
  <c r="Q39" i="1"/>
  <c r="T39" i="1"/>
  <c r="W39" i="1"/>
  <c r="Z15" i="4"/>
  <c r="Z39" i="4"/>
  <c r="AA15" i="4"/>
  <c r="L15" i="4"/>
  <c r="AA39" i="4"/>
  <c r="L39" i="4"/>
  <c r="AA38" i="4"/>
  <c r="L38" i="4"/>
  <c r="V40" i="4"/>
  <c r="T40" i="4"/>
  <c r="R40" i="4"/>
  <c r="W40" i="4"/>
  <c r="S40" i="4"/>
  <c r="Q40" i="4"/>
  <c r="U40" i="4"/>
  <c r="Y40" i="4"/>
  <c r="Z40" i="4"/>
  <c r="F17" i="4"/>
  <c r="V16" i="4"/>
  <c r="T16" i="4"/>
  <c r="R16" i="4"/>
  <c r="W16" i="4"/>
  <c r="S16" i="4"/>
  <c r="Q16" i="4"/>
  <c r="F41" i="4"/>
  <c r="U16" i="1"/>
  <c r="Y16" i="1"/>
  <c r="Z16" i="1"/>
  <c r="U39" i="1"/>
  <c r="Y39" i="1"/>
  <c r="Z39" i="1"/>
  <c r="AA39" i="1"/>
  <c r="L39" i="1"/>
  <c r="AA16" i="1"/>
  <c r="L16" i="1"/>
  <c r="R40" i="1"/>
  <c r="T40" i="1"/>
  <c r="Q40" i="1"/>
  <c r="S40" i="1"/>
  <c r="W40" i="1"/>
  <c r="U40" i="1"/>
  <c r="Y40" i="1"/>
  <c r="Z40" i="1"/>
  <c r="V40" i="1"/>
  <c r="V17" i="1"/>
  <c r="W17" i="1"/>
  <c r="S17" i="1"/>
  <c r="Q17" i="1"/>
  <c r="R17" i="1"/>
  <c r="T17" i="1"/>
  <c r="F41" i="1"/>
  <c r="B42" i="1"/>
  <c r="C42" i="1"/>
  <c r="F18" i="1"/>
  <c r="B19" i="1"/>
  <c r="C19" i="1"/>
  <c r="U16" i="4"/>
  <c r="Y16" i="4"/>
  <c r="Z16" i="4"/>
  <c r="AA16" i="4"/>
  <c r="L16" i="4"/>
  <c r="F18" i="4"/>
  <c r="F42" i="4"/>
  <c r="W17" i="4"/>
  <c r="S17" i="4"/>
  <c r="Q17" i="4"/>
  <c r="V17" i="4"/>
  <c r="T17" i="4"/>
  <c r="R17" i="4"/>
  <c r="AA40" i="4"/>
  <c r="L40" i="4"/>
  <c r="W41" i="4"/>
  <c r="S41" i="4"/>
  <c r="Q41" i="4"/>
  <c r="U41" i="4"/>
  <c r="Y41" i="4"/>
  <c r="Z41" i="4"/>
  <c r="V41" i="4"/>
  <c r="T41" i="4"/>
  <c r="R41" i="4"/>
  <c r="F19" i="1"/>
  <c r="B20" i="1"/>
  <c r="C20" i="1"/>
  <c r="B43" i="1"/>
  <c r="C43" i="1"/>
  <c r="F42" i="1"/>
  <c r="R18" i="1"/>
  <c r="W18" i="1"/>
  <c r="V18" i="1"/>
  <c r="Q18" i="1"/>
  <c r="S18" i="1"/>
  <c r="T18" i="1"/>
  <c r="V41" i="1"/>
  <c r="R41" i="1"/>
  <c r="T41" i="1"/>
  <c r="Q41" i="1"/>
  <c r="W41" i="1"/>
  <c r="S41" i="1"/>
  <c r="U17" i="1"/>
  <c r="Y17" i="1"/>
  <c r="Z17" i="1"/>
  <c r="AA17" i="1"/>
  <c r="L17" i="1"/>
  <c r="AA40" i="1"/>
  <c r="L40" i="1"/>
  <c r="U17" i="4"/>
  <c r="Y17" i="4"/>
  <c r="Z17" i="4"/>
  <c r="AA17" i="4"/>
  <c r="L17" i="4"/>
  <c r="F43" i="4"/>
  <c r="F44" i="4"/>
  <c r="F19" i="4"/>
  <c r="AA41" i="4"/>
  <c r="L41" i="4"/>
  <c r="V42" i="4"/>
  <c r="T42" i="4"/>
  <c r="R42" i="4"/>
  <c r="W42" i="4"/>
  <c r="S42" i="4"/>
  <c r="Q42" i="4"/>
  <c r="U42" i="4"/>
  <c r="Y42" i="4"/>
  <c r="Z42" i="4"/>
  <c r="V18" i="4"/>
  <c r="T18" i="4"/>
  <c r="R18" i="4"/>
  <c r="W18" i="4"/>
  <c r="S18" i="4"/>
  <c r="Q18" i="4"/>
  <c r="U18" i="4"/>
  <c r="Y18" i="4"/>
  <c r="Z18" i="4"/>
  <c r="U41" i="1"/>
  <c r="Y41" i="1"/>
  <c r="Z41" i="1"/>
  <c r="AA41" i="1"/>
  <c r="L41" i="1"/>
  <c r="U18" i="1"/>
  <c r="Y18" i="1"/>
  <c r="Z18" i="1"/>
  <c r="R42" i="1"/>
  <c r="T42" i="1"/>
  <c r="Q42" i="1"/>
  <c r="W42" i="1"/>
  <c r="V42" i="1"/>
  <c r="S42" i="1"/>
  <c r="B21" i="1"/>
  <c r="C21" i="1"/>
  <c r="F20" i="1"/>
  <c r="AA18" i="1"/>
  <c r="L18" i="1"/>
  <c r="B44" i="1"/>
  <c r="F43" i="1"/>
  <c r="R19" i="1"/>
  <c r="AA19" i="1"/>
  <c r="S19" i="1"/>
  <c r="Q19" i="1"/>
  <c r="T19" i="1"/>
  <c r="W19" i="1"/>
  <c r="U19" i="1"/>
  <c r="Y19" i="1"/>
  <c r="Z19" i="1"/>
  <c r="L19" i="1"/>
  <c r="V19" i="1"/>
  <c r="W19" i="4"/>
  <c r="S19" i="4"/>
  <c r="Q19" i="4"/>
  <c r="U19" i="4"/>
  <c r="Y19" i="4"/>
  <c r="Z19" i="4"/>
  <c r="V19" i="4"/>
  <c r="T19" i="4"/>
  <c r="R19" i="4"/>
  <c r="W43" i="4"/>
  <c r="S43" i="4"/>
  <c r="Q43" i="4"/>
  <c r="U43" i="4"/>
  <c r="Y43" i="4"/>
  <c r="Z43" i="4"/>
  <c r="V43" i="4"/>
  <c r="T43" i="4"/>
  <c r="R43" i="4"/>
  <c r="AA18" i="4"/>
  <c r="L18" i="4"/>
  <c r="AA42" i="4"/>
  <c r="L42" i="4"/>
  <c r="F20" i="4"/>
  <c r="W44" i="4"/>
  <c r="S44" i="4"/>
  <c r="Q44" i="4"/>
  <c r="U44" i="4"/>
  <c r="Y44" i="4"/>
  <c r="V44" i="4"/>
  <c r="T44" i="4"/>
  <c r="R44" i="4"/>
  <c r="U42" i="1"/>
  <c r="Y42" i="1"/>
  <c r="Z42" i="1"/>
  <c r="T43" i="1"/>
  <c r="S43" i="1"/>
  <c r="Q43" i="1"/>
  <c r="R43" i="1"/>
  <c r="AA43" i="1"/>
  <c r="W43" i="1"/>
  <c r="L43" i="1"/>
  <c r="V43" i="1"/>
  <c r="U43" i="1"/>
  <c r="Y43" i="1"/>
  <c r="Z43" i="1"/>
  <c r="S20" i="1"/>
  <c r="W20" i="1"/>
  <c r="R20" i="1"/>
  <c r="T20" i="1"/>
  <c r="V20" i="1"/>
  <c r="Q20" i="1"/>
  <c r="U20" i="1"/>
  <c r="Y20" i="1"/>
  <c r="Z20" i="1"/>
  <c r="F44" i="1"/>
  <c r="B22" i="1"/>
  <c r="C22" i="1"/>
  <c r="F21" i="1"/>
  <c r="AA42" i="1"/>
  <c r="L42" i="1"/>
  <c r="Z44" i="4"/>
  <c r="AA43" i="4"/>
  <c r="L43" i="4"/>
  <c r="AA19" i="4"/>
  <c r="L19" i="4"/>
  <c r="AA44" i="4"/>
  <c r="L44" i="4"/>
  <c r="F21" i="4"/>
  <c r="V20" i="4"/>
  <c r="T20" i="4"/>
  <c r="R20" i="4"/>
  <c r="W20" i="4"/>
  <c r="S20" i="4"/>
  <c r="Q20" i="4"/>
  <c r="F22" i="1"/>
  <c r="B23" i="1"/>
  <c r="C23" i="1"/>
  <c r="AA20" i="1"/>
  <c r="L20" i="1"/>
  <c r="W21" i="1"/>
  <c r="V21" i="1"/>
  <c r="S21" i="1"/>
  <c r="Q21" i="1"/>
  <c r="R21" i="1"/>
  <c r="T21" i="1"/>
  <c r="R44" i="1"/>
  <c r="T44" i="1"/>
  <c r="Q44" i="1"/>
  <c r="W44" i="1"/>
  <c r="S44" i="1"/>
  <c r="V44" i="1"/>
  <c r="F22" i="4"/>
  <c r="W21" i="4"/>
  <c r="S21" i="4"/>
  <c r="Q21" i="4"/>
  <c r="V21" i="4"/>
  <c r="T21" i="4"/>
  <c r="R21" i="4"/>
  <c r="U20" i="4"/>
  <c r="Y20" i="4"/>
  <c r="Z20" i="4"/>
  <c r="AA20" i="4"/>
  <c r="L20" i="4"/>
  <c r="U44" i="1"/>
  <c r="Y44" i="1"/>
  <c r="Z44" i="1"/>
  <c r="AA44" i="1"/>
  <c r="L44" i="1"/>
  <c r="V22" i="1"/>
  <c r="Q22" i="1"/>
  <c r="S22" i="1"/>
  <c r="T22" i="1"/>
  <c r="R22" i="1"/>
  <c r="W22" i="1"/>
  <c r="U21" i="1"/>
  <c r="Y21" i="1"/>
  <c r="Z21" i="1"/>
  <c r="AA21" i="1"/>
  <c r="L21" i="1"/>
  <c r="B24" i="1"/>
  <c r="C24" i="1"/>
  <c r="F23" i="1"/>
  <c r="U21" i="4"/>
  <c r="Y21" i="4"/>
  <c r="Z21" i="4"/>
  <c r="AA21" i="4"/>
  <c r="L21" i="4"/>
  <c r="V22" i="4"/>
  <c r="T22" i="4"/>
  <c r="R22" i="4"/>
  <c r="W22" i="4"/>
  <c r="S22" i="4"/>
  <c r="Q22" i="4"/>
  <c r="F23" i="4"/>
  <c r="R23" i="1"/>
  <c r="Q23" i="1"/>
  <c r="W23" i="1"/>
  <c r="T23" i="1"/>
  <c r="S23" i="1"/>
  <c r="V23" i="1"/>
  <c r="B25" i="1"/>
  <c r="C25" i="1"/>
  <c r="F24" i="1"/>
  <c r="U22" i="1"/>
  <c r="Y22" i="1"/>
  <c r="Z22" i="1"/>
  <c r="AA22" i="1"/>
  <c r="L22" i="1"/>
  <c r="W23" i="4"/>
  <c r="S23" i="4"/>
  <c r="Q23" i="4"/>
  <c r="T23" i="4"/>
  <c r="V23" i="4"/>
  <c r="R23" i="4"/>
  <c r="U22" i="4"/>
  <c r="Y22" i="4"/>
  <c r="Z22" i="4"/>
  <c r="AA22" i="4"/>
  <c r="L22" i="4"/>
  <c r="F24" i="4"/>
  <c r="B26" i="1"/>
  <c r="C26" i="1"/>
  <c r="F25" i="1"/>
  <c r="V24" i="1"/>
  <c r="Q24" i="1"/>
  <c r="W24" i="1"/>
  <c r="S24" i="1"/>
  <c r="R24" i="1"/>
  <c r="T24" i="1"/>
  <c r="F25" i="4"/>
  <c r="U23" i="4"/>
  <c r="Y23" i="4"/>
  <c r="Z23" i="4"/>
  <c r="AA23" i="4"/>
  <c r="L23" i="4"/>
  <c r="V24" i="4"/>
  <c r="T24" i="4"/>
  <c r="R24" i="4"/>
  <c r="W24" i="4"/>
  <c r="Q24" i="4"/>
  <c r="S24" i="4"/>
  <c r="U24" i="4"/>
  <c r="Y24" i="4"/>
  <c r="Z24" i="4"/>
  <c r="U24" i="1"/>
  <c r="Y24" i="1"/>
  <c r="Z24" i="1"/>
  <c r="AA24" i="1"/>
  <c r="L24" i="1"/>
  <c r="B27" i="1"/>
  <c r="C27" i="1"/>
  <c r="F26" i="1"/>
  <c r="Q25" i="1"/>
  <c r="R25" i="1"/>
  <c r="S25" i="1"/>
  <c r="W25" i="1"/>
  <c r="V25" i="1"/>
  <c r="T25" i="1"/>
  <c r="U25" i="1"/>
  <c r="Y25" i="1"/>
  <c r="Z25" i="1"/>
  <c r="F26" i="4"/>
  <c r="AA24" i="4"/>
  <c r="L24" i="4"/>
  <c r="W25" i="4"/>
  <c r="S25" i="4"/>
  <c r="Q25" i="4"/>
  <c r="V25" i="4"/>
  <c r="T25" i="4"/>
  <c r="R25" i="4"/>
  <c r="B28" i="1"/>
  <c r="C28" i="1"/>
  <c r="F27" i="1"/>
  <c r="AA25" i="1"/>
  <c r="L25" i="1"/>
  <c r="Q26" i="1"/>
  <c r="R26" i="1"/>
  <c r="S26" i="1"/>
  <c r="W26" i="1"/>
  <c r="T26" i="1"/>
  <c r="V26" i="1"/>
  <c r="U25" i="4"/>
  <c r="Y25" i="4"/>
  <c r="Z25" i="4"/>
  <c r="AA25" i="4"/>
  <c r="L25" i="4"/>
  <c r="F27" i="4"/>
  <c r="V26" i="4"/>
  <c r="T26" i="4"/>
  <c r="R26" i="4"/>
  <c r="W26" i="4"/>
  <c r="S26" i="4"/>
  <c r="Q26" i="4"/>
  <c r="U26" i="1"/>
  <c r="Y26" i="1"/>
  <c r="Z26" i="1"/>
  <c r="AA26" i="1"/>
  <c r="L26" i="1"/>
  <c r="S27" i="1"/>
  <c r="R27" i="1"/>
  <c r="AA27" i="1"/>
  <c r="L27" i="1"/>
  <c r="Q27" i="1"/>
  <c r="T27" i="1"/>
  <c r="V27" i="1"/>
  <c r="W27" i="1"/>
  <c r="B29" i="1"/>
  <c r="C29" i="1"/>
  <c r="F28" i="1"/>
  <c r="U26" i="4"/>
  <c r="Y26" i="4"/>
  <c r="Z26" i="4"/>
  <c r="AA26" i="4"/>
  <c r="L26" i="4"/>
  <c r="F28" i="4"/>
  <c r="W27" i="4"/>
  <c r="S27" i="4"/>
  <c r="Q27" i="4"/>
  <c r="V27" i="4"/>
  <c r="T27" i="4"/>
  <c r="R27" i="4"/>
  <c r="V28" i="1"/>
  <c r="S28" i="1"/>
  <c r="W28" i="1"/>
  <c r="T28" i="1"/>
  <c r="R28" i="1"/>
  <c r="Q28" i="1"/>
  <c r="U27" i="1"/>
  <c r="Y27" i="1"/>
  <c r="Z27" i="1"/>
  <c r="B30" i="1"/>
  <c r="C30" i="1"/>
  <c r="F29" i="1"/>
  <c r="U27" i="4"/>
  <c r="Y27" i="4"/>
  <c r="Z27" i="4"/>
  <c r="AA27" i="4"/>
  <c r="L27" i="4"/>
  <c r="F29" i="4"/>
  <c r="V28" i="4"/>
  <c r="T28" i="4"/>
  <c r="R28" i="4"/>
  <c r="W28" i="4"/>
  <c r="S28" i="4"/>
  <c r="Q28" i="4"/>
  <c r="U28" i="1"/>
  <c r="Y28" i="1"/>
  <c r="Z28" i="1"/>
  <c r="AA28" i="1"/>
  <c r="L28" i="1"/>
  <c r="B31" i="1"/>
  <c r="C31" i="1"/>
  <c r="F30" i="1"/>
  <c r="V29" i="1"/>
  <c r="T29" i="1"/>
  <c r="Q29" i="1"/>
  <c r="R29" i="1"/>
  <c r="W29" i="1"/>
  <c r="S29" i="1"/>
  <c r="W29" i="4"/>
  <c r="S29" i="4"/>
  <c r="Q29" i="4"/>
  <c r="V29" i="4"/>
  <c r="T29" i="4"/>
  <c r="R29" i="4"/>
  <c r="F30" i="4"/>
  <c r="U28" i="4"/>
  <c r="Y28" i="4"/>
  <c r="Z28" i="4"/>
  <c r="AA28" i="4"/>
  <c r="L28" i="4"/>
  <c r="U29" i="1"/>
  <c r="Y29" i="1"/>
  <c r="Z29" i="1"/>
  <c r="AA29" i="1"/>
  <c r="L29" i="1"/>
  <c r="B32" i="1"/>
  <c r="C32" i="1"/>
  <c r="F31" i="1"/>
  <c r="S30" i="1"/>
  <c r="T30" i="1"/>
  <c r="V30" i="1"/>
  <c r="R30" i="1"/>
  <c r="AA30" i="1"/>
  <c r="L30" i="1"/>
  <c r="Q30" i="1"/>
  <c r="W30" i="1"/>
  <c r="F31" i="4"/>
  <c r="U29" i="4"/>
  <c r="Y29" i="4"/>
  <c r="Z29" i="4"/>
  <c r="AA29" i="4"/>
  <c r="L29" i="4"/>
  <c r="V30" i="4"/>
  <c r="T30" i="4"/>
  <c r="R30" i="4"/>
  <c r="W30" i="4"/>
  <c r="S30" i="4"/>
  <c r="Q30" i="4"/>
  <c r="U30" i="1"/>
  <c r="Y30" i="1"/>
  <c r="Z30" i="1"/>
  <c r="S31" i="1"/>
  <c r="R31" i="1"/>
  <c r="W31" i="1"/>
  <c r="V31" i="1"/>
  <c r="Q31" i="1"/>
  <c r="T31" i="1"/>
  <c r="B33" i="1"/>
  <c r="C33" i="1"/>
  <c r="F32" i="1"/>
  <c r="U30" i="4"/>
  <c r="Y30" i="4"/>
  <c r="Z30" i="4"/>
  <c r="AA30" i="4"/>
  <c r="L30" i="4"/>
  <c r="W31" i="4"/>
  <c r="S31" i="4"/>
  <c r="Q31" i="4"/>
  <c r="V31" i="4"/>
  <c r="T31" i="4"/>
  <c r="R31" i="4"/>
  <c r="L31" i="4"/>
  <c r="F32" i="4"/>
  <c r="U31" i="1"/>
  <c r="Y31" i="1"/>
  <c r="Z31" i="1"/>
  <c r="B34" i="1"/>
  <c r="C34" i="1"/>
  <c r="F33" i="1"/>
  <c r="W32" i="1"/>
  <c r="V32" i="1"/>
  <c r="S32" i="1"/>
  <c r="R32" i="1"/>
  <c r="Q32" i="1"/>
  <c r="T32" i="1"/>
  <c r="AA31" i="1"/>
  <c r="L31" i="1"/>
  <c r="F33" i="4"/>
  <c r="V32" i="4"/>
  <c r="T32" i="4"/>
  <c r="R32" i="4"/>
  <c r="W32" i="4"/>
  <c r="S32" i="4"/>
  <c r="Q32" i="4"/>
  <c r="U31" i="4"/>
  <c r="Y31" i="4"/>
  <c r="Z31" i="4"/>
  <c r="AA31" i="4"/>
  <c r="U32" i="1"/>
  <c r="Y32" i="1"/>
  <c r="Z32" i="1"/>
  <c r="AA32" i="1"/>
  <c r="L32" i="1"/>
  <c r="Q33" i="1"/>
  <c r="W33" i="1"/>
  <c r="R33" i="1"/>
  <c r="V33" i="1"/>
  <c r="S33" i="1"/>
  <c r="T33" i="1"/>
  <c r="U33" i="1"/>
  <c r="Y33" i="1"/>
  <c r="Z33" i="1"/>
  <c r="B35" i="1"/>
  <c r="C35" i="1"/>
  <c r="F34" i="1"/>
  <c r="U32" i="4"/>
  <c r="Y32" i="4"/>
  <c r="Z32" i="4"/>
  <c r="AA32" i="4"/>
  <c r="L32" i="4"/>
  <c r="W33" i="4"/>
  <c r="S33" i="4"/>
  <c r="Q33" i="4"/>
  <c r="V33" i="4"/>
  <c r="T33" i="4"/>
  <c r="R33" i="4"/>
  <c r="F34" i="4"/>
  <c r="W34" i="1"/>
  <c r="R34" i="1"/>
  <c r="S34" i="1"/>
  <c r="T34" i="1"/>
  <c r="V34" i="1"/>
  <c r="Q34" i="1"/>
  <c r="U34" i="1"/>
  <c r="Y34" i="1"/>
  <c r="B36" i="1"/>
  <c r="C36" i="1"/>
  <c r="F35" i="1"/>
  <c r="AA33" i="1"/>
  <c r="L33" i="1"/>
  <c r="W34" i="4"/>
  <c r="T34" i="4"/>
  <c r="R34" i="4"/>
  <c r="V34" i="4"/>
  <c r="S34" i="4"/>
  <c r="Q34" i="4"/>
  <c r="F35" i="4"/>
  <c r="U33" i="4"/>
  <c r="Y33" i="4"/>
  <c r="Z33" i="4"/>
  <c r="AA33" i="4"/>
  <c r="L33" i="4"/>
  <c r="V35" i="1"/>
  <c r="S35" i="1"/>
  <c r="T35" i="1"/>
  <c r="Q35" i="1"/>
  <c r="W35" i="1"/>
  <c r="R35" i="1"/>
  <c r="Z34" i="1"/>
  <c r="AA34" i="1"/>
  <c r="L34" i="1"/>
  <c r="B37" i="1"/>
  <c r="F37" i="1"/>
  <c r="F36" i="1"/>
  <c r="U34" i="4"/>
  <c r="Y34" i="4"/>
  <c r="Z34" i="4"/>
  <c r="AA34" i="4"/>
  <c r="L34" i="4"/>
  <c r="F36" i="4"/>
  <c r="F37" i="4"/>
  <c r="V35" i="4"/>
  <c r="T35" i="4"/>
  <c r="R35" i="4"/>
  <c r="Q35" i="4"/>
  <c r="W35" i="4"/>
  <c r="S35" i="4"/>
  <c r="R36" i="1"/>
  <c r="T36" i="1"/>
  <c r="Q36" i="1"/>
  <c r="W36" i="1"/>
  <c r="S36" i="1"/>
  <c r="V36" i="1"/>
  <c r="U35" i="1"/>
  <c r="Y35" i="1"/>
  <c r="Z35" i="1"/>
  <c r="AA35" i="1"/>
  <c r="L35" i="1"/>
  <c r="S37" i="1"/>
  <c r="W37" i="1"/>
  <c r="Q37" i="1"/>
  <c r="U37" i="1"/>
  <c r="Y37" i="1"/>
  <c r="T37" i="1"/>
  <c r="V37" i="1"/>
  <c r="R37" i="1"/>
  <c r="F46" i="1"/>
  <c r="W37" i="4"/>
  <c r="S37" i="4"/>
  <c r="Q37" i="4"/>
  <c r="U37" i="4"/>
  <c r="Y37" i="4"/>
  <c r="Z37" i="4"/>
  <c r="V37" i="4"/>
  <c r="R37" i="4"/>
  <c r="T37" i="4"/>
  <c r="F46" i="4"/>
  <c r="U35" i="4"/>
  <c r="Y35" i="4"/>
  <c r="Z35" i="4"/>
  <c r="AA35" i="4"/>
  <c r="L35" i="4"/>
  <c r="W36" i="4"/>
  <c r="S36" i="4"/>
  <c r="Q36" i="4"/>
  <c r="L56" i="4" a="1"/>
  <c r="L56" i="4"/>
  <c r="T36" i="4"/>
  <c r="V36" i="4"/>
  <c r="R36" i="4"/>
  <c r="L55" i="4" a="1"/>
  <c r="L55" i="4"/>
  <c r="U36" i="1"/>
  <c r="Y36" i="1"/>
  <c r="Z36" i="1"/>
  <c r="Z37" i="1"/>
  <c r="L56" i="1" a="1"/>
  <c r="L56" i="1" s="1"/>
  <c r="AA37" i="1"/>
  <c r="L37" i="1"/>
  <c r="AA36" i="1"/>
  <c r="L36" i="1"/>
  <c r="AA37" i="4"/>
  <c r="L37" i="4"/>
  <c r="U36" i="4"/>
  <c r="Y36" i="4"/>
  <c r="Z36" i="4"/>
  <c r="AA36" i="4"/>
  <c r="L36" i="4"/>
  <c r="L46" i="4"/>
  <c r="L58" i="4"/>
  <c r="L60" i="4"/>
  <c r="L57" i="4"/>
  <c r="AA23" i="1" l="1"/>
  <c r="L23" i="1" s="1"/>
  <c r="U23" i="1"/>
  <c r="Y23" i="1" s="1"/>
  <c r="Z23" i="1" s="1"/>
  <c r="L55" i="1" a="1"/>
  <c r="L55" i="1" s="1"/>
  <c r="L60" i="1" l="1"/>
  <c r="L46" i="1"/>
  <c r="L57" i="1"/>
  <c r="L58" i="1"/>
</calcChain>
</file>

<file path=xl/sharedStrings.xml><?xml version="1.0" encoding="utf-8"?>
<sst xmlns="http://schemas.openxmlformats.org/spreadsheetml/2006/main" count="367" uniqueCount="140">
  <si>
    <t>SEGREGATION SUMMARY REPORT</t>
  </si>
  <si>
    <t>no areas of segregation of any type</t>
  </si>
  <si>
    <t>1 or 2 areas of slight segregation, no moderates or severe</t>
  </si>
  <si>
    <t>CONTRACT NO.</t>
  </si>
  <si>
    <t>PROJECT NO.</t>
  </si>
  <si>
    <t>CONTRACTOR</t>
  </si>
  <si>
    <t xml:space="preserve">CONSULTANT </t>
  </si>
  <si>
    <t>PROJECT FROM</t>
  </si>
  <si>
    <t>PROJECT TO</t>
  </si>
  <si>
    <t>PROJECT LANE.KMS</t>
  </si>
  <si>
    <t>LANE.KM</t>
  </si>
  <si>
    <t>TOTALS NUMBER</t>
  </si>
  <si>
    <t>SEGREGATION</t>
  </si>
  <si>
    <t>Segregation</t>
  </si>
  <si>
    <t>(Note 5)</t>
  </si>
  <si>
    <t>Penalty</t>
  </si>
  <si>
    <t xml:space="preserve">Adjusted </t>
  </si>
  <si>
    <t>LIMITS</t>
  </si>
  <si>
    <t>LANE</t>
  </si>
  <si>
    <t>MAT</t>
  </si>
  <si>
    <t>LENGTH             (km)</t>
  </si>
  <si>
    <t>SEGREGATED AREAS</t>
  </si>
  <si>
    <t>Length of Centre of Paver Streaks  (m)</t>
  </si>
  <si>
    <t>OBVIOUS DEFECTS</t>
  </si>
  <si>
    <t>ADJUSTMENTS</t>
  </si>
  <si>
    <t>$1000 bonus</t>
  </si>
  <si>
    <t>$500 bonus</t>
  </si>
  <si>
    <t>Max.Allowable</t>
  </si>
  <si>
    <t>CP Streaks</t>
  </si>
  <si>
    <t>FROM</t>
  </si>
  <si>
    <t>TO</t>
  </si>
  <si>
    <t>SLIGHT</t>
  </si>
  <si>
    <t>MODERATE</t>
  </si>
  <si>
    <t>SEVERE</t>
  </si>
  <si>
    <t>( + / - $)</t>
  </si>
  <si>
    <t>(Note 3)</t>
  </si>
  <si>
    <t>(Note 4)</t>
  </si>
  <si>
    <t>Seg. Penalty</t>
  </si>
  <si>
    <t>lanekm*1000</t>
  </si>
  <si>
    <t>-$1.50/m</t>
  </si>
  <si>
    <t>s=0</t>
  </si>
  <si>
    <t>s=1 or 2</t>
  </si>
  <si>
    <t>m or s&gt;0</t>
  </si>
  <si>
    <t>$2000 rule</t>
  </si>
  <si>
    <t>CP&gt;1</t>
  </si>
  <si>
    <t>Seg + CP</t>
  </si>
  <si>
    <t>W</t>
  </si>
  <si>
    <t>R</t>
  </si>
  <si>
    <t>NOTES :</t>
  </si>
  <si>
    <t>1.</t>
  </si>
  <si>
    <t>Total payment adjustment per lane kilometer for segregation will be the sum of Tables A,B,&amp;C.</t>
  </si>
  <si>
    <t>2.</t>
  </si>
  <si>
    <t>For partial lane kilometres, the payment adjustments for Table A will be prorated based upon the actual length of segment assessed.</t>
  </si>
  <si>
    <t>3.</t>
  </si>
  <si>
    <t>Lane kilometres with no areas of segregation of any type or severity, or any centre-of-paver streaks will be assigned a bonus payment of $1000 per lane.km.</t>
  </si>
  <si>
    <t>(For partial lane.kms the bonus will be prorated based upon the actual length of the segment assessed.)</t>
  </si>
  <si>
    <t>4.</t>
  </si>
  <si>
    <t>5.</t>
  </si>
  <si>
    <t xml:space="preserve">Total(s)   </t>
  </si>
  <si>
    <t>These values used in calc. Pen Bonus</t>
  </si>
  <si>
    <t>Lane kms</t>
  </si>
  <si>
    <t>N</t>
  </si>
  <si>
    <t>Northbound</t>
  </si>
  <si>
    <t>S</t>
  </si>
  <si>
    <t>Southbound</t>
  </si>
  <si>
    <t>TOTAL $500 &amp; $1000  BONUSES</t>
  </si>
  <si>
    <t>($)</t>
  </si>
  <si>
    <t>E</t>
  </si>
  <si>
    <t>Westbound</t>
  </si>
  <si>
    <t>(-$)</t>
  </si>
  <si>
    <t>Eastbound</t>
  </si>
  <si>
    <t>Total Length of Centre-of-Paver Streaks (m)</t>
  </si>
  <si>
    <t>metres</t>
  </si>
  <si>
    <t>TOTAL SEGREGATION ADJUSTMENT</t>
  </si>
  <si>
    <t>(+ or - $)</t>
  </si>
  <si>
    <t>Right</t>
  </si>
  <si>
    <t>L</t>
  </si>
  <si>
    <t>Left</t>
  </si>
  <si>
    <t>RS</t>
  </si>
  <si>
    <t>Right Shoulder</t>
  </si>
  <si>
    <t>LS</t>
  </si>
  <si>
    <t>Left Shoulder</t>
  </si>
  <si>
    <r>
      <t>STANDARD SPECIFICATIONS                                                       FOR                                                                                                                        HIGHWAY CONSTRUCTION</t>
    </r>
    <r>
      <rPr>
        <b/>
        <sz val="20"/>
        <rFont val="Arial"/>
        <family val="2"/>
      </rPr>
      <t xml:space="preserve">                                                                                                              EDITION 13                                                                                                                               2007                                                                                  </t>
    </r>
  </si>
  <si>
    <r>
      <t xml:space="preserve">Lane kilometres subject to $500 bonus   </t>
    </r>
    <r>
      <rPr>
        <vertAlign val="superscript"/>
        <sz val="12"/>
        <rFont val="Arial"/>
        <family val="2"/>
      </rPr>
      <t xml:space="preserve">         </t>
    </r>
  </si>
  <si>
    <r>
      <t xml:space="preserve">Lane kilometres subject to $1000 bonus   </t>
    </r>
    <r>
      <rPr>
        <vertAlign val="superscript"/>
        <sz val="12"/>
        <rFont val="Arial"/>
        <family val="2"/>
      </rPr>
      <t xml:space="preserve">         </t>
    </r>
  </si>
  <si>
    <r>
      <t>Total Penalty for Segregation and Centre-of-Paver Streaks</t>
    </r>
    <r>
      <rPr>
        <vertAlign val="superscript"/>
        <sz val="12"/>
        <rFont val="Arial"/>
        <family val="2"/>
      </rPr>
      <t xml:space="preserve">        </t>
    </r>
  </si>
  <si>
    <t>Correct</t>
  </si>
  <si>
    <t>for partial</t>
  </si>
  <si>
    <t>lane kms</t>
  </si>
  <si>
    <t>For each lane.km, the Consultant will determine the following:</t>
  </si>
  <si>
    <t>(i)</t>
  </si>
  <si>
    <t>the total number of slight segregated areas and</t>
  </si>
  <si>
    <t>(ii)</t>
  </si>
  <si>
    <t>the total number of moderate and severe segregated areas</t>
  </si>
  <si>
    <t>(iii)</t>
  </si>
  <si>
    <t>the total length of centre-of-paver streak (determined by adding each instance of streak &gt;1m in length</t>
  </si>
  <si>
    <t>These values will be used for the "segregation frequencies" and "length of centre-of-paver streak" in</t>
  </si>
  <si>
    <t>Tables A, B &amp; C as applicable, with the exception that for partial lane.kms, the segregation frequency</t>
  </si>
  <si>
    <t>slight segregation will be calculated by dividing the actual number of slight segregated areas by the</t>
  </si>
  <si>
    <t>length of the segment assessed (expressed in km) and rounded to the nearest whole number.</t>
  </si>
  <si>
    <t>Segregation Frequency</t>
  </si>
  <si>
    <t>Total Segregation Penalties</t>
  </si>
  <si>
    <t>moderate or severe penalties</t>
  </si>
  <si>
    <t>slight seg. penalties</t>
  </si>
  <si>
    <t>To calculate "Segregation Frequency" for Partial Lane kilometers:</t>
  </si>
  <si>
    <t>If 2 slights &amp; 0.5km long, then 2/0.5=4 seg/km, then -(4-2)*100=$200*0.5km=(-$100)</t>
  </si>
  <si>
    <t>If 3 slights &amp; 0.5km long, then 3/0.5=6 seg/km, then -(6-2)*100=$400*0.5km=(-$200)</t>
  </si>
  <si>
    <t>If 1 slight &amp; 0.3km long, then 1/0.3=3.33 seg/km, round to 3, then -(3-2)*100=$100*0.3km=(-$30)</t>
  </si>
  <si>
    <t>If 2 slight &amp; 0.3km long, then 2/0.3=6.67 seg/km, round to 7, then -(7-2)*100=$500*0.3km=(-$150)</t>
  </si>
  <si>
    <t>If 3 slight &amp; 0.3km long, then 3/0.3=10.0 seg/km, round to 10, then -(10-2)*100=$800*0.3km=(-$240)</t>
  </si>
  <si>
    <t>If 3 slight &amp; 0.85km long, then 3/0.85=3.53 seg/km, round to 4, then -(4-2)*100=$200*0.85km=(-$170)</t>
  </si>
  <si>
    <t>If 4 slight &amp; 0.85km long, then 4/0.85=4.71 seg/km, round to 5, then -(5-2)*100=$300*0.85km=(-$255)</t>
  </si>
  <si>
    <t>If 1 slight &amp; 0.5km long, then 1/0.5=2.00 seg/km, round to 2, (note 4) bonus=$500*0.5=$250</t>
  </si>
  <si>
    <t>If 2 slight &amp; 0.85km long, then 2/0.85=2.35 seg/km, round to 2, (note 4) bonus=$500*0.85=$425</t>
  </si>
  <si>
    <t>Corrected column Z formula</t>
  </si>
  <si>
    <t>was</t>
  </si>
  <si>
    <t xml:space="preserve">now </t>
  </si>
  <si>
    <t>=IF(AND(Y24=500,F24&gt;0),Y24*E24,Y24)</t>
  </si>
  <si>
    <t>=IF(AND(Q24=500,E24&gt;0),Q24*E24,Y24)</t>
  </si>
  <si>
    <t>edited by Larry Dombrosky</t>
  </si>
  <si>
    <t>Lane kilometres with 1 or 2 areas of slight segregation, no moderate or severely segregated areas and no centre-of-paver streak will be assigned a bonus payment of $500 per lane.km.</t>
  </si>
  <si>
    <t>=IF(AND(Q24=500,I24=0),Q24*E24,Y24)</t>
  </si>
  <si>
    <t>calcs didn't add centre of paver streak penalty if also 1 slight occurs (would just give $500 bonus &amp; ignore c-of-p penalty)</t>
  </si>
  <si>
    <t>if s&gt;0</t>
  </si>
  <si>
    <t>C</t>
  </si>
  <si>
    <t>Centerline</t>
  </si>
  <si>
    <t>The maximum penalty adjustment for segregation shall be limited to $2,000 per lane.km.                For partial lane.kms, this adjustment will be prorated based upon the actual length of segment assessed.</t>
  </si>
  <si>
    <t>This summary is for the Northbound lane, right mat.</t>
  </si>
  <si>
    <t>Added new logo, revision data, and Appendix #</t>
  </si>
  <si>
    <t>LOOKUP TABLES</t>
  </si>
  <si>
    <t xml:space="preserve">  MAT 6 - 95s/12</t>
  </si>
  <si>
    <t>SHEET____of_____</t>
  </si>
  <si>
    <t xml:space="preserve">CERTIFIED CORRECT:  </t>
  </si>
  <si>
    <t xml:space="preserve">POSITION:  </t>
  </si>
  <si>
    <t>Hwy XX:xx</t>
  </si>
  <si>
    <t>XXXXXX</t>
  </si>
  <si>
    <r>
      <t>SHEET</t>
    </r>
    <r>
      <rPr>
        <u/>
        <sz val="9"/>
        <rFont val="Arial"/>
        <family val="2"/>
      </rPr>
      <t>__1__</t>
    </r>
    <r>
      <rPr>
        <sz val="9"/>
        <rFont val="Arial"/>
        <family val="2"/>
      </rPr>
      <t>of</t>
    </r>
    <r>
      <rPr>
        <u/>
        <sz val="9"/>
        <rFont val="Arial"/>
        <family val="2"/>
      </rPr>
      <t>__1___</t>
    </r>
  </si>
  <si>
    <t>Appendix B.18</t>
  </si>
  <si>
    <t>Revised December 2013</t>
  </si>
  <si>
    <t>COMMENTS: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</si>
</sst>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$&quot;#,##0.00_);[Red]\(&quot;$&quot;#,##0.00\)"/>
    <numFmt numFmtId="164" formatCode="0.000"/>
    <numFmt numFmtId="165" formatCode="&quot;$&quot;#,##0.00"/>
    <numFmt numFmtId="166" formatCode="[$-409]d\-mmm\-yyyy;@"/>
  </numFmts>
  <fonts count="21" x14ac:knownFonts="1">
    <font>
      <sz val="10"/>
      <name val="Arial"/>
    </font>
    <font>
      <sz val="10"/>
      <name val="Arial"/>
    </font>
    <font>
      <b/>
      <sz val="24"/>
      <name val="Arial"/>
      <family val="2"/>
    </font>
    <font>
      <b/>
      <sz val="10"/>
      <name val="Arial"/>
      <family val="2"/>
    </font>
    <font>
      <b/>
      <sz val="22"/>
      <name val="Arial"/>
      <family val="2"/>
    </font>
    <font>
      <b/>
      <sz val="16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12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i/>
      <sz val="12"/>
      <name val="Arial"/>
      <family val="2"/>
    </font>
    <font>
      <vertAlign val="superscript"/>
      <sz val="12"/>
      <name val="Arial"/>
      <family val="2"/>
    </font>
    <font>
      <b/>
      <sz val="16"/>
      <name val="Bradley Hand ITC"/>
      <family val="4"/>
    </font>
    <font>
      <b/>
      <sz val="14"/>
      <name val="Arial"/>
      <family val="2"/>
    </font>
    <font>
      <sz val="12"/>
      <name val="Arial"/>
      <family val="2"/>
    </font>
    <font>
      <u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7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6" fillId="0" borderId="7" xfId="0" applyFont="1" applyBorder="1" applyAlignment="1">
      <alignment horizontal="left"/>
    </xf>
    <xf numFmtId="0" fontId="12" fillId="0" borderId="7" xfId="0" applyFont="1" applyBorder="1" applyAlignment="1">
      <alignment horizontal="center"/>
    </xf>
    <xf numFmtId="0" fontId="6" fillId="0" borderId="7" xfId="0" quotePrefix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1" fillId="0" borderId="12" xfId="0" applyFont="1" applyBorder="1"/>
    <xf numFmtId="0" fontId="11" fillId="2" borderId="13" xfId="0" applyFont="1" applyFill="1" applyBorder="1"/>
    <xf numFmtId="0" fontId="11" fillId="2" borderId="0" xfId="0" applyFont="1" applyFill="1" applyBorder="1"/>
    <xf numFmtId="0" fontId="11" fillId="2" borderId="14" xfId="0" applyFont="1" applyFill="1" applyBorder="1"/>
    <xf numFmtId="0" fontId="11" fillId="2" borderId="0" xfId="0" quotePrefix="1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1" fillId="2" borderId="0" xfId="0" quotePrefix="1" applyFont="1" applyFill="1" applyBorder="1" applyAlignment="1">
      <alignment horizontal="center" vertical="top"/>
    </xf>
    <xf numFmtId="0" fontId="11" fillId="2" borderId="14" xfId="0" applyFont="1" applyFill="1" applyBorder="1" applyAlignment="1">
      <alignment horizontal="justify" vertical="top" wrapText="1"/>
    </xf>
    <xf numFmtId="0" fontId="11" fillId="2" borderId="14" xfId="0" applyFont="1" applyFill="1" applyBorder="1" applyAlignment="1">
      <alignment horizontal="justify" vertical="top"/>
    </xf>
    <xf numFmtId="0" fontId="11" fillId="2" borderId="15" xfId="0" applyFont="1" applyFill="1" applyBorder="1"/>
    <xf numFmtId="0" fontId="11" fillId="2" borderId="16" xfId="0" applyFont="1" applyFill="1" applyBorder="1"/>
    <xf numFmtId="0" fontId="11" fillId="2" borderId="17" xfId="0" applyFont="1" applyFill="1" applyBorder="1"/>
    <xf numFmtId="0" fontId="11" fillId="0" borderId="18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11" fillId="0" borderId="20" xfId="0" applyFont="1" applyBorder="1"/>
    <xf numFmtId="0" fontId="7" fillId="0" borderId="0" xfId="0" applyFont="1" applyFill="1" applyBorder="1" applyAlignment="1">
      <alignment vertical="center" wrapText="1"/>
    </xf>
    <xf numFmtId="0" fontId="6" fillId="0" borderId="0" xfId="0" applyFont="1" applyFill="1" applyBorder="1"/>
    <xf numFmtId="0" fontId="6" fillId="0" borderId="0" xfId="0" applyFont="1" applyFill="1" applyBorder="1" applyAlignment="1">
      <alignment vertical="center"/>
    </xf>
    <xf numFmtId="0" fontId="0" fillId="0" borderId="0" xfId="0" applyFill="1" applyBorder="1"/>
    <xf numFmtId="165" fontId="9" fillId="0" borderId="0" xfId="0" applyNumberFormat="1" applyFont="1" applyFill="1" applyBorder="1" applyAlignment="1">
      <alignment vertical="center" wrapText="1"/>
    </xf>
    <xf numFmtId="0" fontId="11" fillId="2" borderId="37" xfId="0" applyFont="1" applyFill="1" applyBorder="1"/>
    <xf numFmtId="0" fontId="11" fillId="2" borderId="38" xfId="0" quotePrefix="1" applyFont="1" applyFill="1" applyBorder="1" applyAlignment="1">
      <alignment horizontal="center" vertical="top"/>
    </xf>
    <xf numFmtId="0" fontId="11" fillId="2" borderId="38" xfId="0" applyFont="1" applyFill="1" applyBorder="1" applyAlignment="1">
      <alignment vertical="top" wrapText="1"/>
    </xf>
    <xf numFmtId="0" fontId="11" fillId="2" borderId="39" xfId="0" applyFont="1" applyFill="1" applyBorder="1" applyAlignment="1">
      <alignment horizontal="justify" vertical="top"/>
    </xf>
    <xf numFmtId="0" fontId="11" fillId="2" borderId="14" xfId="0" applyFont="1" applyFill="1" applyBorder="1" applyAlignment="1">
      <alignment vertical="center" wrapText="1"/>
    </xf>
    <xf numFmtId="0" fontId="7" fillId="0" borderId="0" xfId="0" applyFont="1" applyAlignment="1">
      <alignment horizontal="left"/>
    </xf>
    <xf numFmtId="0" fontId="0" fillId="0" borderId="10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7" fillId="0" borderId="9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166" fontId="19" fillId="0" borderId="9" xfId="0" applyNumberFormat="1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0" fillId="0" borderId="40" xfId="0" applyBorder="1"/>
    <xf numFmtId="0" fontId="0" fillId="0" borderId="18" xfId="0" applyBorder="1" applyAlignment="1">
      <alignment horizontal="center"/>
    </xf>
    <xf numFmtId="0" fontId="0" fillId="0" borderId="20" xfId="0" applyBorder="1"/>
    <xf numFmtId="0" fontId="0" fillId="0" borderId="10" xfId="0" quotePrefix="1" applyBorder="1" applyAlignment="1">
      <alignment horizontal="left"/>
    </xf>
    <xf numFmtId="0" fontId="11" fillId="2" borderId="0" xfId="0" applyFont="1" applyFill="1" applyBorder="1" applyAlignment="1">
      <alignment horizontal="left"/>
    </xf>
    <xf numFmtId="0" fontId="11" fillId="3" borderId="29" xfId="0" applyFont="1" applyFill="1" applyBorder="1" applyAlignment="1">
      <alignment horizontal="center" vertical="center"/>
    </xf>
    <xf numFmtId="0" fontId="11" fillId="3" borderId="42" xfId="0" applyFont="1" applyFill="1" applyBorder="1" applyAlignment="1">
      <alignment horizontal="center" vertical="center"/>
    </xf>
    <xf numFmtId="0" fontId="11" fillId="3" borderId="43" xfId="0" applyFont="1" applyFill="1" applyBorder="1" applyAlignment="1">
      <alignment horizontal="center" vertical="center"/>
    </xf>
    <xf numFmtId="0" fontId="11" fillId="3" borderId="44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left" vertical="center"/>
    </xf>
    <xf numFmtId="0" fontId="0" fillId="4" borderId="0" xfId="0" applyFill="1"/>
    <xf numFmtId="0" fontId="11" fillId="4" borderId="21" xfId="0" applyFont="1" applyFill="1" applyBorder="1" applyAlignment="1">
      <alignment horizontal="centerContinuous" vertical="center"/>
    </xf>
    <xf numFmtId="164" fontId="11" fillId="4" borderId="33" xfId="0" applyNumberFormat="1" applyFont="1" applyFill="1" applyBorder="1" applyAlignment="1" applyProtection="1">
      <alignment horizontal="center" vertical="center"/>
    </xf>
    <xf numFmtId="1" fontId="11" fillId="4" borderId="34" xfId="0" applyNumberFormat="1" applyFont="1" applyFill="1" applyBorder="1" applyAlignment="1" applyProtection="1">
      <alignment horizontal="center" vertical="center"/>
    </xf>
    <xf numFmtId="1" fontId="11" fillId="4" borderId="35" xfId="0" applyNumberFormat="1" applyFont="1" applyFill="1" applyBorder="1" applyAlignment="1" applyProtection="1">
      <alignment horizontal="center" vertical="center"/>
    </xf>
    <xf numFmtId="8" fontId="18" fillId="4" borderId="41" xfId="0" applyNumberFormat="1" applyFont="1" applyFill="1" applyBorder="1" applyAlignment="1" applyProtection="1">
      <alignment horizontal="center" vertical="center"/>
    </xf>
    <xf numFmtId="0" fontId="11" fillId="4" borderId="0" xfId="0" applyFont="1" applyFill="1"/>
    <xf numFmtId="0" fontId="0" fillId="4" borderId="0" xfId="0" applyFill="1" applyBorder="1" applyAlignment="1">
      <alignment horizontal="centerContinuous" vertical="center"/>
    </xf>
    <xf numFmtId="164" fontId="13" fillId="4" borderId="21" xfId="0" applyNumberFormat="1" applyFont="1" applyFill="1" applyBorder="1" applyAlignment="1" applyProtection="1">
      <alignment horizontal="center" vertical="center"/>
      <protection locked="0"/>
    </xf>
    <xf numFmtId="0" fontId="13" fillId="4" borderId="0" xfId="0" applyFont="1" applyFill="1" applyBorder="1" applyAlignment="1" applyProtection="1">
      <alignment horizontal="center" vertical="center"/>
      <protection locked="0"/>
    </xf>
    <xf numFmtId="0" fontId="0" fillId="4" borderId="0" xfId="0" applyFill="1" applyBorder="1" applyProtection="1">
      <protection locked="0"/>
    </xf>
    <xf numFmtId="0" fontId="14" fillId="4" borderId="10" xfId="0" applyFont="1" applyFill="1" applyBorder="1" applyAlignment="1" applyProtection="1">
      <alignment horizontal="right"/>
    </xf>
    <xf numFmtId="0" fontId="14" fillId="4" borderId="0" xfId="0" applyFont="1" applyFill="1" applyBorder="1"/>
    <xf numFmtId="0" fontId="11" fillId="4" borderId="0" xfId="0" applyFont="1" applyFill="1" applyBorder="1" applyAlignment="1">
      <alignment horizontal="right"/>
    </xf>
    <xf numFmtId="164" fontId="11" fillId="4" borderId="0" xfId="0" applyNumberFormat="1" applyFont="1" applyFill="1" applyAlignment="1">
      <alignment horizontal="center"/>
    </xf>
    <xf numFmtId="8" fontId="11" fillId="4" borderId="0" xfId="0" applyNumberFormat="1" applyFont="1" applyFill="1" applyAlignment="1">
      <alignment horizontal="center"/>
    </xf>
    <xf numFmtId="1" fontId="11" fillId="4" borderId="23" xfId="0" quotePrefix="1" applyNumberFormat="1" applyFont="1" applyFill="1" applyBorder="1" applyAlignment="1">
      <alignment horizontal="center"/>
    </xf>
    <xf numFmtId="0" fontId="7" fillId="4" borderId="0" xfId="0" applyFont="1" applyFill="1" applyBorder="1" applyAlignment="1">
      <alignment horizontal="right"/>
    </xf>
    <xf numFmtId="8" fontId="7" fillId="4" borderId="0" xfId="0" applyNumberFormat="1" applyFont="1" applyFill="1" applyAlignment="1">
      <alignment horizontal="center"/>
    </xf>
    <xf numFmtId="0" fontId="15" fillId="4" borderId="0" xfId="0" applyFont="1" applyFill="1"/>
    <xf numFmtId="0" fontId="3" fillId="4" borderId="0" xfId="0" applyFont="1" applyFill="1"/>
    <xf numFmtId="0" fontId="5" fillId="4" borderId="0" xfId="0" applyFont="1" applyFill="1" applyBorder="1" applyAlignment="1">
      <alignment horizontal="centerContinuous" vertical="center"/>
    </xf>
    <xf numFmtId="0" fontId="3" fillId="4" borderId="0" xfId="0" applyFont="1" applyFill="1" applyBorder="1" applyAlignment="1">
      <alignment horizontal="centerContinuous" vertical="center"/>
    </xf>
    <xf numFmtId="0" fontId="6" fillId="4" borderId="1" xfId="0" applyFont="1" applyFill="1" applyBorder="1" applyAlignment="1" applyProtection="1">
      <alignment horizontal="centerContinuous"/>
      <protection locked="0"/>
    </xf>
    <xf numFmtId="0" fontId="8" fillId="4" borderId="2" xfId="0" applyFont="1" applyFill="1" applyBorder="1" applyAlignment="1">
      <alignment horizontal="centerContinuous" vertical="top"/>
    </xf>
    <xf numFmtId="0" fontId="6" fillId="4" borderId="0" xfId="0" applyFont="1" applyFill="1"/>
    <xf numFmtId="0" fontId="11" fillId="4" borderId="36" xfId="0" applyFont="1" applyFill="1" applyBorder="1" applyAlignment="1" applyProtection="1">
      <alignment horizontal="centerContinuous" vertical="center"/>
      <protection locked="0"/>
    </xf>
    <xf numFmtId="0" fontId="14" fillId="4" borderId="45" xfId="0" applyFont="1" applyFill="1" applyBorder="1"/>
    <xf numFmtId="0" fontId="6" fillId="4" borderId="3" xfId="0" applyFont="1" applyFill="1" applyBorder="1"/>
    <xf numFmtId="2" fontId="11" fillId="4" borderId="3" xfId="0" applyNumberFormat="1" applyFont="1" applyFill="1" applyBorder="1" applyAlignment="1" applyProtection="1">
      <alignment horizontal="center"/>
      <protection locked="0"/>
    </xf>
    <xf numFmtId="0" fontId="6" fillId="4" borderId="4" xfId="0" applyFont="1" applyFill="1" applyBorder="1"/>
    <xf numFmtId="0" fontId="6" fillId="4" borderId="4" xfId="0" applyFont="1" applyFill="1" applyBorder="1" applyAlignment="1">
      <alignment horizontal="centerContinuous" vertical="top"/>
    </xf>
    <xf numFmtId="0" fontId="6" fillId="4" borderId="5" xfId="0" applyFont="1" applyFill="1" applyBorder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6" fillId="4" borderId="1" xfId="0" applyFont="1" applyFill="1" applyBorder="1" applyAlignment="1">
      <alignment horizontal="center"/>
    </xf>
    <xf numFmtId="0" fontId="0" fillId="4" borderId="3" xfId="0" applyFill="1" applyBorder="1"/>
    <xf numFmtId="164" fontId="11" fillId="4" borderId="24" xfId="0" applyNumberFormat="1" applyFont="1" applyFill="1" applyBorder="1" applyAlignment="1" applyProtection="1">
      <alignment horizontal="center" vertical="center"/>
      <protection locked="0"/>
    </xf>
    <xf numFmtId="164" fontId="11" fillId="4" borderId="25" xfId="0" applyNumberFormat="1" applyFont="1" applyFill="1" applyBorder="1" applyAlignment="1" applyProtection="1">
      <alignment horizontal="center" vertical="center"/>
      <protection locked="0"/>
    </xf>
    <xf numFmtId="0" fontId="11" fillId="4" borderId="26" xfId="0" applyFont="1" applyFill="1" applyBorder="1" applyAlignment="1" applyProtection="1">
      <alignment horizontal="center" vertical="center"/>
      <protection locked="0"/>
    </xf>
    <xf numFmtId="0" fontId="11" fillId="4" borderId="27" xfId="0" applyFont="1" applyFill="1" applyBorder="1" applyAlignment="1" applyProtection="1">
      <alignment horizontal="center" vertical="center"/>
      <protection locked="0"/>
    </xf>
    <xf numFmtId="164" fontId="11" fillId="4" borderId="47" xfId="0" applyNumberFormat="1" applyFont="1" applyFill="1" applyBorder="1" applyAlignment="1" applyProtection="1">
      <alignment horizontal="center" vertical="center"/>
    </xf>
    <xf numFmtId="0" fontId="11" fillId="4" borderId="20" xfId="0" applyFont="1" applyFill="1" applyBorder="1" applyAlignment="1" applyProtection="1">
      <alignment horizontal="center" vertical="center"/>
      <protection locked="0"/>
    </xf>
    <xf numFmtId="0" fontId="11" fillId="4" borderId="28" xfId="0" applyFont="1" applyFill="1" applyBorder="1" applyAlignment="1" applyProtection="1">
      <alignment horizontal="center" vertical="center"/>
      <protection locked="0"/>
    </xf>
    <xf numFmtId="8" fontId="11" fillId="4" borderId="36" xfId="0" applyNumberFormat="1" applyFont="1" applyFill="1" applyBorder="1" applyAlignment="1">
      <alignment horizontal="center"/>
    </xf>
    <xf numFmtId="164" fontId="11" fillId="4" borderId="29" xfId="0" applyNumberFormat="1" applyFont="1" applyFill="1" applyBorder="1" applyAlignment="1" applyProtection="1">
      <alignment horizontal="center" vertical="center"/>
      <protection locked="0"/>
    </xf>
    <xf numFmtId="164" fontId="11" fillId="4" borderId="22" xfId="0" applyNumberFormat="1" applyFont="1" applyFill="1" applyBorder="1" applyAlignment="1" applyProtection="1">
      <alignment horizontal="center" vertical="center"/>
      <protection locked="0"/>
    </xf>
    <xf numFmtId="0" fontId="11" fillId="4" borderId="30" xfId="0" applyFont="1" applyFill="1" applyBorder="1" applyAlignment="1" applyProtection="1">
      <alignment horizontal="center" vertical="center"/>
      <protection locked="0"/>
    </xf>
    <xf numFmtId="164" fontId="11" fillId="4" borderId="48" xfId="0" applyNumberFormat="1" applyFont="1" applyFill="1" applyBorder="1" applyAlignment="1" applyProtection="1">
      <alignment horizontal="center" vertical="center"/>
    </xf>
    <xf numFmtId="164" fontId="11" fillId="4" borderId="42" xfId="0" applyNumberFormat="1" applyFont="1" applyFill="1" applyBorder="1" applyAlignment="1" applyProtection="1">
      <alignment horizontal="center" vertical="center"/>
      <protection locked="0"/>
    </xf>
    <xf numFmtId="164" fontId="11" fillId="4" borderId="46" xfId="0" applyNumberFormat="1" applyFont="1" applyFill="1" applyBorder="1" applyAlignment="1" applyProtection="1">
      <alignment horizontal="center" vertical="center"/>
      <protection locked="0"/>
    </xf>
    <xf numFmtId="0" fontId="11" fillId="4" borderId="32" xfId="0" applyFont="1" applyFill="1" applyBorder="1" applyAlignment="1" applyProtection="1">
      <alignment horizontal="center" vertical="center"/>
      <protection locked="0"/>
    </xf>
    <xf numFmtId="0" fontId="11" fillId="4" borderId="31" xfId="0" applyFont="1" applyFill="1" applyBorder="1" applyAlignment="1" applyProtection="1">
      <alignment horizontal="center" vertical="center"/>
      <protection locked="0"/>
    </xf>
    <xf numFmtId="0" fontId="0" fillId="4" borderId="0" xfId="0" applyFill="1" applyProtection="1"/>
    <xf numFmtId="0" fontId="0" fillId="4" borderId="0" xfId="0" applyFill="1" applyBorder="1" applyAlignment="1" applyProtection="1">
      <alignment horizontal="centerContinuous" vertical="center"/>
    </xf>
    <xf numFmtId="164" fontId="13" fillId="4" borderId="21" xfId="0" applyNumberFormat="1" applyFont="1" applyFill="1" applyBorder="1" applyAlignment="1" applyProtection="1">
      <alignment horizontal="center" vertical="center"/>
    </xf>
    <xf numFmtId="0" fontId="13" fillId="4" borderId="0" xfId="0" applyFont="1" applyFill="1" applyBorder="1" applyAlignment="1" applyProtection="1">
      <alignment horizontal="center" vertical="center"/>
    </xf>
    <xf numFmtId="0" fontId="0" fillId="4" borderId="0" xfId="0" applyFill="1" applyBorder="1" applyProtection="1"/>
    <xf numFmtId="0" fontId="0" fillId="4" borderId="0" xfId="0" applyFill="1" applyBorder="1" applyAlignment="1">
      <alignment horizontal="right"/>
    </xf>
    <xf numFmtId="0" fontId="14" fillId="4" borderId="0" xfId="0" applyFont="1" applyFill="1" applyBorder="1" applyAlignment="1">
      <alignment horizontal="right"/>
    </xf>
    <xf numFmtId="0" fontId="8" fillId="4" borderId="9" xfId="0" applyFont="1" applyFill="1" applyBorder="1" applyAlignment="1">
      <alignment horizontal="center" vertical="top"/>
    </xf>
    <xf numFmtId="0" fontId="8" fillId="4" borderId="10" xfId="0" applyFont="1" applyFill="1" applyBorder="1" applyAlignment="1">
      <alignment horizontal="center" vertical="top"/>
    </xf>
    <xf numFmtId="0" fontId="8" fillId="4" borderId="40" xfId="0" applyFont="1" applyFill="1" applyBorder="1" applyAlignment="1">
      <alignment horizontal="center" vertical="top"/>
    </xf>
    <xf numFmtId="0" fontId="8" fillId="4" borderId="9" xfId="0" applyFont="1" applyFill="1" applyBorder="1" applyAlignment="1">
      <alignment horizontal="center" vertical="center"/>
    </xf>
    <xf numFmtId="0" fontId="8" fillId="4" borderId="40" xfId="0" applyFont="1" applyFill="1" applyBorder="1" applyAlignment="1">
      <alignment horizontal="center" vertical="center"/>
    </xf>
    <xf numFmtId="0" fontId="8" fillId="4" borderId="70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left" vertical="center"/>
    </xf>
    <xf numFmtId="0" fontId="8" fillId="4" borderId="10" xfId="0" applyFont="1" applyFill="1" applyBorder="1" applyAlignment="1">
      <alignment horizontal="left" vertical="center"/>
    </xf>
    <xf numFmtId="0" fontId="8" fillId="4" borderId="40" xfId="0" applyFont="1" applyFill="1" applyBorder="1" applyAlignment="1">
      <alignment horizontal="left" vertical="center"/>
    </xf>
    <xf numFmtId="0" fontId="8" fillId="4" borderId="70" xfId="0" applyFont="1" applyFill="1" applyBorder="1" applyAlignment="1">
      <alignment horizontal="left" vertical="center"/>
    </xf>
    <xf numFmtId="0" fontId="0" fillId="4" borderId="49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7" fillId="4" borderId="9" xfId="0" applyFont="1" applyFill="1" applyBorder="1" applyAlignment="1" applyProtection="1">
      <alignment horizontal="left" vertical="top" wrapText="1"/>
      <protection locked="0"/>
    </xf>
    <xf numFmtId="0" fontId="7" fillId="4" borderId="10" xfId="0" applyFont="1" applyFill="1" applyBorder="1" applyAlignment="1" applyProtection="1">
      <alignment horizontal="left" vertical="top" wrapText="1"/>
      <protection locked="0"/>
    </xf>
    <xf numFmtId="0" fontId="7" fillId="4" borderId="40" xfId="0" applyFont="1" applyFill="1" applyBorder="1" applyAlignment="1" applyProtection="1">
      <alignment horizontal="left" vertical="top" wrapText="1"/>
      <protection locked="0"/>
    </xf>
    <xf numFmtId="0" fontId="7" fillId="4" borderId="11" xfId="0" applyFont="1" applyFill="1" applyBorder="1" applyAlignment="1" applyProtection="1">
      <alignment horizontal="left" vertical="top" wrapText="1"/>
      <protection locked="0"/>
    </xf>
    <xf numFmtId="0" fontId="7" fillId="4" borderId="0" xfId="0" applyFont="1" applyFill="1" applyBorder="1" applyAlignment="1" applyProtection="1">
      <alignment horizontal="left" vertical="top" wrapText="1"/>
      <protection locked="0"/>
    </xf>
    <xf numFmtId="0" fontId="7" fillId="4" borderId="12" xfId="0" applyFont="1" applyFill="1" applyBorder="1" applyAlignment="1" applyProtection="1">
      <alignment horizontal="left" vertical="top" wrapText="1"/>
      <protection locked="0"/>
    </xf>
    <xf numFmtId="0" fontId="7" fillId="4" borderId="18" xfId="0" applyFont="1" applyFill="1" applyBorder="1" applyAlignment="1" applyProtection="1">
      <alignment horizontal="left" vertical="top" wrapText="1"/>
      <protection locked="0"/>
    </xf>
    <xf numFmtId="0" fontId="7" fillId="4" borderId="19" xfId="0" applyFont="1" applyFill="1" applyBorder="1" applyAlignment="1" applyProtection="1">
      <alignment horizontal="left" vertical="top" wrapText="1"/>
      <protection locked="0"/>
    </xf>
    <xf numFmtId="0" fontId="7" fillId="4" borderId="20" xfId="0" applyFont="1" applyFill="1" applyBorder="1" applyAlignment="1" applyProtection="1">
      <alignment horizontal="left" vertical="top" wrapText="1"/>
      <protection locked="0"/>
    </xf>
    <xf numFmtId="0" fontId="0" fillId="0" borderId="19" xfId="0" quotePrefix="1" applyBorder="1" applyAlignment="1">
      <alignment horizontal="center"/>
    </xf>
    <xf numFmtId="0" fontId="0" fillId="0" borderId="20" xfId="0" quotePrefix="1" applyBorder="1" applyAlignment="1">
      <alignment horizontal="center"/>
    </xf>
    <xf numFmtId="0" fontId="11" fillId="3" borderId="30" xfId="0" applyFont="1" applyFill="1" applyBorder="1" applyAlignment="1">
      <alignment horizontal="center" vertical="center"/>
    </xf>
    <xf numFmtId="0" fontId="11" fillId="3" borderId="69" xfId="0" applyFont="1" applyFill="1" applyBorder="1" applyAlignment="1">
      <alignment horizontal="center" vertical="center"/>
    </xf>
    <xf numFmtId="0" fontId="11" fillId="3" borderId="32" xfId="0" applyFont="1" applyFill="1" applyBorder="1" applyAlignment="1">
      <alignment horizontal="center" vertical="center"/>
    </xf>
    <xf numFmtId="0" fontId="11" fillId="3" borderId="62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0" fillId="0" borderId="0" xfId="0" quotePrefix="1" applyBorder="1" applyAlignment="1">
      <alignment horizontal="center"/>
    </xf>
    <xf numFmtId="0" fontId="0" fillId="0" borderId="12" xfId="0" quotePrefix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4" fillId="4" borderId="0" xfId="0" applyFont="1" applyFill="1" applyBorder="1" applyAlignment="1">
      <alignment horizontal="left"/>
    </xf>
    <xf numFmtId="0" fontId="17" fillId="4" borderId="22" xfId="0" applyFont="1" applyFill="1" applyBorder="1" applyAlignment="1" applyProtection="1">
      <alignment horizontal="center"/>
      <protection locked="0"/>
    </xf>
    <xf numFmtId="0" fontId="15" fillId="4" borderId="0" xfId="0" applyFont="1" applyFill="1" applyAlignment="1">
      <alignment horizontal="right"/>
    </xf>
    <xf numFmtId="0" fontId="11" fillId="0" borderId="10" xfId="0" applyFont="1" applyBorder="1" applyAlignment="1">
      <alignment horizontal="center"/>
    </xf>
    <xf numFmtId="0" fontId="19" fillId="0" borderId="18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15" fillId="3" borderId="63" xfId="0" applyFont="1" applyFill="1" applyBorder="1" applyAlignment="1">
      <alignment horizontal="center" vertical="center"/>
    </xf>
    <xf numFmtId="0" fontId="15" fillId="3" borderId="64" xfId="0" applyFont="1" applyFill="1" applyBorder="1" applyAlignment="1">
      <alignment horizontal="center" vertical="center"/>
    </xf>
    <xf numFmtId="0" fontId="15" fillId="3" borderId="65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66" xfId="0" applyFont="1" applyFill="1" applyBorder="1" applyAlignment="1">
      <alignment horizontal="center" vertical="center"/>
    </xf>
    <xf numFmtId="0" fontId="11" fillId="3" borderId="67" xfId="0" applyFont="1" applyFill="1" applyBorder="1" applyAlignment="1">
      <alignment horizontal="center" vertical="center"/>
    </xf>
    <xf numFmtId="0" fontId="11" fillId="3" borderId="68" xfId="0" applyFont="1" applyFill="1" applyBorder="1" applyAlignment="1">
      <alignment horizontal="center" vertical="center"/>
    </xf>
    <xf numFmtId="0" fontId="15" fillId="3" borderId="49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3" borderId="45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11" fillId="2" borderId="0" xfId="0" applyFont="1" applyFill="1" applyBorder="1" applyAlignment="1">
      <alignment horizontal="justify" vertical="top" wrapText="1"/>
    </xf>
    <xf numFmtId="0" fontId="11" fillId="2" borderId="16" xfId="0" applyFont="1" applyFill="1" applyBorder="1" applyAlignment="1">
      <alignment horizontal="justify" vertical="top" wrapText="1"/>
    </xf>
    <xf numFmtId="0" fontId="11" fillId="2" borderId="0" xfId="0" applyFont="1" applyFill="1" applyBorder="1" applyAlignment="1">
      <alignment horizontal="left"/>
    </xf>
    <xf numFmtId="0" fontId="11" fillId="2" borderId="14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 vertical="center" wrapText="1"/>
    </xf>
    <xf numFmtId="0" fontId="11" fillId="2" borderId="14" xfId="0" applyFont="1" applyFill="1" applyBorder="1" applyAlignment="1">
      <alignment horizontal="left" vertical="center" wrapText="1"/>
    </xf>
    <xf numFmtId="0" fontId="6" fillId="4" borderId="56" xfId="0" applyFont="1" applyFill="1" applyBorder="1" applyAlignment="1">
      <alignment horizontal="center" vertical="center"/>
    </xf>
    <xf numFmtId="0" fontId="6" fillId="4" borderId="27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 wrapText="1"/>
    </xf>
    <xf numFmtId="0" fontId="6" fillId="4" borderId="57" xfId="0" applyFont="1" applyFill="1" applyBorder="1" applyAlignment="1">
      <alignment horizontal="center" vertical="center" wrapText="1"/>
    </xf>
    <xf numFmtId="0" fontId="6" fillId="4" borderId="58" xfId="0" applyFont="1" applyFill="1" applyBorder="1" applyAlignment="1">
      <alignment horizontal="center" vertical="center" wrapText="1"/>
    </xf>
    <xf numFmtId="0" fontId="6" fillId="4" borderId="59" xfId="0" applyFont="1" applyFill="1" applyBorder="1" applyAlignment="1">
      <alignment horizontal="center" vertical="center" wrapText="1"/>
    </xf>
    <xf numFmtId="0" fontId="6" fillId="4" borderId="54" xfId="0" applyFont="1" applyFill="1" applyBorder="1" applyAlignment="1">
      <alignment horizontal="center" vertical="center"/>
    </xf>
    <xf numFmtId="0" fontId="6" fillId="4" borderId="30" xfId="0" applyFont="1" applyFill="1" applyBorder="1" applyAlignment="1">
      <alignment horizontal="center" vertical="center"/>
    </xf>
    <xf numFmtId="0" fontId="6" fillId="4" borderId="54" xfId="0" applyFont="1" applyFill="1" applyBorder="1" applyAlignment="1">
      <alignment horizontal="center" vertical="center" wrapText="1"/>
    </xf>
    <xf numFmtId="0" fontId="6" fillId="4" borderId="55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4" borderId="60" xfId="0" applyFont="1" applyFill="1" applyBorder="1" applyAlignment="1">
      <alignment horizontal="center" vertical="center"/>
    </xf>
    <xf numFmtId="0" fontId="6" fillId="4" borderId="61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57" xfId="0" applyFont="1" applyFill="1" applyBorder="1" applyAlignment="1">
      <alignment horizontal="center" vertical="center"/>
    </xf>
    <xf numFmtId="0" fontId="0" fillId="4" borderId="30" xfId="0" applyFill="1" applyBorder="1" applyAlignment="1">
      <alignment horizontal="center" vertical="center" wrapText="1"/>
    </xf>
    <xf numFmtId="0" fontId="0" fillId="4" borderId="32" xfId="0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wrapText="1"/>
    </xf>
    <xf numFmtId="0" fontId="4" fillId="2" borderId="38" xfId="0" applyFont="1" applyFill="1" applyBorder="1" applyAlignment="1">
      <alignment horizontal="center" wrapText="1"/>
    </xf>
    <xf numFmtId="0" fontId="4" fillId="2" borderId="39" xfId="0" applyFont="1" applyFill="1" applyBorder="1" applyAlignment="1">
      <alignment horizontal="center" wrapText="1"/>
    </xf>
    <xf numFmtId="0" fontId="4" fillId="2" borderId="1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7" xfId="0" quotePrefix="1" applyFont="1" applyBorder="1" applyAlignment="1">
      <alignment horizontal="center" vertical="center" textRotation="90" wrapText="1"/>
    </xf>
    <xf numFmtId="0" fontId="1" fillId="0" borderId="8" xfId="0" quotePrefix="1" applyFont="1" applyBorder="1" applyAlignment="1">
      <alignment horizontal="center" vertical="center" textRotation="90" wrapText="1"/>
    </xf>
    <xf numFmtId="0" fontId="11" fillId="4" borderId="50" xfId="0" applyFont="1" applyFill="1" applyBorder="1" applyAlignment="1" applyProtection="1">
      <alignment horizontal="center" vertical="center"/>
      <protection locked="0"/>
    </xf>
    <xf numFmtId="0" fontId="11" fillId="4" borderId="19" xfId="0" applyFont="1" applyFill="1" applyBorder="1" applyAlignment="1" applyProtection="1">
      <alignment horizontal="center" vertical="center"/>
      <protection locked="0"/>
    </xf>
    <xf numFmtId="0" fontId="11" fillId="4" borderId="20" xfId="0" applyFont="1" applyFill="1" applyBorder="1" applyAlignment="1" applyProtection="1">
      <alignment horizontal="center" vertical="center"/>
      <protection locked="0"/>
    </xf>
    <xf numFmtId="0" fontId="11" fillId="4" borderId="18" xfId="0" applyFont="1" applyFill="1" applyBorder="1" applyAlignment="1" applyProtection="1">
      <alignment horizontal="center" vertical="center"/>
      <protection locked="0"/>
    </xf>
    <xf numFmtId="0" fontId="4" fillId="2" borderId="13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6" fillId="4" borderId="51" xfId="0" applyFont="1" applyFill="1" applyBorder="1" applyAlignment="1">
      <alignment horizontal="center" vertical="center"/>
    </xf>
    <xf numFmtId="0" fontId="6" fillId="4" borderId="25" xfId="0" applyFont="1" applyFill="1" applyBorder="1" applyAlignment="1">
      <alignment horizontal="center" vertical="center"/>
    </xf>
    <xf numFmtId="0" fontId="6" fillId="4" borderId="52" xfId="0" applyFont="1" applyFill="1" applyBorder="1" applyAlignment="1">
      <alignment horizontal="center" vertical="center"/>
    </xf>
    <xf numFmtId="0" fontId="6" fillId="4" borderId="53" xfId="0" applyFont="1" applyFill="1" applyBorder="1" applyAlignment="1">
      <alignment horizontal="center" vertical="center"/>
    </xf>
    <xf numFmtId="0" fontId="6" fillId="4" borderId="26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11" fillId="4" borderId="71" xfId="0" applyFont="1" applyFill="1" applyBorder="1" applyAlignment="1" applyProtection="1">
      <alignment horizontal="center" vertical="center"/>
      <protection locked="0"/>
    </xf>
    <xf numFmtId="0" fontId="11" fillId="4" borderId="23" xfId="0" applyFont="1" applyFill="1" applyBorder="1" applyAlignment="1" applyProtection="1">
      <alignment horizontal="center" vertical="center"/>
      <protection locked="0"/>
    </xf>
    <xf numFmtId="0" fontId="11" fillId="4" borderId="72" xfId="0" applyFont="1" applyFill="1" applyBorder="1" applyAlignment="1" applyProtection="1">
      <alignment horizontal="center" vertical="center"/>
      <protection locked="0"/>
    </xf>
    <xf numFmtId="0" fontId="11" fillId="4" borderId="73" xfId="0" applyFont="1" applyFill="1" applyBorder="1" applyAlignment="1" applyProtection="1">
      <alignment horizontal="center" vertical="center"/>
      <protection locked="0"/>
    </xf>
    <xf numFmtId="0" fontId="2" fillId="4" borderId="49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238125</xdr:colOff>
      <xdr:row>1</xdr:row>
      <xdr:rowOff>180975</xdr:rowOff>
    </xdr:from>
    <xdr:to>
      <xdr:col>38</xdr:col>
      <xdr:colOff>161925</xdr:colOff>
      <xdr:row>4</xdr:row>
      <xdr:rowOff>76200</xdr:rowOff>
    </xdr:to>
    <xdr:pic>
      <xdr:nvPicPr>
        <xdr:cNvPr id="4118" name="Picture 8" descr="GoA - Trans Black CMYK Stacke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22200" y="352425"/>
          <a:ext cx="171450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161925</xdr:colOff>
      <xdr:row>1</xdr:row>
      <xdr:rowOff>238125</xdr:rowOff>
    </xdr:from>
    <xdr:to>
      <xdr:col>2</xdr:col>
      <xdr:colOff>904875</xdr:colOff>
      <xdr:row>4</xdr:row>
      <xdr:rowOff>76200</xdr:rowOff>
    </xdr:to>
    <xdr:pic>
      <xdr:nvPicPr>
        <xdr:cNvPr id="4119" name="Picture 17" descr="Description: https://intranet.transportation.alberta.ca/commu/Shared%20Documents/Transportation%20Logos/AB-Transportation%20Black%20RGB%20V.jp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409575"/>
          <a:ext cx="1781175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238125</xdr:colOff>
      <xdr:row>1</xdr:row>
      <xdr:rowOff>180975</xdr:rowOff>
    </xdr:from>
    <xdr:to>
      <xdr:col>38</xdr:col>
      <xdr:colOff>161925</xdr:colOff>
      <xdr:row>4</xdr:row>
      <xdr:rowOff>76200</xdr:rowOff>
    </xdr:to>
    <xdr:pic>
      <xdr:nvPicPr>
        <xdr:cNvPr id="1113" name="Picture 8" descr="GoA - Trans Black CMYK Stacke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22200" y="352425"/>
          <a:ext cx="171450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161925</xdr:colOff>
      <xdr:row>1</xdr:row>
      <xdr:rowOff>238125</xdr:rowOff>
    </xdr:from>
    <xdr:to>
      <xdr:col>2</xdr:col>
      <xdr:colOff>904875</xdr:colOff>
      <xdr:row>4</xdr:row>
      <xdr:rowOff>76200</xdr:rowOff>
    </xdr:to>
    <xdr:pic>
      <xdr:nvPicPr>
        <xdr:cNvPr id="1114" name="Picture 17" descr="Description: https://intranet.transportation.alberta.ca/commu/Shared%20Documents/Transportation%20Logos/AB-Transportation%20Black%20RGB%20V.jp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409575"/>
          <a:ext cx="1781175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124503</xdr:colOff>
      <xdr:row>22</xdr:row>
      <xdr:rowOff>177799</xdr:rowOff>
    </xdr:from>
    <xdr:to>
      <xdr:col>11</xdr:col>
      <xdr:colOff>1793283</xdr:colOff>
      <xdr:row>30</xdr:row>
      <xdr:rowOff>84454</xdr:rowOff>
    </xdr:to>
    <xdr:sp macro="" textlink="">
      <xdr:nvSpPr>
        <xdr:cNvPr id="6" name="Rectangle 5"/>
        <xdr:cNvSpPr/>
      </xdr:nvSpPr>
      <xdr:spPr>
        <a:xfrm rot="20378473">
          <a:off x="124503" y="6032499"/>
          <a:ext cx="10152380" cy="2446655"/>
        </a:xfrm>
        <a:prstGeom prst="rect">
          <a:avLst/>
        </a:prstGeom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marL="0" marR="0" algn="ctr">
            <a:spcBef>
              <a:spcPts val="0"/>
            </a:spcBef>
            <a:spcAft>
              <a:spcPts val="0"/>
            </a:spcAft>
          </a:pPr>
          <a:r>
            <a:rPr lang="en-US" sz="18000" b="1">
              <a:solidFill>
                <a:srgbClr val="7F7F7F">
                  <a:alpha val="19000"/>
                </a:srgbClr>
              </a:solidFill>
              <a:effectLst/>
              <a:latin typeface="Arial"/>
              <a:ea typeface="Times New Roman"/>
              <a:cs typeface="Times New Roman"/>
            </a:rPr>
            <a:t>SAMPLE</a:t>
          </a:r>
          <a:endParaRPr lang="en-CA" sz="1200">
            <a:effectLst/>
            <a:latin typeface="Times New Roman"/>
            <a:ea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T76"/>
  <sheetViews>
    <sheetView tabSelected="1" view="pageBreakPreview" zoomScaleNormal="75" zoomScaleSheetLayoutView="100" workbookViewId="0">
      <selection activeCell="D59" sqref="D59"/>
    </sheetView>
  </sheetViews>
  <sheetFormatPr defaultRowHeight="12.75" x14ac:dyDescent="0.2"/>
  <cols>
    <col min="1" max="1" width="3" customWidth="1"/>
    <col min="2" max="2" width="15.5703125" customWidth="1"/>
    <col min="3" max="3" width="16.42578125" customWidth="1"/>
    <col min="4" max="4" width="7" customWidth="1"/>
    <col min="5" max="5" width="8.140625" customWidth="1"/>
    <col min="6" max="6" width="10.140625" customWidth="1"/>
    <col min="7" max="8" width="14" customWidth="1"/>
    <col min="9" max="10" width="13.7109375" customWidth="1"/>
    <col min="11" max="11" width="11.28515625" customWidth="1"/>
    <col min="12" max="12" width="31.28515625" customWidth="1"/>
    <col min="14" max="14" width="19.28515625" customWidth="1"/>
    <col min="16" max="16" width="9.140625" style="1"/>
    <col min="17" max="17" width="13.7109375" style="1" bestFit="1" customWidth="1"/>
    <col min="18" max="18" width="10.5703125" style="1" bestFit="1" customWidth="1"/>
    <col min="19" max="20" width="9.140625" style="1"/>
    <col min="21" max="21" width="10.85546875" style="1" bestFit="1" customWidth="1"/>
    <col min="22" max="22" width="15.7109375" style="1" customWidth="1"/>
    <col min="23" max="23" width="9.140625" style="1"/>
    <col min="24" max="24" width="10.42578125" style="1" bestFit="1" customWidth="1"/>
    <col min="25" max="25" width="10.7109375" style="1" customWidth="1"/>
    <col min="26" max="26" width="11.7109375" style="1" bestFit="1" customWidth="1"/>
    <col min="29" max="46" width="6.7109375" customWidth="1"/>
  </cols>
  <sheetData>
    <row r="1" spans="2:46" ht="13.5" thickBot="1" x14ac:dyDescent="0.25"/>
    <row r="2" spans="2:46" ht="56.25" customHeight="1" thickTop="1" x14ac:dyDescent="0.2">
      <c r="B2" s="140"/>
      <c r="C2" s="141"/>
      <c r="D2" s="245" t="s">
        <v>0</v>
      </c>
      <c r="E2" s="246"/>
      <c r="F2" s="246"/>
      <c r="G2" s="246"/>
      <c r="H2" s="246"/>
      <c r="I2" s="246"/>
      <c r="J2" s="246"/>
      <c r="K2" s="246"/>
      <c r="L2" s="247"/>
      <c r="M2" s="70"/>
      <c r="AC2" s="213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5"/>
    </row>
    <row r="3" spans="2:46" ht="12" customHeight="1" x14ac:dyDescent="0.2">
      <c r="B3" s="142"/>
      <c r="C3" s="143"/>
      <c r="D3" s="91"/>
      <c r="E3" s="92"/>
      <c r="F3" s="92"/>
      <c r="G3" s="92"/>
      <c r="H3" s="92"/>
      <c r="I3" s="92"/>
      <c r="J3" s="92"/>
      <c r="K3" s="92"/>
      <c r="L3" s="93" t="s">
        <v>131</v>
      </c>
      <c r="M3" s="70"/>
      <c r="N3" s="37"/>
      <c r="Q3" s="219" t="s">
        <v>1</v>
      </c>
      <c r="R3" s="219" t="s">
        <v>2</v>
      </c>
      <c r="S3" s="222" t="s">
        <v>100</v>
      </c>
      <c r="AC3" s="216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8"/>
    </row>
    <row r="4" spans="2:46" s="2" customFormat="1" ht="15" customHeight="1" x14ac:dyDescent="0.2">
      <c r="B4" s="142"/>
      <c r="C4" s="143"/>
      <c r="D4" s="134" t="s">
        <v>3</v>
      </c>
      <c r="E4" s="135"/>
      <c r="F4" s="133"/>
      <c r="G4" s="132" t="s">
        <v>4</v>
      </c>
      <c r="H4" s="133"/>
      <c r="I4" s="129" t="s">
        <v>5</v>
      </c>
      <c r="J4" s="130"/>
      <c r="K4" s="131"/>
      <c r="L4" s="94" t="s">
        <v>6</v>
      </c>
      <c r="M4" s="95"/>
      <c r="N4" s="37"/>
      <c r="P4" s="3"/>
      <c r="Q4" s="220"/>
      <c r="R4" s="220"/>
      <c r="S4" s="223"/>
      <c r="T4" s="3"/>
      <c r="U4" s="3"/>
      <c r="V4" s="3"/>
      <c r="W4" s="3"/>
      <c r="X4" s="3"/>
      <c r="Y4" s="3"/>
      <c r="Z4" s="3"/>
      <c r="AC4" s="216"/>
      <c r="AD4" s="217"/>
      <c r="AE4" s="217"/>
      <c r="AF4" s="217"/>
      <c r="AG4" s="217"/>
      <c r="AH4" s="217"/>
      <c r="AI4" s="217"/>
      <c r="AJ4" s="217"/>
      <c r="AK4" s="217"/>
      <c r="AL4" s="217"/>
      <c r="AM4" s="217"/>
      <c r="AN4" s="217"/>
      <c r="AO4" s="217"/>
      <c r="AP4" s="217"/>
      <c r="AQ4" s="217"/>
      <c r="AR4" s="217"/>
      <c r="AS4" s="217"/>
      <c r="AT4" s="218"/>
    </row>
    <row r="5" spans="2:46" s="2" customFormat="1" ht="15.75" customHeight="1" x14ac:dyDescent="0.2">
      <c r="B5" s="142"/>
      <c r="C5" s="143"/>
      <c r="D5" s="225"/>
      <c r="E5" s="226"/>
      <c r="F5" s="227"/>
      <c r="G5" s="228"/>
      <c r="H5" s="227"/>
      <c r="I5" s="228"/>
      <c r="J5" s="226"/>
      <c r="K5" s="227"/>
      <c r="L5" s="96"/>
      <c r="M5" s="95"/>
      <c r="N5" s="37"/>
      <c r="P5" s="3"/>
      <c r="Q5" s="220"/>
      <c r="R5" s="220"/>
      <c r="S5" s="223"/>
      <c r="T5" s="3"/>
      <c r="U5" s="3"/>
      <c r="V5" s="3"/>
      <c r="W5" s="3"/>
      <c r="X5" s="3"/>
      <c r="Y5" s="3"/>
      <c r="Z5" s="3"/>
      <c r="AC5" s="229" t="s">
        <v>82</v>
      </c>
      <c r="AD5" s="230"/>
      <c r="AE5" s="230"/>
      <c r="AF5" s="230"/>
      <c r="AG5" s="230"/>
      <c r="AH5" s="230"/>
      <c r="AI5" s="230"/>
      <c r="AJ5" s="230"/>
      <c r="AK5" s="230"/>
      <c r="AL5" s="230"/>
      <c r="AM5" s="230"/>
      <c r="AN5" s="230"/>
      <c r="AO5" s="230"/>
      <c r="AP5" s="230"/>
      <c r="AQ5" s="230"/>
      <c r="AR5" s="230"/>
      <c r="AS5" s="230"/>
      <c r="AT5" s="231"/>
    </row>
    <row r="6" spans="2:46" s="2" customFormat="1" ht="15" customHeight="1" x14ac:dyDescent="0.2">
      <c r="B6" s="142"/>
      <c r="C6" s="143"/>
      <c r="D6" s="139" t="s">
        <v>7</v>
      </c>
      <c r="E6" s="137"/>
      <c r="F6" s="137"/>
      <c r="G6" s="137"/>
      <c r="H6" s="138"/>
      <c r="I6" s="136" t="s">
        <v>8</v>
      </c>
      <c r="J6" s="137"/>
      <c r="K6" s="138"/>
      <c r="L6" s="94" t="s">
        <v>9</v>
      </c>
      <c r="M6" s="95"/>
      <c r="N6" s="37"/>
      <c r="P6" s="3"/>
      <c r="Q6" s="220"/>
      <c r="R6" s="220"/>
      <c r="S6" s="223"/>
      <c r="T6" s="3"/>
      <c r="U6" s="3"/>
      <c r="V6" s="3"/>
      <c r="W6" s="3"/>
      <c r="X6" s="3"/>
      <c r="Y6" s="3"/>
      <c r="Z6" s="3"/>
      <c r="AC6" s="229"/>
      <c r="AD6" s="230"/>
      <c r="AE6" s="230"/>
      <c r="AF6" s="230"/>
      <c r="AG6" s="230"/>
      <c r="AH6" s="230"/>
      <c r="AI6" s="230"/>
      <c r="AJ6" s="230"/>
      <c r="AK6" s="230"/>
      <c r="AL6" s="230"/>
      <c r="AM6" s="230"/>
      <c r="AN6" s="230"/>
      <c r="AO6" s="230"/>
      <c r="AP6" s="230"/>
      <c r="AQ6" s="230"/>
      <c r="AR6" s="230"/>
      <c r="AS6" s="230"/>
      <c r="AT6" s="231"/>
    </row>
    <row r="7" spans="2:46" s="2" customFormat="1" ht="18.75" customHeight="1" thickBot="1" x14ac:dyDescent="0.25">
      <c r="B7" s="97" t="s">
        <v>130</v>
      </c>
      <c r="C7" s="98"/>
      <c r="D7" s="241"/>
      <c r="E7" s="242"/>
      <c r="F7" s="242"/>
      <c r="G7" s="242"/>
      <c r="H7" s="243"/>
      <c r="I7" s="244"/>
      <c r="J7" s="242"/>
      <c r="K7" s="243"/>
      <c r="L7" s="99"/>
      <c r="M7" s="95"/>
      <c r="N7" s="37"/>
      <c r="P7" s="3"/>
      <c r="Q7" s="221"/>
      <c r="R7" s="221"/>
      <c r="S7" s="224"/>
      <c r="T7" s="3"/>
      <c r="U7" s="3"/>
      <c r="V7" s="3"/>
      <c r="W7" s="3"/>
      <c r="X7" s="3"/>
      <c r="Y7" s="3"/>
      <c r="Z7" s="3"/>
      <c r="AC7" s="229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30"/>
      <c r="AO7" s="230"/>
      <c r="AP7" s="230"/>
      <c r="AQ7" s="230"/>
      <c r="AR7" s="230"/>
      <c r="AS7" s="230"/>
      <c r="AT7" s="231"/>
    </row>
    <row r="8" spans="2:46" s="2" customFormat="1" ht="6" customHeight="1" thickBot="1" x14ac:dyDescent="0.25">
      <c r="B8" s="100"/>
      <c r="C8" s="100"/>
      <c r="D8" s="101"/>
      <c r="E8" s="101"/>
      <c r="F8" s="101"/>
      <c r="G8" s="101"/>
      <c r="H8" s="101"/>
      <c r="I8" s="101"/>
      <c r="J8" s="101"/>
      <c r="K8" s="101"/>
      <c r="L8" s="101"/>
      <c r="M8" s="95"/>
      <c r="N8" s="38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C8" s="229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1"/>
    </row>
    <row r="9" spans="2:46" s="4" customFormat="1" ht="14.1" customHeight="1" x14ac:dyDescent="0.2">
      <c r="B9" s="235" t="s">
        <v>10</v>
      </c>
      <c r="C9" s="236"/>
      <c r="D9" s="236"/>
      <c r="E9" s="236"/>
      <c r="F9" s="237"/>
      <c r="G9" s="238" t="s">
        <v>11</v>
      </c>
      <c r="H9" s="239"/>
      <c r="I9" s="239"/>
      <c r="J9" s="239"/>
      <c r="K9" s="239"/>
      <c r="L9" s="102" t="s">
        <v>12</v>
      </c>
      <c r="M9" s="103"/>
      <c r="N9" s="39"/>
      <c r="P9" s="5"/>
      <c r="Q9" s="6" t="s">
        <v>13</v>
      </c>
      <c r="R9" s="6" t="s">
        <v>13</v>
      </c>
      <c r="S9" s="204" t="s">
        <v>103</v>
      </c>
      <c r="T9" s="204" t="s">
        <v>102</v>
      </c>
      <c r="U9" s="204" t="s">
        <v>101</v>
      </c>
      <c r="V9" s="6" t="s">
        <v>14</v>
      </c>
      <c r="W9" s="6"/>
      <c r="X9" s="6" t="s">
        <v>15</v>
      </c>
      <c r="Y9" s="6"/>
      <c r="Z9" s="6" t="s">
        <v>16</v>
      </c>
      <c r="AA9" s="6" t="s">
        <v>86</v>
      </c>
      <c r="AC9" s="229"/>
      <c r="AD9" s="230"/>
      <c r="AE9" s="230"/>
      <c r="AF9" s="230"/>
      <c r="AG9" s="230"/>
      <c r="AH9" s="230"/>
      <c r="AI9" s="230"/>
      <c r="AJ9" s="230"/>
      <c r="AK9" s="230"/>
      <c r="AL9" s="230"/>
      <c r="AM9" s="230"/>
      <c r="AN9" s="230"/>
      <c r="AO9" s="230"/>
      <c r="AP9" s="230"/>
      <c r="AQ9" s="230"/>
      <c r="AR9" s="230"/>
      <c r="AS9" s="230"/>
      <c r="AT9" s="231"/>
    </row>
    <row r="10" spans="2:46" s="2" customFormat="1" ht="16.5" customHeight="1" x14ac:dyDescent="0.2">
      <c r="B10" s="192" t="s">
        <v>17</v>
      </c>
      <c r="C10" s="193"/>
      <c r="D10" s="194" t="s">
        <v>18</v>
      </c>
      <c r="E10" s="194" t="s">
        <v>19</v>
      </c>
      <c r="F10" s="196" t="s">
        <v>20</v>
      </c>
      <c r="G10" s="198" t="s">
        <v>21</v>
      </c>
      <c r="H10" s="199"/>
      <c r="I10" s="199"/>
      <c r="J10" s="202" t="s">
        <v>22</v>
      </c>
      <c r="K10" s="202" t="s">
        <v>23</v>
      </c>
      <c r="L10" s="104" t="s">
        <v>24</v>
      </c>
      <c r="M10" s="95"/>
      <c r="N10" s="38"/>
      <c r="P10" s="3"/>
      <c r="Q10" s="7" t="s">
        <v>25</v>
      </c>
      <c r="R10" s="7" t="s">
        <v>26</v>
      </c>
      <c r="S10" s="240"/>
      <c r="T10" s="240"/>
      <c r="U10" s="205"/>
      <c r="V10" s="7" t="s">
        <v>27</v>
      </c>
      <c r="W10" s="7"/>
      <c r="X10" s="8" t="s">
        <v>28</v>
      </c>
      <c r="Y10" s="7"/>
      <c r="Z10" s="7" t="s">
        <v>27</v>
      </c>
      <c r="AA10" s="7" t="s">
        <v>87</v>
      </c>
      <c r="AC10" s="229"/>
      <c r="AD10" s="230"/>
      <c r="AE10" s="230"/>
      <c r="AF10" s="230"/>
      <c r="AG10" s="230"/>
      <c r="AH10" s="230"/>
      <c r="AI10" s="230"/>
      <c r="AJ10" s="230"/>
      <c r="AK10" s="230"/>
      <c r="AL10" s="230"/>
      <c r="AM10" s="230"/>
      <c r="AN10" s="230"/>
      <c r="AO10" s="230"/>
      <c r="AP10" s="230"/>
      <c r="AQ10" s="230"/>
      <c r="AR10" s="230"/>
      <c r="AS10" s="230"/>
      <c r="AT10" s="231"/>
    </row>
    <row r="11" spans="2:46" s="2" customFormat="1" ht="14.25" customHeight="1" x14ac:dyDescent="0.2">
      <c r="B11" s="207" t="s">
        <v>29</v>
      </c>
      <c r="C11" s="209" t="s">
        <v>30</v>
      </c>
      <c r="D11" s="194"/>
      <c r="E11" s="194"/>
      <c r="F11" s="196"/>
      <c r="G11" s="200" t="s">
        <v>31</v>
      </c>
      <c r="H11" s="202" t="s">
        <v>32</v>
      </c>
      <c r="I11" s="202" t="s">
        <v>33</v>
      </c>
      <c r="J11" s="211"/>
      <c r="K11" s="202"/>
      <c r="L11" s="104" t="s">
        <v>34</v>
      </c>
      <c r="M11" s="95"/>
      <c r="N11" s="38"/>
      <c r="P11" s="3"/>
      <c r="Q11" s="7" t="s">
        <v>35</v>
      </c>
      <c r="R11" s="7" t="s">
        <v>36</v>
      </c>
      <c r="S11" s="240"/>
      <c r="T11" s="240"/>
      <c r="U11" s="205"/>
      <c r="V11" s="7" t="s">
        <v>37</v>
      </c>
      <c r="W11" s="9" t="s">
        <v>38</v>
      </c>
      <c r="X11" s="10" t="s">
        <v>39</v>
      </c>
      <c r="Y11" s="7"/>
      <c r="Z11" s="7" t="s">
        <v>37</v>
      </c>
      <c r="AA11" s="7" t="s">
        <v>88</v>
      </c>
      <c r="AC11" s="229"/>
      <c r="AD11" s="230"/>
      <c r="AE11" s="230"/>
      <c r="AF11" s="230"/>
      <c r="AG11" s="230"/>
      <c r="AH11" s="230"/>
      <c r="AI11" s="230"/>
      <c r="AJ11" s="230"/>
      <c r="AK11" s="230"/>
      <c r="AL11" s="230"/>
      <c r="AM11" s="230"/>
      <c r="AN11" s="230"/>
      <c r="AO11" s="230"/>
      <c r="AP11" s="230"/>
      <c r="AQ11" s="230"/>
      <c r="AR11" s="230"/>
      <c r="AS11" s="230"/>
      <c r="AT11" s="231"/>
    </row>
    <row r="12" spans="2:46" ht="12.75" customHeight="1" thickBot="1" x14ac:dyDescent="0.25">
      <c r="B12" s="208"/>
      <c r="C12" s="210"/>
      <c r="D12" s="195"/>
      <c r="E12" s="195"/>
      <c r="F12" s="197"/>
      <c r="G12" s="201"/>
      <c r="H12" s="203"/>
      <c r="I12" s="203"/>
      <c r="J12" s="212"/>
      <c r="K12" s="203"/>
      <c r="L12" s="105"/>
      <c r="M12" s="70"/>
      <c r="N12" s="40"/>
      <c r="Q12" s="11" t="s">
        <v>40</v>
      </c>
      <c r="R12" s="11" t="s">
        <v>41</v>
      </c>
      <c r="S12" s="11" t="s">
        <v>123</v>
      </c>
      <c r="T12" s="11" t="s">
        <v>42</v>
      </c>
      <c r="U12" s="206"/>
      <c r="V12" s="11" t="s">
        <v>43</v>
      </c>
      <c r="W12" s="11">
        <v>1000</v>
      </c>
      <c r="X12" s="11" t="s">
        <v>44</v>
      </c>
      <c r="Y12" s="11" t="s">
        <v>45</v>
      </c>
      <c r="Z12" s="11" t="s">
        <v>43</v>
      </c>
      <c r="AA12" s="12"/>
      <c r="AC12" s="229"/>
      <c r="AD12" s="230"/>
      <c r="AE12" s="230"/>
      <c r="AF12" s="230"/>
      <c r="AG12" s="230"/>
      <c r="AH12" s="230"/>
      <c r="AI12" s="230"/>
      <c r="AJ12" s="230"/>
      <c r="AK12" s="230"/>
      <c r="AL12" s="230"/>
      <c r="AM12" s="230"/>
      <c r="AN12" s="230"/>
      <c r="AO12" s="230"/>
      <c r="AP12" s="230"/>
      <c r="AQ12" s="230"/>
      <c r="AR12" s="230"/>
      <c r="AS12" s="230"/>
      <c r="AT12" s="231"/>
    </row>
    <row r="13" spans="2:46" s="13" customFormat="1" ht="24.95" customHeight="1" x14ac:dyDescent="0.25">
      <c r="B13" s="106"/>
      <c r="C13" s="107"/>
      <c r="D13" s="108"/>
      <c r="E13" s="109"/>
      <c r="F13" s="110" t="str">
        <f t="shared" ref="F13:F45" si="0">IF(C13=0," ",SUM(C13-B13))</f>
        <v xml:space="preserve"> </v>
      </c>
      <c r="G13" s="111"/>
      <c r="H13" s="112"/>
      <c r="I13" s="108"/>
      <c r="J13" s="108"/>
      <c r="K13" s="108"/>
      <c r="L13" s="113" t="str">
        <f t="shared" ref="L13:L45" si="1">IF(F13=" "," ",AA13)</f>
        <v xml:space="preserve"> </v>
      </c>
      <c r="M13" s="76"/>
      <c r="N13" s="41"/>
      <c r="P13" s="14"/>
      <c r="Q13" s="15" t="str">
        <f t="shared" ref="Q13:Q45" si="2">IF(F13=" "," ",IF(G13+H13+I13=0,1000,0))</f>
        <v xml:space="preserve"> </v>
      </c>
      <c r="R13" s="16" t="str">
        <f t="shared" ref="R13:R45" si="3">IF(F13=" "," ",IF(AND(H13+I13=0,G13&gt;0,ROUND(G13/F13,0)&lt;=2),500,0))</f>
        <v xml:space="preserve"> </v>
      </c>
      <c r="S13" s="16" t="str">
        <f t="shared" ref="S13:S45" si="4">IF(F13=" "," ",IF(ROUND(G13/F13,0)&gt;2,(ROUND(G13/F13,0)-2)*(-100*F13),0))</f>
        <v xml:space="preserve"> </v>
      </c>
      <c r="T13" s="16" t="str">
        <f t="shared" ref="T13:T45" si="5">IF(F13=" "," ",IF(H13&gt;0,-500*H13,0)+IF(I13&gt;0,-500*I13,0))</f>
        <v xml:space="preserve"> </v>
      </c>
      <c r="U13" s="17" t="str">
        <f t="shared" ref="U13:U45" si="6">IF(F13=" "," ",Q13+R13+S13+T13)</f>
        <v xml:space="preserve"> </v>
      </c>
      <c r="V13" s="16" t="str">
        <f t="shared" ref="V13:V45" si="7">IF(F13=" "," ",F13*-2000)</f>
        <v xml:space="preserve"> </v>
      </c>
      <c r="W13" s="16" t="str">
        <f t="shared" ref="W13:W45" si="8">IF(F13=" "," ",F13*1000)</f>
        <v xml:space="preserve"> </v>
      </c>
      <c r="X13" s="17">
        <f t="shared" ref="X13:X45" si="9">IF(J13&gt;1,-1.5*IF(J13&lt;=1,0,J13),0)</f>
        <v>0</v>
      </c>
      <c r="Y13" s="16" t="str">
        <f t="shared" ref="Y13:Y45" si="10">IF(AND(U13&gt;=0,X13=0),U13,IF(AND(X13&lt;=0,U13&lt;0),X13+U13,X13))</f>
        <v xml:space="preserve"> </v>
      </c>
      <c r="Z13" s="17" t="str">
        <f t="shared" ref="Z13:Z45" si="11">IF(AND(Y13&lt;0,Y13&lt;V13),V13,IF(AND(Y13&gt;0,Y13&gt;W13),W13,Y13))</f>
        <v xml:space="preserve"> </v>
      </c>
      <c r="AA13" s="21" t="str">
        <f t="shared" ref="AA13:AA45" si="12">IF(AND(R13=500,J13=0),R13*F13,Z13)</f>
        <v xml:space="preserve"> </v>
      </c>
      <c r="AC13" s="229"/>
      <c r="AD13" s="230"/>
      <c r="AE13" s="230"/>
      <c r="AF13" s="230"/>
      <c r="AG13" s="230"/>
      <c r="AH13" s="230"/>
      <c r="AI13" s="230"/>
      <c r="AJ13" s="230"/>
      <c r="AK13" s="230"/>
      <c r="AL13" s="230"/>
      <c r="AM13" s="230"/>
      <c r="AN13" s="230"/>
      <c r="AO13" s="230"/>
      <c r="AP13" s="230"/>
      <c r="AQ13" s="230"/>
      <c r="AR13" s="230"/>
      <c r="AS13" s="230"/>
      <c r="AT13" s="231"/>
    </row>
    <row r="14" spans="2:46" s="13" customFormat="1" ht="24.95" customHeight="1" x14ac:dyDescent="0.25">
      <c r="B14" s="114"/>
      <c r="C14" s="115"/>
      <c r="D14" s="116"/>
      <c r="E14" s="109"/>
      <c r="F14" s="117" t="str">
        <f t="shared" si="0"/>
        <v xml:space="preserve"> </v>
      </c>
      <c r="G14" s="109"/>
      <c r="H14" s="109"/>
      <c r="I14" s="116"/>
      <c r="J14" s="116"/>
      <c r="K14" s="116"/>
      <c r="L14" s="113" t="str">
        <f t="shared" si="1"/>
        <v xml:space="preserve"> </v>
      </c>
      <c r="M14" s="76"/>
      <c r="N14" s="2"/>
      <c r="P14" s="14"/>
      <c r="Q14" s="18" t="str">
        <f t="shared" si="2"/>
        <v xml:space="preserve"> </v>
      </c>
      <c r="R14" s="19" t="str">
        <f t="shared" si="3"/>
        <v xml:space="preserve"> </v>
      </c>
      <c r="S14" s="19" t="str">
        <f t="shared" si="4"/>
        <v xml:space="preserve"> </v>
      </c>
      <c r="T14" s="19" t="str">
        <f t="shared" si="5"/>
        <v xml:space="preserve"> </v>
      </c>
      <c r="U14" s="20" t="str">
        <f t="shared" si="6"/>
        <v xml:space="preserve"> </v>
      </c>
      <c r="V14" s="19" t="str">
        <f t="shared" si="7"/>
        <v xml:space="preserve"> </v>
      </c>
      <c r="W14" s="19" t="str">
        <f t="shared" si="8"/>
        <v xml:space="preserve"> </v>
      </c>
      <c r="X14" s="20">
        <f t="shared" si="9"/>
        <v>0</v>
      </c>
      <c r="Y14" s="19" t="str">
        <f t="shared" si="10"/>
        <v xml:space="preserve"> </v>
      </c>
      <c r="Z14" s="20" t="str">
        <f t="shared" si="11"/>
        <v xml:space="preserve"> </v>
      </c>
      <c r="AA14" s="21" t="str">
        <f t="shared" si="12"/>
        <v xml:space="preserve"> </v>
      </c>
      <c r="AC14" s="229"/>
      <c r="AD14" s="230"/>
      <c r="AE14" s="230"/>
      <c r="AF14" s="230"/>
      <c r="AG14" s="230"/>
      <c r="AH14" s="230"/>
      <c r="AI14" s="230"/>
      <c r="AJ14" s="230"/>
      <c r="AK14" s="230"/>
      <c r="AL14" s="230"/>
      <c r="AM14" s="230"/>
      <c r="AN14" s="230"/>
      <c r="AO14" s="230"/>
      <c r="AP14" s="230"/>
      <c r="AQ14" s="230"/>
      <c r="AR14" s="230"/>
      <c r="AS14" s="230"/>
      <c r="AT14" s="231"/>
    </row>
    <row r="15" spans="2:46" s="13" customFormat="1" ht="24.95" customHeight="1" thickBot="1" x14ac:dyDescent="0.3">
      <c r="B15" s="114"/>
      <c r="C15" s="115"/>
      <c r="D15" s="116"/>
      <c r="E15" s="109"/>
      <c r="F15" s="117" t="str">
        <f t="shared" si="0"/>
        <v xml:space="preserve"> </v>
      </c>
      <c r="G15" s="109"/>
      <c r="H15" s="109"/>
      <c r="I15" s="116"/>
      <c r="J15" s="116"/>
      <c r="K15" s="116"/>
      <c r="L15" s="113" t="str">
        <f t="shared" si="1"/>
        <v xml:space="preserve"> </v>
      </c>
      <c r="M15" s="76"/>
      <c r="N15" s="2"/>
      <c r="P15" s="14"/>
      <c r="Q15" s="18" t="str">
        <f t="shared" si="2"/>
        <v xml:space="preserve"> </v>
      </c>
      <c r="R15" s="19" t="str">
        <f t="shared" si="3"/>
        <v xml:space="preserve"> </v>
      </c>
      <c r="S15" s="19" t="str">
        <f t="shared" si="4"/>
        <v xml:space="preserve"> </v>
      </c>
      <c r="T15" s="19" t="str">
        <f t="shared" si="5"/>
        <v xml:space="preserve"> </v>
      </c>
      <c r="U15" s="20" t="str">
        <f t="shared" si="6"/>
        <v xml:space="preserve"> </v>
      </c>
      <c r="V15" s="19" t="str">
        <f t="shared" si="7"/>
        <v xml:space="preserve"> </v>
      </c>
      <c r="W15" s="19" t="str">
        <f t="shared" si="8"/>
        <v xml:space="preserve"> </v>
      </c>
      <c r="X15" s="20">
        <f t="shared" si="9"/>
        <v>0</v>
      </c>
      <c r="Y15" s="19" t="str">
        <f t="shared" si="10"/>
        <v xml:space="preserve"> </v>
      </c>
      <c r="Z15" s="20" t="str">
        <f t="shared" si="11"/>
        <v xml:space="preserve"> </v>
      </c>
      <c r="AA15" s="21" t="str">
        <f t="shared" si="12"/>
        <v xml:space="preserve"> </v>
      </c>
      <c r="AC15" s="232"/>
      <c r="AD15" s="233"/>
      <c r="AE15" s="233"/>
      <c r="AF15" s="233"/>
      <c r="AG15" s="233"/>
      <c r="AH15" s="233"/>
      <c r="AI15" s="233"/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4"/>
    </row>
    <row r="16" spans="2:46" s="13" customFormat="1" ht="24.95" customHeight="1" thickTop="1" x14ac:dyDescent="0.25">
      <c r="B16" s="114"/>
      <c r="C16" s="115"/>
      <c r="D16" s="116"/>
      <c r="E16" s="109"/>
      <c r="F16" s="117" t="str">
        <f t="shared" si="0"/>
        <v xml:space="preserve"> </v>
      </c>
      <c r="G16" s="109"/>
      <c r="H16" s="109"/>
      <c r="I16" s="116"/>
      <c r="J16" s="116"/>
      <c r="K16" s="116"/>
      <c r="L16" s="113" t="str">
        <f t="shared" si="1"/>
        <v xml:space="preserve"> </v>
      </c>
      <c r="M16" s="76"/>
      <c r="P16" s="14"/>
      <c r="Q16" s="18" t="str">
        <f t="shared" si="2"/>
        <v xml:space="preserve"> </v>
      </c>
      <c r="R16" s="19" t="str">
        <f t="shared" si="3"/>
        <v xml:space="preserve"> </v>
      </c>
      <c r="S16" s="19" t="str">
        <f t="shared" si="4"/>
        <v xml:space="preserve"> </v>
      </c>
      <c r="T16" s="19" t="str">
        <f t="shared" si="5"/>
        <v xml:space="preserve"> </v>
      </c>
      <c r="U16" s="20" t="str">
        <f t="shared" si="6"/>
        <v xml:space="preserve"> </v>
      </c>
      <c r="V16" s="19" t="str">
        <f t="shared" si="7"/>
        <v xml:space="preserve"> </v>
      </c>
      <c r="W16" s="19" t="str">
        <f t="shared" si="8"/>
        <v xml:space="preserve"> </v>
      </c>
      <c r="X16" s="20">
        <f t="shared" si="9"/>
        <v>0</v>
      </c>
      <c r="Y16" s="19" t="str">
        <f t="shared" si="10"/>
        <v xml:space="preserve"> </v>
      </c>
      <c r="Z16" s="20" t="str">
        <f t="shared" si="11"/>
        <v xml:space="preserve"> </v>
      </c>
      <c r="AA16" s="21" t="str">
        <f t="shared" si="12"/>
        <v xml:space="preserve"> </v>
      </c>
      <c r="AC16" s="22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4"/>
    </row>
    <row r="17" spans="2:46" s="13" customFormat="1" ht="24.95" customHeight="1" x14ac:dyDescent="0.25">
      <c r="B17" s="114"/>
      <c r="C17" s="115"/>
      <c r="D17" s="116"/>
      <c r="E17" s="109"/>
      <c r="F17" s="117" t="str">
        <f t="shared" si="0"/>
        <v xml:space="preserve"> </v>
      </c>
      <c r="G17" s="109"/>
      <c r="H17" s="109"/>
      <c r="I17" s="116"/>
      <c r="J17" s="116"/>
      <c r="K17" s="116"/>
      <c r="L17" s="113" t="str">
        <f t="shared" si="1"/>
        <v xml:space="preserve"> </v>
      </c>
      <c r="M17" s="76"/>
      <c r="P17" s="14"/>
      <c r="Q17" s="18" t="str">
        <f t="shared" si="2"/>
        <v xml:space="preserve"> </v>
      </c>
      <c r="R17" s="19" t="str">
        <f t="shared" si="3"/>
        <v xml:space="preserve"> </v>
      </c>
      <c r="S17" s="19" t="str">
        <f t="shared" si="4"/>
        <v xml:space="preserve"> </v>
      </c>
      <c r="T17" s="19" t="str">
        <f t="shared" si="5"/>
        <v xml:space="preserve"> </v>
      </c>
      <c r="U17" s="20" t="str">
        <f t="shared" si="6"/>
        <v xml:space="preserve"> </v>
      </c>
      <c r="V17" s="19" t="str">
        <f t="shared" si="7"/>
        <v xml:space="preserve"> </v>
      </c>
      <c r="W17" s="19" t="str">
        <f t="shared" si="8"/>
        <v xml:space="preserve"> </v>
      </c>
      <c r="X17" s="20">
        <f t="shared" si="9"/>
        <v>0</v>
      </c>
      <c r="Y17" s="19" t="str">
        <f t="shared" si="10"/>
        <v xml:space="preserve"> </v>
      </c>
      <c r="Z17" s="20" t="str">
        <f t="shared" si="11"/>
        <v xml:space="preserve"> </v>
      </c>
      <c r="AA17" s="21" t="str">
        <f t="shared" si="12"/>
        <v xml:space="preserve"> </v>
      </c>
      <c r="AC17" s="22"/>
      <c r="AD17" s="23" t="s">
        <v>89</v>
      </c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4"/>
    </row>
    <row r="18" spans="2:46" s="13" customFormat="1" ht="24.95" customHeight="1" x14ac:dyDescent="0.25">
      <c r="B18" s="114"/>
      <c r="C18" s="115"/>
      <c r="D18" s="116"/>
      <c r="E18" s="109"/>
      <c r="F18" s="117" t="str">
        <f t="shared" si="0"/>
        <v xml:space="preserve"> </v>
      </c>
      <c r="G18" s="109"/>
      <c r="H18" s="109"/>
      <c r="I18" s="116"/>
      <c r="J18" s="116"/>
      <c r="K18" s="116"/>
      <c r="L18" s="113" t="str">
        <f t="shared" si="1"/>
        <v xml:space="preserve"> </v>
      </c>
      <c r="M18" s="76"/>
      <c r="P18" s="14"/>
      <c r="Q18" s="18" t="str">
        <f t="shared" si="2"/>
        <v xml:space="preserve"> </v>
      </c>
      <c r="R18" s="19" t="str">
        <f t="shared" si="3"/>
        <v xml:space="preserve"> </v>
      </c>
      <c r="S18" s="19" t="str">
        <f t="shared" si="4"/>
        <v xml:space="preserve"> </v>
      </c>
      <c r="T18" s="19" t="str">
        <f t="shared" si="5"/>
        <v xml:space="preserve"> </v>
      </c>
      <c r="U18" s="20" t="str">
        <f t="shared" si="6"/>
        <v xml:space="preserve"> </v>
      </c>
      <c r="V18" s="19" t="str">
        <f t="shared" si="7"/>
        <v xml:space="preserve"> </v>
      </c>
      <c r="W18" s="19" t="str">
        <f t="shared" si="8"/>
        <v xml:space="preserve"> </v>
      </c>
      <c r="X18" s="20">
        <f t="shared" si="9"/>
        <v>0</v>
      </c>
      <c r="Y18" s="19" t="str">
        <f t="shared" si="10"/>
        <v xml:space="preserve"> </v>
      </c>
      <c r="Z18" s="20" t="str">
        <f t="shared" si="11"/>
        <v xml:space="preserve"> </v>
      </c>
      <c r="AA18" s="21" t="str">
        <f t="shared" si="12"/>
        <v xml:space="preserve"> </v>
      </c>
      <c r="AC18" s="22"/>
      <c r="AD18" s="25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9"/>
    </row>
    <row r="19" spans="2:46" s="13" customFormat="1" ht="24.95" customHeight="1" x14ac:dyDescent="0.25">
      <c r="B19" s="114"/>
      <c r="C19" s="115"/>
      <c r="D19" s="116"/>
      <c r="E19" s="109"/>
      <c r="F19" s="117" t="str">
        <f t="shared" si="0"/>
        <v xml:space="preserve"> </v>
      </c>
      <c r="G19" s="109"/>
      <c r="H19" s="109"/>
      <c r="I19" s="116"/>
      <c r="J19" s="116"/>
      <c r="K19" s="116"/>
      <c r="L19" s="113" t="str">
        <f t="shared" si="1"/>
        <v xml:space="preserve"> </v>
      </c>
      <c r="M19" s="76"/>
      <c r="P19" s="14"/>
      <c r="Q19" s="18" t="str">
        <f t="shared" si="2"/>
        <v xml:space="preserve"> </v>
      </c>
      <c r="R19" s="19" t="str">
        <f t="shared" si="3"/>
        <v xml:space="preserve"> </v>
      </c>
      <c r="S19" s="19" t="str">
        <f t="shared" si="4"/>
        <v xml:space="preserve"> </v>
      </c>
      <c r="T19" s="19" t="str">
        <f t="shared" si="5"/>
        <v xml:space="preserve"> </v>
      </c>
      <c r="U19" s="20" t="str">
        <f t="shared" si="6"/>
        <v xml:space="preserve"> </v>
      </c>
      <c r="V19" s="19" t="str">
        <f t="shared" si="7"/>
        <v xml:space="preserve"> </v>
      </c>
      <c r="W19" s="19" t="str">
        <f t="shared" si="8"/>
        <v xml:space="preserve"> </v>
      </c>
      <c r="X19" s="20">
        <f t="shared" si="9"/>
        <v>0</v>
      </c>
      <c r="Y19" s="19" t="str">
        <f t="shared" si="10"/>
        <v xml:space="preserve"> </v>
      </c>
      <c r="Z19" s="20" t="str">
        <f t="shared" si="11"/>
        <v xml:space="preserve"> </v>
      </c>
      <c r="AA19" s="21" t="str">
        <f t="shared" si="12"/>
        <v xml:space="preserve"> </v>
      </c>
      <c r="AC19" s="22"/>
      <c r="AD19" s="64" t="s">
        <v>90</v>
      </c>
      <c r="AE19" s="188" t="s">
        <v>91</v>
      </c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24"/>
    </row>
    <row r="20" spans="2:46" s="13" customFormat="1" ht="24.95" customHeight="1" x14ac:dyDescent="0.25">
      <c r="B20" s="114"/>
      <c r="C20" s="115"/>
      <c r="D20" s="116"/>
      <c r="E20" s="109"/>
      <c r="F20" s="117" t="str">
        <f t="shared" si="0"/>
        <v xml:space="preserve"> </v>
      </c>
      <c r="G20" s="109"/>
      <c r="H20" s="109"/>
      <c r="I20" s="116"/>
      <c r="J20" s="116"/>
      <c r="K20" s="116"/>
      <c r="L20" s="113" t="str">
        <f t="shared" si="1"/>
        <v xml:space="preserve"> </v>
      </c>
      <c r="M20" s="76"/>
      <c r="P20" s="14"/>
      <c r="Q20" s="18" t="str">
        <f t="shared" si="2"/>
        <v xml:space="preserve"> </v>
      </c>
      <c r="R20" s="19" t="str">
        <f t="shared" si="3"/>
        <v xml:space="preserve"> </v>
      </c>
      <c r="S20" s="19" t="str">
        <f t="shared" si="4"/>
        <v xml:space="preserve"> </v>
      </c>
      <c r="T20" s="19" t="str">
        <f t="shared" si="5"/>
        <v xml:space="preserve"> </v>
      </c>
      <c r="U20" s="20" t="str">
        <f t="shared" si="6"/>
        <v xml:space="preserve"> </v>
      </c>
      <c r="V20" s="19" t="str">
        <f t="shared" si="7"/>
        <v xml:space="preserve"> </v>
      </c>
      <c r="W20" s="19" t="str">
        <f t="shared" si="8"/>
        <v xml:space="preserve"> </v>
      </c>
      <c r="X20" s="20">
        <f t="shared" si="9"/>
        <v>0</v>
      </c>
      <c r="Y20" s="19" t="str">
        <f t="shared" si="10"/>
        <v xml:space="preserve"> </v>
      </c>
      <c r="Z20" s="20" t="str">
        <f t="shared" si="11"/>
        <v xml:space="preserve"> </v>
      </c>
      <c r="AA20" s="21" t="str">
        <f t="shared" si="12"/>
        <v xml:space="preserve"> </v>
      </c>
      <c r="AC20" s="22"/>
      <c r="AD20" s="69" t="s">
        <v>92</v>
      </c>
      <c r="AE20" s="190" t="s">
        <v>93</v>
      </c>
      <c r="AF20" s="190"/>
      <c r="AG20" s="190"/>
      <c r="AH20" s="190"/>
      <c r="AI20" s="190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28"/>
    </row>
    <row r="21" spans="2:46" s="13" customFormat="1" ht="24.95" customHeight="1" x14ac:dyDescent="0.25">
      <c r="B21" s="114"/>
      <c r="C21" s="115"/>
      <c r="D21" s="116"/>
      <c r="E21" s="109"/>
      <c r="F21" s="117" t="str">
        <f t="shared" si="0"/>
        <v xml:space="preserve"> </v>
      </c>
      <c r="G21" s="109"/>
      <c r="H21" s="109"/>
      <c r="I21" s="116"/>
      <c r="J21" s="116"/>
      <c r="K21" s="116"/>
      <c r="L21" s="113" t="str">
        <f t="shared" si="1"/>
        <v xml:space="preserve"> </v>
      </c>
      <c r="M21" s="76"/>
      <c r="P21" s="14"/>
      <c r="Q21" s="18" t="str">
        <f t="shared" si="2"/>
        <v xml:space="preserve"> </v>
      </c>
      <c r="R21" s="19" t="str">
        <f t="shared" si="3"/>
        <v xml:space="preserve"> </v>
      </c>
      <c r="S21" s="19" t="str">
        <f t="shared" si="4"/>
        <v xml:space="preserve"> </v>
      </c>
      <c r="T21" s="19" t="str">
        <f t="shared" si="5"/>
        <v xml:space="preserve"> </v>
      </c>
      <c r="U21" s="20" t="str">
        <f t="shared" si="6"/>
        <v xml:space="preserve"> </v>
      </c>
      <c r="V21" s="19" t="str">
        <f t="shared" si="7"/>
        <v xml:space="preserve"> </v>
      </c>
      <c r="W21" s="19" t="str">
        <f t="shared" si="8"/>
        <v xml:space="preserve"> </v>
      </c>
      <c r="X21" s="20">
        <f t="shared" si="9"/>
        <v>0</v>
      </c>
      <c r="Y21" s="19" t="str">
        <f t="shared" si="10"/>
        <v xml:space="preserve"> </v>
      </c>
      <c r="Z21" s="20" t="str">
        <f t="shared" si="11"/>
        <v xml:space="preserve"> </v>
      </c>
      <c r="AA21" s="21" t="str">
        <f t="shared" si="12"/>
        <v xml:space="preserve"> </v>
      </c>
      <c r="AC21" s="22"/>
      <c r="AD21" s="69" t="s">
        <v>94</v>
      </c>
      <c r="AE21" s="190" t="s">
        <v>95</v>
      </c>
      <c r="AF21" s="190"/>
      <c r="AG21" s="190"/>
      <c r="AH21" s="190"/>
      <c r="AI21" s="190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1"/>
    </row>
    <row r="22" spans="2:46" s="13" customFormat="1" ht="24.95" customHeight="1" x14ac:dyDescent="0.25">
      <c r="B22" s="114"/>
      <c r="C22" s="115"/>
      <c r="D22" s="116"/>
      <c r="E22" s="109"/>
      <c r="F22" s="117" t="str">
        <f t="shared" si="0"/>
        <v xml:space="preserve"> </v>
      </c>
      <c r="G22" s="109"/>
      <c r="H22" s="109"/>
      <c r="I22" s="116"/>
      <c r="J22" s="116"/>
      <c r="K22" s="116"/>
      <c r="L22" s="113" t="str">
        <f t="shared" si="1"/>
        <v xml:space="preserve"> </v>
      </c>
      <c r="M22" s="76"/>
      <c r="P22" s="14"/>
      <c r="Q22" s="18" t="str">
        <f t="shared" si="2"/>
        <v xml:space="preserve"> </v>
      </c>
      <c r="R22" s="19" t="str">
        <f t="shared" si="3"/>
        <v xml:space="preserve"> </v>
      </c>
      <c r="S22" s="19" t="str">
        <f t="shared" si="4"/>
        <v xml:space="preserve"> </v>
      </c>
      <c r="T22" s="19" t="str">
        <f t="shared" si="5"/>
        <v xml:space="preserve"> </v>
      </c>
      <c r="U22" s="20" t="str">
        <f t="shared" si="6"/>
        <v xml:space="preserve"> </v>
      </c>
      <c r="V22" s="19" t="str">
        <f t="shared" si="7"/>
        <v xml:space="preserve"> </v>
      </c>
      <c r="W22" s="19" t="str">
        <f t="shared" si="8"/>
        <v xml:space="preserve"> </v>
      </c>
      <c r="X22" s="20">
        <f t="shared" si="9"/>
        <v>0</v>
      </c>
      <c r="Y22" s="19" t="str">
        <f t="shared" si="10"/>
        <v xml:space="preserve"> </v>
      </c>
      <c r="Z22" s="20" t="str">
        <f t="shared" si="11"/>
        <v xml:space="preserve"> </v>
      </c>
      <c r="AA22" s="21" t="str">
        <f t="shared" si="12"/>
        <v xml:space="preserve"> </v>
      </c>
      <c r="AC22" s="22"/>
      <c r="AD22" s="26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</row>
    <row r="23" spans="2:46" s="13" customFormat="1" ht="24.95" customHeight="1" x14ac:dyDescent="0.25">
      <c r="B23" s="114"/>
      <c r="C23" s="115"/>
      <c r="D23" s="116"/>
      <c r="E23" s="109"/>
      <c r="F23" s="117" t="str">
        <f t="shared" si="0"/>
        <v xml:space="preserve"> </v>
      </c>
      <c r="G23" s="109"/>
      <c r="H23" s="109"/>
      <c r="I23" s="116"/>
      <c r="J23" s="116"/>
      <c r="K23" s="116"/>
      <c r="L23" s="113" t="str">
        <f t="shared" si="1"/>
        <v xml:space="preserve"> </v>
      </c>
      <c r="M23" s="76"/>
      <c r="P23" s="14"/>
      <c r="Q23" s="18" t="str">
        <f t="shared" si="2"/>
        <v xml:space="preserve"> </v>
      </c>
      <c r="R23" s="19" t="str">
        <f t="shared" si="3"/>
        <v xml:space="preserve"> </v>
      </c>
      <c r="S23" s="19" t="str">
        <f t="shared" si="4"/>
        <v xml:space="preserve"> </v>
      </c>
      <c r="T23" s="19" t="str">
        <f t="shared" si="5"/>
        <v xml:space="preserve"> </v>
      </c>
      <c r="U23" s="20" t="str">
        <f t="shared" si="6"/>
        <v xml:space="preserve"> </v>
      </c>
      <c r="V23" s="19" t="str">
        <f t="shared" si="7"/>
        <v xml:space="preserve"> </v>
      </c>
      <c r="W23" s="19" t="str">
        <f t="shared" si="8"/>
        <v xml:space="preserve"> </v>
      </c>
      <c r="X23" s="20">
        <f t="shared" si="9"/>
        <v>0</v>
      </c>
      <c r="Y23" s="19" t="str">
        <f t="shared" si="10"/>
        <v xml:space="preserve"> </v>
      </c>
      <c r="Z23" s="20" t="str">
        <f t="shared" si="11"/>
        <v xml:space="preserve"> </v>
      </c>
      <c r="AA23" s="21" t="str">
        <f t="shared" si="12"/>
        <v xml:space="preserve"> </v>
      </c>
      <c r="AC23" s="22"/>
      <c r="AD23" s="26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4"/>
    </row>
    <row r="24" spans="2:46" s="13" customFormat="1" ht="24.95" customHeight="1" x14ac:dyDescent="0.25">
      <c r="B24" s="114"/>
      <c r="C24" s="115"/>
      <c r="D24" s="116"/>
      <c r="E24" s="109"/>
      <c r="F24" s="117" t="str">
        <f t="shared" si="0"/>
        <v xml:space="preserve"> </v>
      </c>
      <c r="G24" s="109"/>
      <c r="H24" s="109"/>
      <c r="I24" s="116"/>
      <c r="J24" s="116"/>
      <c r="K24" s="116"/>
      <c r="L24" s="113" t="str">
        <f t="shared" si="1"/>
        <v xml:space="preserve"> </v>
      </c>
      <c r="M24" s="76"/>
      <c r="P24" s="14"/>
      <c r="Q24" s="18" t="str">
        <f t="shared" si="2"/>
        <v xml:space="preserve"> </v>
      </c>
      <c r="R24" s="19" t="str">
        <f t="shared" si="3"/>
        <v xml:space="preserve"> </v>
      </c>
      <c r="S24" s="19" t="str">
        <f t="shared" si="4"/>
        <v xml:space="preserve"> </v>
      </c>
      <c r="T24" s="19" t="str">
        <f t="shared" si="5"/>
        <v xml:space="preserve"> </v>
      </c>
      <c r="U24" s="20" t="str">
        <f t="shared" si="6"/>
        <v xml:space="preserve"> </v>
      </c>
      <c r="V24" s="19" t="str">
        <f t="shared" si="7"/>
        <v xml:space="preserve"> </v>
      </c>
      <c r="W24" s="19" t="str">
        <f t="shared" si="8"/>
        <v xml:space="preserve"> </v>
      </c>
      <c r="X24" s="20">
        <f t="shared" si="9"/>
        <v>0</v>
      </c>
      <c r="Y24" s="19" t="str">
        <f t="shared" si="10"/>
        <v xml:space="preserve"> </v>
      </c>
      <c r="Z24" s="20" t="str">
        <f t="shared" si="11"/>
        <v xml:space="preserve"> </v>
      </c>
      <c r="AA24" s="21" t="str">
        <f t="shared" si="12"/>
        <v xml:space="preserve"> </v>
      </c>
      <c r="AC24" s="22"/>
      <c r="AD24" s="188" t="s">
        <v>96</v>
      </c>
      <c r="AE24" s="188"/>
      <c r="AF24" s="188"/>
      <c r="AG24" s="188"/>
      <c r="AH24" s="188"/>
      <c r="AI24" s="188"/>
      <c r="AJ24" s="188"/>
      <c r="AK24" s="188"/>
      <c r="AL24" s="188"/>
      <c r="AM24" s="188"/>
      <c r="AN24" s="188"/>
      <c r="AO24" s="188"/>
      <c r="AP24" s="188"/>
      <c r="AQ24" s="188"/>
      <c r="AR24" s="188"/>
      <c r="AS24" s="188"/>
      <c r="AT24" s="24"/>
    </row>
    <row r="25" spans="2:46" s="13" customFormat="1" ht="24.95" customHeight="1" x14ac:dyDescent="0.25">
      <c r="B25" s="114"/>
      <c r="C25" s="115"/>
      <c r="D25" s="116"/>
      <c r="E25" s="109"/>
      <c r="F25" s="117" t="str">
        <f t="shared" si="0"/>
        <v xml:space="preserve"> </v>
      </c>
      <c r="G25" s="109"/>
      <c r="H25" s="109"/>
      <c r="I25" s="116"/>
      <c r="J25" s="116"/>
      <c r="K25" s="116"/>
      <c r="L25" s="113" t="str">
        <f t="shared" si="1"/>
        <v xml:space="preserve"> </v>
      </c>
      <c r="M25" s="76"/>
      <c r="P25" s="14"/>
      <c r="Q25" s="18" t="str">
        <f t="shared" si="2"/>
        <v xml:space="preserve"> </v>
      </c>
      <c r="R25" s="19" t="str">
        <f t="shared" si="3"/>
        <v xml:space="preserve"> </v>
      </c>
      <c r="S25" s="19" t="str">
        <f t="shared" si="4"/>
        <v xml:space="preserve"> </v>
      </c>
      <c r="T25" s="19" t="str">
        <f t="shared" si="5"/>
        <v xml:space="preserve"> </v>
      </c>
      <c r="U25" s="20" t="str">
        <f t="shared" si="6"/>
        <v xml:space="preserve"> </v>
      </c>
      <c r="V25" s="19" t="str">
        <f t="shared" si="7"/>
        <v xml:space="preserve"> </v>
      </c>
      <c r="W25" s="19" t="str">
        <f t="shared" si="8"/>
        <v xml:space="preserve"> </v>
      </c>
      <c r="X25" s="20">
        <f t="shared" si="9"/>
        <v>0</v>
      </c>
      <c r="Y25" s="19" t="str">
        <f t="shared" si="10"/>
        <v xml:space="preserve"> </v>
      </c>
      <c r="Z25" s="20" t="str">
        <f t="shared" si="11"/>
        <v xml:space="preserve"> </v>
      </c>
      <c r="AA25" s="21" t="str">
        <f t="shared" si="12"/>
        <v xml:space="preserve"> </v>
      </c>
      <c r="AC25" s="22"/>
      <c r="AD25" s="188" t="s">
        <v>97</v>
      </c>
      <c r="AE25" s="188"/>
      <c r="AF25" s="188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188"/>
      <c r="AR25" s="188"/>
      <c r="AS25" s="188"/>
      <c r="AT25" s="28"/>
    </row>
    <row r="26" spans="2:46" s="13" customFormat="1" ht="24.95" customHeight="1" x14ac:dyDescent="0.25">
      <c r="B26" s="114"/>
      <c r="C26" s="115"/>
      <c r="D26" s="116"/>
      <c r="E26" s="109"/>
      <c r="F26" s="117" t="str">
        <f t="shared" si="0"/>
        <v xml:space="preserve"> </v>
      </c>
      <c r="G26" s="109"/>
      <c r="H26" s="109"/>
      <c r="I26" s="116"/>
      <c r="J26" s="116"/>
      <c r="K26" s="116"/>
      <c r="L26" s="113" t="str">
        <f t="shared" si="1"/>
        <v xml:space="preserve"> </v>
      </c>
      <c r="M26" s="76"/>
      <c r="P26" s="14"/>
      <c r="Q26" s="18" t="str">
        <f t="shared" si="2"/>
        <v xml:space="preserve"> </v>
      </c>
      <c r="R26" s="19" t="str">
        <f t="shared" si="3"/>
        <v xml:space="preserve"> </v>
      </c>
      <c r="S26" s="19" t="str">
        <f t="shared" si="4"/>
        <v xml:space="preserve"> </v>
      </c>
      <c r="T26" s="19" t="str">
        <f t="shared" si="5"/>
        <v xml:space="preserve"> </v>
      </c>
      <c r="U26" s="20" t="str">
        <f t="shared" si="6"/>
        <v xml:space="preserve"> </v>
      </c>
      <c r="V26" s="19" t="str">
        <f t="shared" si="7"/>
        <v xml:space="preserve"> </v>
      </c>
      <c r="W26" s="19" t="str">
        <f t="shared" si="8"/>
        <v xml:space="preserve"> </v>
      </c>
      <c r="X26" s="20">
        <f t="shared" si="9"/>
        <v>0</v>
      </c>
      <c r="Y26" s="19" t="str">
        <f t="shared" si="10"/>
        <v xml:space="preserve"> </v>
      </c>
      <c r="Z26" s="20" t="str">
        <f t="shared" si="11"/>
        <v xml:space="preserve"> </v>
      </c>
      <c r="AA26" s="21" t="str">
        <f t="shared" si="12"/>
        <v xml:space="preserve"> </v>
      </c>
      <c r="AC26" s="22"/>
      <c r="AD26" s="188" t="s">
        <v>98</v>
      </c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46"/>
    </row>
    <row r="27" spans="2:46" s="13" customFormat="1" ht="24.95" customHeight="1" x14ac:dyDescent="0.25">
      <c r="B27" s="114"/>
      <c r="C27" s="115"/>
      <c r="D27" s="116"/>
      <c r="E27" s="109"/>
      <c r="F27" s="117" t="str">
        <f t="shared" si="0"/>
        <v xml:space="preserve"> </v>
      </c>
      <c r="G27" s="109"/>
      <c r="H27" s="109"/>
      <c r="I27" s="116"/>
      <c r="J27" s="116"/>
      <c r="K27" s="116"/>
      <c r="L27" s="113" t="str">
        <f t="shared" si="1"/>
        <v xml:space="preserve"> </v>
      </c>
      <c r="M27" s="76"/>
      <c r="P27" s="14"/>
      <c r="Q27" s="18" t="str">
        <f t="shared" si="2"/>
        <v xml:space="preserve"> </v>
      </c>
      <c r="R27" s="19" t="str">
        <f t="shared" si="3"/>
        <v xml:space="preserve"> </v>
      </c>
      <c r="S27" s="19" t="str">
        <f t="shared" si="4"/>
        <v xml:space="preserve"> </v>
      </c>
      <c r="T27" s="19" t="str">
        <f t="shared" si="5"/>
        <v xml:space="preserve"> </v>
      </c>
      <c r="U27" s="20" t="str">
        <f t="shared" si="6"/>
        <v xml:space="preserve"> </v>
      </c>
      <c r="V27" s="19" t="str">
        <f t="shared" si="7"/>
        <v xml:space="preserve"> </v>
      </c>
      <c r="W27" s="19" t="str">
        <f t="shared" si="8"/>
        <v xml:space="preserve"> </v>
      </c>
      <c r="X27" s="20">
        <f t="shared" si="9"/>
        <v>0</v>
      </c>
      <c r="Y27" s="19" t="str">
        <f t="shared" si="10"/>
        <v xml:space="preserve"> </v>
      </c>
      <c r="Z27" s="20" t="str">
        <f t="shared" si="11"/>
        <v xml:space="preserve"> </v>
      </c>
      <c r="AA27" s="21" t="str">
        <f t="shared" si="12"/>
        <v xml:space="preserve"> </v>
      </c>
      <c r="AC27" s="22"/>
      <c r="AD27" s="188" t="s">
        <v>99</v>
      </c>
      <c r="AE27" s="188"/>
      <c r="AF27" s="188"/>
      <c r="AG27" s="188"/>
      <c r="AH27" s="188"/>
      <c r="AI27" s="188"/>
      <c r="AJ27" s="188"/>
      <c r="AK27" s="188"/>
      <c r="AL27" s="188"/>
      <c r="AM27" s="188"/>
      <c r="AN27" s="188"/>
      <c r="AO27" s="188"/>
      <c r="AP27" s="188"/>
      <c r="AQ27" s="188"/>
      <c r="AR27" s="188"/>
      <c r="AS27" s="188"/>
      <c r="AT27" s="24"/>
    </row>
    <row r="28" spans="2:46" s="13" customFormat="1" ht="24.95" customHeight="1" x14ac:dyDescent="0.25">
      <c r="B28" s="114"/>
      <c r="C28" s="115"/>
      <c r="D28" s="116"/>
      <c r="E28" s="109"/>
      <c r="F28" s="117" t="str">
        <f t="shared" si="0"/>
        <v xml:space="preserve"> </v>
      </c>
      <c r="G28" s="109"/>
      <c r="H28" s="109"/>
      <c r="I28" s="116"/>
      <c r="J28" s="116"/>
      <c r="K28" s="116"/>
      <c r="L28" s="113" t="str">
        <f t="shared" si="1"/>
        <v xml:space="preserve"> </v>
      </c>
      <c r="M28" s="76"/>
      <c r="P28" s="14"/>
      <c r="Q28" s="18" t="str">
        <f t="shared" si="2"/>
        <v xml:space="preserve"> </v>
      </c>
      <c r="R28" s="19" t="str">
        <f t="shared" si="3"/>
        <v xml:space="preserve"> </v>
      </c>
      <c r="S28" s="19" t="str">
        <f t="shared" si="4"/>
        <v xml:space="preserve"> </v>
      </c>
      <c r="T28" s="19" t="str">
        <f t="shared" si="5"/>
        <v xml:space="preserve"> </v>
      </c>
      <c r="U28" s="20" t="str">
        <f t="shared" si="6"/>
        <v xml:space="preserve"> </v>
      </c>
      <c r="V28" s="19" t="str">
        <f t="shared" si="7"/>
        <v xml:space="preserve"> </v>
      </c>
      <c r="W28" s="19" t="str">
        <f t="shared" si="8"/>
        <v xml:space="preserve"> </v>
      </c>
      <c r="X28" s="20">
        <f t="shared" si="9"/>
        <v>0</v>
      </c>
      <c r="Y28" s="19" t="str">
        <f t="shared" si="10"/>
        <v xml:space="preserve"> </v>
      </c>
      <c r="Z28" s="20" t="str">
        <f t="shared" si="11"/>
        <v xml:space="preserve"> </v>
      </c>
      <c r="AA28" s="21" t="str">
        <f t="shared" si="12"/>
        <v xml:space="preserve"> </v>
      </c>
      <c r="AC28" s="22"/>
      <c r="AD28" s="26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4"/>
    </row>
    <row r="29" spans="2:46" s="13" customFormat="1" ht="24.95" customHeight="1" thickBot="1" x14ac:dyDescent="0.3">
      <c r="B29" s="114"/>
      <c r="C29" s="115"/>
      <c r="D29" s="116"/>
      <c r="E29" s="109"/>
      <c r="F29" s="117" t="str">
        <f t="shared" si="0"/>
        <v xml:space="preserve"> </v>
      </c>
      <c r="G29" s="109"/>
      <c r="H29" s="109"/>
      <c r="I29" s="116"/>
      <c r="J29" s="116"/>
      <c r="K29" s="116"/>
      <c r="L29" s="113" t="str">
        <f t="shared" si="1"/>
        <v xml:space="preserve"> </v>
      </c>
      <c r="M29" s="76"/>
      <c r="P29" s="14"/>
      <c r="Q29" s="18" t="str">
        <f t="shared" si="2"/>
        <v xml:space="preserve"> </v>
      </c>
      <c r="R29" s="19" t="str">
        <f t="shared" si="3"/>
        <v xml:space="preserve"> </v>
      </c>
      <c r="S29" s="19" t="str">
        <f t="shared" si="4"/>
        <v xml:space="preserve"> </v>
      </c>
      <c r="T29" s="19" t="str">
        <f t="shared" si="5"/>
        <v xml:space="preserve"> </v>
      </c>
      <c r="U29" s="20" t="str">
        <f t="shared" si="6"/>
        <v xml:space="preserve"> </v>
      </c>
      <c r="V29" s="19" t="str">
        <f t="shared" si="7"/>
        <v xml:space="preserve"> </v>
      </c>
      <c r="W29" s="19" t="str">
        <f t="shared" si="8"/>
        <v xml:space="preserve"> </v>
      </c>
      <c r="X29" s="20">
        <f t="shared" si="9"/>
        <v>0</v>
      </c>
      <c r="Y29" s="19" t="str">
        <f t="shared" si="10"/>
        <v xml:space="preserve"> </v>
      </c>
      <c r="Z29" s="20" t="str">
        <f t="shared" si="11"/>
        <v xml:space="preserve"> </v>
      </c>
      <c r="AA29" s="21" t="str">
        <f t="shared" si="12"/>
        <v xml:space="preserve"> </v>
      </c>
      <c r="AC29" s="22"/>
      <c r="AD29" s="26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4"/>
    </row>
    <row r="30" spans="2:46" s="13" customFormat="1" ht="24.95" customHeight="1" thickTop="1" x14ac:dyDescent="0.25">
      <c r="B30" s="114"/>
      <c r="C30" s="115"/>
      <c r="D30" s="116"/>
      <c r="E30" s="109"/>
      <c r="F30" s="117" t="str">
        <f t="shared" si="0"/>
        <v xml:space="preserve"> </v>
      </c>
      <c r="G30" s="109"/>
      <c r="H30" s="109"/>
      <c r="I30" s="116"/>
      <c r="J30" s="116"/>
      <c r="K30" s="116"/>
      <c r="L30" s="113" t="str">
        <f t="shared" si="1"/>
        <v xml:space="preserve"> </v>
      </c>
      <c r="M30" s="76"/>
      <c r="P30" s="14"/>
      <c r="Q30" s="18" t="str">
        <f t="shared" si="2"/>
        <v xml:space="preserve"> </v>
      </c>
      <c r="R30" s="19" t="str">
        <f t="shared" si="3"/>
        <v xml:space="preserve"> </v>
      </c>
      <c r="S30" s="19" t="str">
        <f t="shared" si="4"/>
        <v xml:space="preserve"> </v>
      </c>
      <c r="T30" s="19" t="str">
        <f t="shared" si="5"/>
        <v xml:space="preserve"> </v>
      </c>
      <c r="U30" s="20" t="str">
        <f t="shared" si="6"/>
        <v xml:space="preserve"> </v>
      </c>
      <c r="V30" s="19" t="str">
        <f t="shared" si="7"/>
        <v xml:space="preserve"> </v>
      </c>
      <c r="W30" s="19" t="str">
        <f t="shared" si="8"/>
        <v xml:space="preserve"> </v>
      </c>
      <c r="X30" s="20">
        <f t="shared" si="9"/>
        <v>0</v>
      </c>
      <c r="Y30" s="19" t="str">
        <f t="shared" si="10"/>
        <v xml:space="preserve"> </v>
      </c>
      <c r="Z30" s="20" t="str">
        <f t="shared" si="11"/>
        <v xml:space="preserve"> </v>
      </c>
      <c r="AA30" s="21" t="str">
        <f t="shared" si="12"/>
        <v xml:space="preserve"> </v>
      </c>
      <c r="AC30" s="42"/>
      <c r="AD30" s="43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5"/>
    </row>
    <row r="31" spans="2:46" s="13" customFormat="1" ht="24.95" customHeight="1" x14ac:dyDescent="0.25">
      <c r="B31" s="114"/>
      <c r="C31" s="115"/>
      <c r="D31" s="116"/>
      <c r="E31" s="109"/>
      <c r="F31" s="117" t="str">
        <f t="shared" si="0"/>
        <v xml:space="preserve"> </v>
      </c>
      <c r="G31" s="109"/>
      <c r="H31" s="109"/>
      <c r="I31" s="116"/>
      <c r="J31" s="116"/>
      <c r="K31" s="116"/>
      <c r="L31" s="113" t="str">
        <f t="shared" si="1"/>
        <v xml:space="preserve"> </v>
      </c>
      <c r="M31" s="76"/>
      <c r="P31" s="14"/>
      <c r="Q31" s="18" t="str">
        <f t="shared" si="2"/>
        <v xml:space="preserve"> </v>
      </c>
      <c r="R31" s="19" t="str">
        <f t="shared" si="3"/>
        <v xml:space="preserve"> </v>
      </c>
      <c r="S31" s="19" t="str">
        <f t="shared" si="4"/>
        <v xml:space="preserve"> </v>
      </c>
      <c r="T31" s="19" t="str">
        <f t="shared" si="5"/>
        <v xml:space="preserve"> </v>
      </c>
      <c r="U31" s="20" t="str">
        <f t="shared" si="6"/>
        <v xml:space="preserve"> </v>
      </c>
      <c r="V31" s="19" t="str">
        <f t="shared" si="7"/>
        <v xml:space="preserve"> </v>
      </c>
      <c r="W31" s="19" t="str">
        <f t="shared" si="8"/>
        <v xml:space="preserve"> </v>
      </c>
      <c r="X31" s="20">
        <f t="shared" si="9"/>
        <v>0</v>
      </c>
      <c r="Y31" s="19" t="str">
        <f t="shared" si="10"/>
        <v xml:space="preserve"> </v>
      </c>
      <c r="Z31" s="20" t="str">
        <f t="shared" si="11"/>
        <v xml:space="preserve"> </v>
      </c>
      <c r="AA31" s="21" t="str">
        <f t="shared" si="12"/>
        <v xml:space="preserve"> </v>
      </c>
      <c r="AC31" s="22"/>
      <c r="AD31" s="23" t="s">
        <v>48</v>
      </c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4"/>
    </row>
    <row r="32" spans="2:46" s="13" customFormat="1" ht="24.95" customHeight="1" x14ac:dyDescent="0.25">
      <c r="B32" s="114"/>
      <c r="C32" s="115"/>
      <c r="D32" s="116"/>
      <c r="E32" s="109"/>
      <c r="F32" s="117" t="str">
        <f t="shared" si="0"/>
        <v xml:space="preserve"> </v>
      </c>
      <c r="G32" s="109"/>
      <c r="H32" s="109"/>
      <c r="I32" s="116"/>
      <c r="J32" s="116"/>
      <c r="K32" s="116"/>
      <c r="L32" s="113" t="str">
        <f t="shared" si="1"/>
        <v xml:space="preserve"> </v>
      </c>
      <c r="M32" s="76"/>
      <c r="P32" s="14"/>
      <c r="Q32" s="18" t="str">
        <f t="shared" si="2"/>
        <v xml:space="preserve"> </v>
      </c>
      <c r="R32" s="19" t="str">
        <f t="shared" si="3"/>
        <v xml:space="preserve"> </v>
      </c>
      <c r="S32" s="19" t="str">
        <f t="shared" si="4"/>
        <v xml:space="preserve"> </v>
      </c>
      <c r="T32" s="19" t="str">
        <f t="shared" si="5"/>
        <v xml:space="preserve"> </v>
      </c>
      <c r="U32" s="20" t="str">
        <f t="shared" si="6"/>
        <v xml:space="preserve"> </v>
      </c>
      <c r="V32" s="19" t="str">
        <f t="shared" si="7"/>
        <v xml:space="preserve"> </v>
      </c>
      <c r="W32" s="19" t="str">
        <f t="shared" si="8"/>
        <v xml:space="preserve"> </v>
      </c>
      <c r="X32" s="20">
        <f t="shared" si="9"/>
        <v>0</v>
      </c>
      <c r="Y32" s="19" t="str">
        <f t="shared" si="10"/>
        <v xml:space="preserve"> </v>
      </c>
      <c r="Z32" s="20" t="str">
        <f t="shared" si="11"/>
        <v xml:space="preserve"> </v>
      </c>
      <c r="AA32" s="21" t="str">
        <f t="shared" si="12"/>
        <v xml:space="preserve"> </v>
      </c>
      <c r="AC32" s="22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4"/>
    </row>
    <row r="33" spans="2:46" s="13" customFormat="1" ht="24.95" customHeight="1" x14ac:dyDescent="0.25">
      <c r="B33" s="114"/>
      <c r="C33" s="115"/>
      <c r="D33" s="116"/>
      <c r="E33" s="109"/>
      <c r="F33" s="117" t="str">
        <f t="shared" si="0"/>
        <v xml:space="preserve"> </v>
      </c>
      <c r="G33" s="109"/>
      <c r="H33" s="109"/>
      <c r="I33" s="116"/>
      <c r="J33" s="116"/>
      <c r="K33" s="116"/>
      <c r="L33" s="113" t="str">
        <f t="shared" si="1"/>
        <v xml:space="preserve"> </v>
      </c>
      <c r="M33" s="76"/>
      <c r="P33" s="14"/>
      <c r="Q33" s="18" t="str">
        <f t="shared" si="2"/>
        <v xml:space="preserve"> </v>
      </c>
      <c r="R33" s="19" t="str">
        <f t="shared" si="3"/>
        <v xml:space="preserve"> </v>
      </c>
      <c r="S33" s="19" t="str">
        <f t="shared" si="4"/>
        <v xml:space="preserve"> </v>
      </c>
      <c r="T33" s="19" t="str">
        <f t="shared" si="5"/>
        <v xml:space="preserve"> </v>
      </c>
      <c r="U33" s="20" t="str">
        <f t="shared" si="6"/>
        <v xml:space="preserve"> </v>
      </c>
      <c r="V33" s="19" t="str">
        <f t="shared" si="7"/>
        <v xml:space="preserve"> </v>
      </c>
      <c r="W33" s="19" t="str">
        <f t="shared" si="8"/>
        <v xml:space="preserve"> </v>
      </c>
      <c r="X33" s="20">
        <f t="shared" si="9"/>
        <v>0</v>
      </c>
      <c r="Y33" s="19" t="str">
        <f t="shared" si="10"/>
        <v xml:space="preserve"> </v>
      </c>
      <c r="Z33" s="20" t="str">
        <f t="shared" si="11"/>
        <v xml:space="preserve"> </v>
      </c>
      <c r="AA33" s="21" t="str">
        <f t="shared" si="12"/>
        <v xml:space="preserve"> </v>
      </c>
      <c r="AC33" s="22"/>
      <c r="AD33" s="25" t="s">
        <v>49</v>
      </c>
      <c r="AE33" s="188" t="s">
        <v>50</v>
      </c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9"/>
    </row>
    <row r="34" spans="2:46" s="13" customFormat="1" ht="24.95" customHeight="1" x14ac:dyDescent="0.25">
      <c r="B34" s="114"/>
      <c r="C34" s="115"/>
      <c r="D34" s="116"/>
      <c r="E34" s="109"/>
      <c r="F34" s="117" t="str">
        <f t="shared" si="0"/>
        <v xml:space="preserve"> </v>
      </c>
      <c r="G34" s="109"/>
      <c r="H34" s="109"/>
      <c r="I34" s="116"/>
      <c r="J34" s="116"/>
      <c r="K34" s="116"/>
      <c r="L34" s="113" t="str">
        <f t="shared" si="1"/>
        <v xml:space="preserve"> </v>
      </c>
      <c r="M34" s="76"/>
      <c r="P34" s="14"/>
      <c r="Q34" s="18" t="str">
        <f t="shared" si="2"/>
        <v xml:space="preserve"> </v>
      </c>
      <c r="R34" s="19" t="str">
        <f t="shared" si="3"/>
        <v xml:space="preserve"> </v>
      </c>
      <c r="S34" s="19" t="str">
        <f t="shared" si="4"/>
        <v xml:space="preserve"> </v>
      </c>
      <c r="T34" s="19" t="str">
        <f t="shared" si="5"/>
        <v xml:space="preserve"> </v>
      </c>
      <c r="U34" s="20" t="str">
        <f t="shared" si="6"/>
        <v xml:space="preserve"> </v>
      </c>
      <c r="V34" s="19" t="str">
        <f t="shared" si="7"/>
        <v xml:space="preserve"> </v>
      </c>
      <c r="W34" s="19" t="str">
        <f t="shared" si="8"/>
        <v xml:space="preserve"> </v>
      </c>
      <c r="X34" s="20">
        <f t="shared" si="9"/>
        <v>0</v>
      </c>
      <c r="Y34" s="19" t="str">
        <f t="shared" si="10"/>
        <v xml:space="preserve"> </v>
      </c>
      <c r="Z34" s="20" t="str">
        <f t="shared" si="11"/>
        <v xml:space="preserve"> </v>
      </c>
      <c r="AA34" s="21" t="str">
        <f t="shared" si="12"/>
        <v xml:space="preserve"> </v>
      </c>
      <c r="AC34" s="22"/>
      <c r="AD34" s="26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4"/>
    </row>
    <row r="35" spans="2:46" s="13" customFormat="1" ht="24.95" customHeight="1" x14ac:dyDescent="0.25">
      <c r="B35" s="114"/>
      <c r="C35" s="115"/>
      <c r="D35" s="116"/>
      <c r="E35" s="109"/>
      <c r="F35" s="117" t="str">
        <f t="shared" si="0"/>
        <v xml:space="preserve"> </v>
      </c>
      <c r="G35" s="109"/>
      <c r="H35" s="109"/>
      <c r="I35" s="116"/>
      <c r="J35" s="116"/>
      <c r="K35" s="116"/>
      <c r="L35" s="113" t="str">
        <f t="shared" si="1"/>
        <v xml:space="preserve"> </v>
      </c>
      <c r="M35" s="76"/>
      <c r="P35" s="14"/>
      <c r="Q35" s="18" t="str">
        <f t="shared" si="2"/>
        <v xml:space="preserve"> </v>
      </c>
      <c r="R35" s="19" t="str">
        <f t="shared" si="3"/>
        <v xml:space="preserve"> </v>
      </c>
      <c r="S35" s="19" t="str">
        <f t="shared" si="4"/>
        <v xml:space="preserve"> </v>
      </c>
      <c r="T35" s="19" t="str">
        <f t="shared" si="5"/>
        <v xml:space="preserve"> </v>
      </c>
      <c r="U35" s="20" t="str">
        <f t="shared" si="6"/>
        <v xml:space="preserve"> </v>
      </c>
      <c r="V35" s="19" t="str">
        <f t="shared" si="7"/>
        <v xml:space="preserve"> </v>
      </c>
      <c r="W35" s="19" t="str">
        <f t="shared" si="8"/>
        <v xml:space="preserve"> </v>
      </c>
      <c r="X35" s="20">
        <f t="shared" si="9"/>
        <v>0</v>
      </c>
      <c r="Y35" s="19" t="str">
        <f t="shared" si="10"/>
        <v xml:space="preserve"> </v>
      </c>
      <c r="Z35" s="20" t="str">
        <f t="shared" si="11"/>
        <v xml:space="preserve"> </v>
      </c>
      <c r="AA35" s="21" t="str">
        <f t="shared" si="12"/>
        <v xml:space="preserve"> </v>
      </c>
      <c r="AC35" s="22"/>
      <c r="AD35" s="27" t="s">
        <v>51</v>
      </c>
      <c r="AE35" s="186" t="s">
        <v>52</v>
      </c>
      <c r="AF35" s="186"/>
      <c r="AG35" s="186"/>
      <c r="AH35" s="186"/>
      <c r="AI35" s="186"/>
      <c r="AJ35" s="186"/>
      <c r="AK35" s="186"/>
      <c r="AL35" s="186"/>
      <c r="AM35" s="186"/>
      <c r="AN35" s="186"/>
      <c r="AO35" s="186"/>
      <c r="AP35" s="186"/>
      <c r="AQ35" s="186"/>
      <c r="AR35" s="186"/>
      <c r="AS35" s="186"/>
      <c r="AT35" s="28"/>
    </row>
    <row r="36" spans="2:46" s="13" customFormat="1" ht="24.95" customHeight="1" x14ac:dyDescent="0.25">
      <c r="B36" s="114"/>
      <c r="C36" s="115"/>
      <c r="D36" s="116"/>
      <c r="E36" s="109"/>
      <c r="F36" s="117" t="str">
        <f t="shared" si="0"/>
        <v xml:space="preserve"> </v>
      </c>
      <c r="G36" s="109"/>
      <c r="H36" s="109"/>
      <c r="I36" s="116"/>
      <c r="J36" s="116"/>
      <c r="K36" s="116"/>
      <c r="L36" s="113" t="str">
        <f t="shared" si="1"/>
        <v xml:space="preserve"> </v>
      </c>
      <c r="M36" s="76"/>
      <c r="P36" s="14"/>
      <c r="Q36" s="18" t="str">
        <f t="shared" si="2"/>
        <v xml:space="preserve"> </v>
      </c>
      <c r="R36" s="19" t="str">
        <f t="shared" si="3"/>
        <v xml:space="preserve"> </v>
      </c>
      <c r="S36" s="19" t="str">
        <f t="shared" si="4"/>
        <v xml:space="preserve"> </v>
      </c>
      <c r="T36" s="19" t="str">
        <f t="shared" si="5"/>
        <v xml:space="preserve"> </v>
      </c>
      <c r="U36" s="20" t="str">
        <f t="shared" si="6"/>
        <v xml:space="preserve"> </v>
      </c>
      <c r="V36" s="19" t="str">
        <f t="shared" si="7"/>
        <v xml:space="preserve"> </v>
      </c>
      <c r="W36" s="19" t="str">
        <f t="shared" si="8"/>
        <v xml:space="preserve"> </v>
      </c>
      <c r="X36" s="20">
        <f t="shared" si="9"/>
        <v>0</v>
      </c>
      <c r="Y36" s="19" t="str">
        <f t="shared" si="10"/>
        <v xml:space="preserve"> </v>
      </c>
      <c r="Z36" s="20" t="str">
        <f t="shared" si="11"/>
        <v xml:space="preserve"> </v>
      </c>
      <c r="AA36" s="21" t="str">
        <f t="shared" si="12"/>
        <v xml:space="preserve"> </v>
      </c>
      <c r="AC36" s="22"/>
      <c r="AD36" s="26"/>
      <c r="AE36" s="186"/>
      <c r="AF36" s="186"/>
      <c r="AG36" s="186"/>
      <c r="AH36" s="186"/>
      <c r="AI36" s="186"/>
      <c r="AJ36" s="186"/>
      <c r="AK36" s="186"/>
      <c r="AL36" s="186"/>
      <c r="AM36" s="186"/>
      <c r="AN36" s="186"/>
      <c r="AO36" s="186"/>
      <c r="AP36" s="186"/>
      <c r="AQ36" s="186"/>
      <c r="AR36" s="186"/>
      <c r="AS36" s="186"/>
      <c r="AT36" s="28"/>
    </row>
    <row r="37" spans="2:46" s="13" customFormat="1" ht="24.95" customHeight="1" x14ac:dyDescent="0.25">
      <c r="B37" s="114"/>
      <c r="C37" s="115"/>
      <c r="D37" s="116"/>
      <c r="E37" s="109"/>
      <c r="F37" s="117" t="str">
        <f t="shared" si="0"/>
        <v xml:space="preserve"> </v>
      </c>
      <c r="G37" s="109"/>
      <c r="H37" s="109"/>
      <c r="I37" s="116"/>
      <c r="J37" s="116"/>
      <c r="K37" s="116"/>
      <c r="L37" s="113" t="str">
        <f t="shared" si="1"/>
        <v xml:space="preserve"> </v>
      </c>
      <c r="M37" s="76"/>
      <c r="P37" s="14"/>
      <c r="Q37" s="18" t="str">
        <f t="shared" si="2"/>
        <v xml:space="preserve"> </v>
      </c>
      <c r="R37" s="19" t="str">
        <f t="shared" si="3"/>
        <v xml:space="preserve"> </v>
      </c>
      <c r="S37" s="19" t="str">
        <f t="shared" si="4"/>
        <v xml:space="preserve"> </v>
      </c>
      <c r="T37" s="19" t="str">
        <f t="shared" si="5"/>
        <v xml:space="preserve"> </v>
      </c>
      <c r="U37" s="20" t="str">
        <f t="shared" si="6"/>
        <v xml:space="preserve"> </v>
      </c>
      <c r="V37" s="19" t="str">
        <f t="shared" si="7"/>
        <v xml:space="preserve"> </v>
      </c>
      <c r="W37" s="19" t="str">
        <f t="shared" si="8"/>
        <v xml:space="preserve"> </v>
      </c>
      <c r="X37" s="20">
        <f t="shared" si="9"/>
        <v>0</v>
      </c>
      <c r="Y37" s="19" t="str">
        <f t="shared" si="10"/>
        <v xml:space="preserve"> </v>
      </c>
      <c r="Z37" s="20" t="str">
        <f t="shared" si="11"/>
        <v xml:space="preserve"> </v>
      </c>
      <c r="AA37" s="21" t="str">
        <f t="shared" si="12"/>
        <v xml:space="preserve"> </v>
      </c>
      <c r="AC37" s="22"/>
      <c r="AD37" s="26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4"/>
    </row>
    <row r="38" spans="2:46" s="13" customFormat="1" ht="24.95" customHeight="1" x14ac:dyDescent="0.25">
      <c r="B38" s="114"/>
      <c r="C38" s="115"/>
      <c r="D38" s="116"/>
      <c r="E38" s="109"/>
      <c r="F38" s="117" t="str">
        <f t="shared" si="0"/>
        <v xml:space="preserve"> </v>
      </c>
      <c r="G38" s="109"/>
      <c r="H38" s="109"/>
      <c r="I38" s="116"/>
      <c r="J38" s="116"/>
      <c r="K38" s="116"/>
      <c r="L38" s="113" t="str">
        <f t="shared" si="1"/>
        <v xml:space="preserve"> </v>
      </c>
      <c r="M38" s="76"/>
      <c r="P38" s="14"/>
      <c r="Q38" s="18" t="str">
        <f t="shared" si="2"/>
        <v xml:space="preserve"> </v>
      </c>
      <c r="R38" s="19" t="str">
        <f t="shared" si="3"/>
        <v xml:space="preserve"> </v>
      </c>
      <c r="S38" s="19" t="str">
        <f t="shared" si="4"/>
        <v xml:space="preserve"> </v>
      </c>
      <c r="T38" s="19" t="str">
        <f t="shared" si="5"/>
        <v xml:space="preserve"> </v>
      </c>
      <c r="U38" s="20" t="str">
        <f t="shared" si="6"/>
        <v xml:space="preserve"> </v>
      </c>
      <c r="V38" s="19" t="str">
        <f t="shared" si="7"/>
        <v xml:space="preserve"> </v>
      </c>
      <c r="W38" s="19" t="str">
        <f t="shared" si="8"/>
        <v xml:space="preserve"> </v>
      </c>
      <c r="X38" s="20">
        <f t="shared" si="9"/>
        <v>0</v>
      </c>
      <c r="Y38" s="19" t="str">
        <f t="shared" si="10"/>
        <v xml:space="preserve"> </v>
      </c>
      <c r="Z38" s="20" t="str">
        <f t="shared" si="11"/>
        <v xml:space="preserve"> </v>
      </c>
      <c r="AA38" s="21" t="str">
        <f t="shared" si="12"/>
        <v xml:space="preserve"> </v>
      </c>
      <c r="AC38" s="22"/>
      <c r="AD38" s="27" t="s">
        <v>53</v>
      </c>
      <c r="AE38" s="186" t="s">
        <v>54</v>
      </c>
      <c r="AF38" s="186"/>
      <c r="AG38" s="186"/>
      <c r="AH38" s="186"/>
      <c r="AI38" s="186"/>
      <c r="AJ38" s="186"/>
      <c r="AK38" s="186"/>
      <c r="AL38" s="186"/>
      <c r="AM38" s="186"/>
      <c r="AN38" s="186"/>
      <c r="AO38" s="186"/>
      <c r="AP38" s="186"/>
      <c r="AQ38" s="186"/>
      <c r="AR38" s="186"/>
      <c r="AS38" s="186"/>
      <c r="AT38" s="29"/>
    </row>
    <row r="39" spans="2:46" s="13" customFormat="1" ht="24.95" customHeight="1" x14ac:dyDescent="0.25">
      <c r="B39" s="114"/>
      <c r="C39" s="115"/>
      <c r="D39" s="116"/>
      <c r="E39" s="109"/>
      <c r="F39" s="117" t="str">
        <f t="shared" si="0"/>
        <v xml:space="preserve"> </v>
      </c>
      <c r="G39" s="109"/>
      <c r="H39" s="109"/>
      <c r="I39" s="116"/>
      <c r="J39" s="116"/>
      <c r="K39" s="116"/>
      <c r="L39" s="113" t="str">
        <f t="shared" si="1"/>
        <v xml:space="preserve"> </v>
      </c>
      <c r="M39" s="76"/>
      <c r="P39" s="14"/>
      <c r="Q39" s="18" t="str">
        <f t="shared" si="2"/>
        <v xml:space="preserve"> </v>
      </c>
      <c r="R39" s="19" t="str">
        <f t="shared" si="3"/>
        <v xml:space="preserve"> </v>
      </c>
      <c r="S39" s="19" t="str">
        <f t="shared" si="4"/>
        <v xml:space="preserve"> </v>
      </c>
      <c r="T39" s="19" t="str">
        <f t="shared" si="5"/>
        <v xml:space="preserve"> </v>
      </c>
      <c r="U39" s="20" t="str">
        <f t="shared" si="6"/>
        <v xml:space="preserve"> </v>
      </c>
      <c r="V39" s="19" t="str">
        <f t="shared" si="7"/>
        <v xml:space="preserve"> </v>
      </c>
      <c r="W39" s="19" t="str">
        <f t="shared" si="8"/>
        <v xml:space="preserve"> </v>
      </c>
      <c r="X39" s="20">
        <f t="shared" si="9"/>
        <v>0</v>
      </c>
      <c r="Y39" s="19" t="str">
        <f t="shared" si="10"/>
        <v xml:space="preserve"> </v>
      </c>
      <c r="Z39" s="20" t="str">
        <f t="shared" si="11"/>
        <v xml:space="preserve"> </v>
      </c>
      <c r="AA39" s="21" t="str">
        <f t="shared" si="12"/>
        <v xml:space="preserve"> </v>
      </c>
      <c r="AC39" s="22"/>
      <c r="AD39" s="26"/>
      <c r="AE39" s="186"/>
      <c r="AF39" s="186"/>
      <c r="AG39" s="186"/>
      <c r="AH39" s="186"/>
      <c r="AI39" s="186"/>
      <c r="AJ39" s="186"/>
      <c r="AK39" s="186"/>
      <c r="AL39" s="186"/>
      <c r="AM39" s="186"/>
      <c r="AN39" s="186"/>
      <c r="AO39" s="186"/>
      <c r="AP39" s="186"/>
      <c r="AQ39" s="186"/>
      <c r="AR39" s="186"/>
      <c r="AS39" s="186"/>
      <c r="AT39" s="29"/>
    </row>
    <row r="40" spans="2:46" s="13" customFormat="1" ht="24.95" customHeight="1" x14ac:dyDescent="0.25">
      <c r="B40" s="114"/>
      <c r="C40" s="115"/>
      <c r="D40" s="116"/>
      <c r="E40" s="109"/>
      <c r="F40" s="117" t="str">
        <f t="shared" si="0"/>
        <v xml:space="preserve"> </v>
      </c>
      <c r="G40" s="109"/>
      <c r="H40" s="109"/>
      <c r="I40" s="116"/>
      <c r="J40" s="116"/>
      <c r="K40" s="116"/>
      <c r="L40" s="113" t="str">
        <f t="shared" si="1"/>
        <v xml:space="preserve"> </v>
      </c>
      <c r="M40" s="76"/>
      <c r="P40" s="14"/>
      <c r="Q40" s="18" t="str">
        <f t="shared" si="2"/>
        <v xml:space="preserve"> </v>
      </c>
      <c r="R40" s="19" t="str">
        <f t="shared" si="3"/>
        <v xml:space="preserve"> </v>
      </c>
      <c r="S40" s="19" t="str">
        <f t="shared" si="4"/>
        <v xml:space="preserve"> </v>
      </c>
      <c r="T40" s="19" t="str">
        <f t="shared" si="5"/>
        <v xml:space="preserve"> </v>
      </c>
      <c r="U40" s="20" t="str">
        <f t="shared" si="6"/>
        <v xml:space="preserve"> </v>
      </c>
      <c r="V40" s="19" t="str">
        <f t="shared" si="7"/>
        <v xml:space="preserve"> </v>
      </c>
      <c r="W40" s="19" t="str">
        <f t="shared" si="8"/>
        <v xml:space="preserve"> </v>
      </c>
      <c r="X40" s="20">
        <f t="shared" si="9"/>
        <v>0</v>
      </c>
      <c r="Y40" s="19" t="str">
        <f t="shared" si="10"/>
        <v xml:space="preserve"> </v>
      </c>
      <c r="Z40" s="20" t="str">
        <f t="shared" si="11"/>
        <v xml:space="preserve"> </v>
      </c>
      <c r="AA40" s="21" t="str">
        <f t="shared" si="12"/>
        <v xml:space="preserve"> </v>
      </c>
      <c r="AC40" s="22"/>
      <c r="AD40" s="26"/>
      <c r="AE40" s="186" t="s">
        <v>55</v>
      </c>
      <c r="AF40" s="186"/>
      <c r="AG40" s="186"/>
      <c r="AH40" s="186"/>
      <c r="AI40" s="186"/>
      <c r="AJ40" s="186"/>
      <c r="AK40" s="186"/>
      <c r="AL40" s="186"/>
      <c r="AM40" s="186"/>
      <c r="AN40" s="186"/>
      <c r="AO40" s="186"/>
      <c r="AP40" s="186"/>
      <c r="AQ40" s="186"/>
      <c r="AR40" s="186"/>
      <c r="AS40" s="186"/>
      <c r="AT40" s="29"/>
    </row>
    <row r="41" spans="2:46" s="13" customFormat="1" ht="24.95" customHeight="1" x14ac:dyDescent="0.25">
      <c r="B41" s="114"/>
      <c r="C41" s="115"/>
      <c r="D41" s="116"/>
      <c r="E41" s="109"/>
      <c r="F41" s="117" t="str">
        <f t="shared" si="0"/>
        <v xml:space="preserve"> </v>
      </c>
      <c r="G41" s="109"/>
      <c r="H41" s="109"/>
      <c r="I41" s="116"/>
      <c r="J41" s="116"/>
      <c r="K41" s="116"/>
      <c r="L41" s="113" t="str">
        <f t="shared" si="1"/>
        <v xml:space="preserve"> </v>
      </c>
      <c r="M41" s="76"/>
      <c r="P41" s="14"/>
      <c r="Q41" s="18" t="str">
        <f t="shared" si="2"/>
        <v xml:space="preserve"> </v>
      </c>
      <c r="R41" s="19" t="str">
        <f t="shared" si="3"/>
        <v xml:space="preserve"> </v>
      </c>
      <c r="S41" s="19" t="str">
        <f t="shared" si="4"/>
        <v xml:space="preserve"> </v>
      </c>
      <c r="T41" s="19" t="str">
        <f t="shared" si="5"/>
        <v xml:space="preserve"> </v>
      </c>
      <c r="U41" s="20" t="str">
        <f t="shared" si="6"/>
        <v xml:space="preserve"> </v>
      </c>
      <c r="V41" s="19" t="str">
        <f t="shared" si="7"/>
        <v xml:space="preserve"> </v>
      </c>
      <c r="W41" s="19" t="str">
        <f t="shared" si="8"/>
        <v xml:space="preserve"> </v>
      </c>
      <c r="X41" s="20">
        <f t="shared" si="9"/>
        <v>0</v>
      </c>
      <c r="Y41" s="19" t="str">
        <f t="shared" si="10"/>
        <v xml:space="preserve"> </v>
      </c>
      <c r="Z41" s="20" t="str">
        <f t="shared" si="11"/>
        <v xml:space="preserve"> </v>
      </c>
      <c r="AA41" s="21" t="str">
        <f t="shared" si="12"/>
        <v xml:space="preserve"> </v>
      </c>
      <c r="AC41" s="22"/>
      <c r="AD41" s="26"/>
      <c r="AE41" s="186"/>
      <c r="AF41" s="186"/>
      <c r="AG41" s="186"/>
      <c r="AH41" s="186"/>
      <c r="AI41" s="186"/>
      <c r="AJ41" s="186"/>
      <c r="AK41" s="186"/>
      <c r="AL41" s="186"/>
      <c r="AM41" s="186"/>
      <c r="AN41" s="186"/>
      <c r="AO41" s="186"/>
      <c r="AP41" s="186"/>
      <c r="AQ41" s="186"/>
      <c r="AR41" s="186"/>
      <c r="AS41" s="186"/>
      <c r="AT41" s="29"/>
    </row>
    <row r="42" spans="2:46" s="13" customFormat="1" ht="24.95" customHeight="1" x14ac:dyDescent="0.25">
      <c r="B42" s="114"/>
      <c r="C42" s="115"/>
      <c r="D42" s="116"/>
      <c r="E42" s="109"/>
      <c r="F42" s="117" t="str">
        <f t="shared" si="0"/>
        <v xml:space="preserve"> </v>
      </c>
      <c r="G42" s="109"/>
      <c r="H42" s="109"/>
      <c r="I42" s="116"/>
      <c r="J42" s="116"/>
      <c r="K42" s="116"/>
      <c r="L42" s="113" t="str">
        <f t="shared" si="1"/>
        <v xml:space="preserve"> </v>
      </c>
      <c r="M42" s="76"/>
      <c r="P42" s="14"/>
      <c r="Q42" s="18" t="str">
        <f t="shared" si="2"/>
        <v xml:space="preserve"> </v>
      </c>
      <c r="R42" s="19" t="str">
        <f t="shared" si="3"/>
        <v xml:space="preserve"> </v>
      </c>
      <c r="S42" s="19" t="str">
        <f t="shared" si="4"/>
        <v xml:space="preserve"> </v>
      </c>
      <c r="T42" s="19" t="str">
        <f t="shared" si="5"/>
        <v xml:space="preserve"> </v>
      </c>
      <c r="U42" s="20" t="str">
        <f t="shared" si="6"/>
        <v xml:space="preserve"> </v>
      </c>
      <c r="V42" s="19" t="str">
        <f t="shared" si="7"/>
        <v xml:space="preserve"> </v>
      </c>
      <c r="W42" s="19" t="str">
        <f t="shared" si="8"/>
        <v xml:space="preserve"> </v>
      </c>
      <c r="X42" s="20">
        <f t="shared" si="9"/>
        <v>0</v>
      </c>
      <c r="Y42" s="19" t="str">
        <f t="shared" si="10"/>
        <v xml:space="preserve"> </v>
      </c>
      <c r="Z42" s="20" t="str">
        <f t="shared" si="11"/>
        <v xml:space="preserve"> </v>
      </c>
      <c r="AA42" s="21" t="str">
        <f t="shared" si="12"/>
        <v xml:space="preserve"> </v>
      </c>
      <c r="AC42" s="22"/>
      <c r="AD42" s="26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4"/>
    </row>
    <row r="43" spans="2:46" s="13" customFormat="1" ht="24.95" customHeight="1" x14ac:dyDescent="0.25">
      <c r="B43" s="114"/>
      <c r="C43" s="115"/>
      <c r="D43" s="116"/>
      <c r="E43" s="109"/>
      <c r="F43" s="117" t="str">
        <f t="shared" si="0"/>
        <v xml:space="preserve"> </v>
      </c>
      <c r="G43" s="109"/>
      <c r="H43" s="109"/>
      <c r="I43" s="116"/>
      <c r="J43" s="116"/>
      <c r="K43" s="116"/>
      <c r="L43" s="113" t="str">
        <f t="shared" si="1"/>
        <v xml:space="preserve"> </v>
      </c>
      <c r="M43" s="76"/>
      <c r="P43" s="14"/>
      <c r="Q43" s="18" t="str">
        <f t="shared" si="2"/>
        <v xml:space="preserve"> </v>
      </c>
      <c r="R43" s="19" t="str">
        <f t="shared" si="3"/>
        <v xml:space="preserve"> </v>
      </c>
      <c r="S43" s="19" t="str">
        <f t="shared" si="4"/>
        <v xml:space="preserve"> </v>
      </c>
      <c r="T43" s="19" t="str">
        <f t="shared" si="5"/>
        <v xml:space="preserve"> </v>
      </c>
      <c r="U43" s="20" t="str">
        <f t="shared" si="6"/>
        <v xml:space="preserve"> </v>
      </c>
      <c r="V43" s="19" t="str">
        <f t="shared" si="7"/>
        <v xml:space="preserve"> </v>
      </c>
      <c r="W43" s="19" t="str">
        <f t="shared" si="8"/>
        <v xml:space="preserve"> </v>
      </c>
      <c r="X43" s="20">
        <f t="shared" si="9"/>
        <v>0</v>
      </c>
      <c r="Y43" s="19" t="str">
        <f t="shared" si="10"/>
        <v xml:space="preserve"> </v>
      </c>
      <c r="Z43" s="20" t="str">
        <f t="shared" si="11"/>
        <v xml:space="preserve"> </v>
      </c>
      <c r="AA43" s="21" t="str">
        <f t="shared" si="12"/>
        <v xml:space="preserve"> </v>
      </c>
      <c r="AC43" s="22"/>
      <c r="AD43" s="27" t="s">
        <v>56</v>
      </c>
      <c r="AE43" s="186" t="s">
        <v>120</v>
      </c>
      <c r="AF43" s="186"/>
      <c r="AG43" s="186"/>
      <c r="AH43" s="186"/>
      <c r="AI43" s="186"/>
      <c r="AJ43" s="186"/>
      <c r="AK43" s="186"/>
      <c r="AL43" s="186"/>
      <c r="AM43" s="186"/>
      <c r="AN43" s="186"/>
      <c r="AO43" s="186"/>
      <c r="AP43" s="186"/>
      <c r="AQ43" s="186"/>
      <c r="AR43" s="186"/>
      <c r="AS43" s="186"/>
      <c r="AT43" s="28"/>
    </row>
    <row r="44" spans="2:46" s="13" customFormat="1" ht="24.95" customHeight="1" x14ac:dyDescent="0.25">
      <c r="B44" s="114"/>
      <c r="C44" s="115"/>
      <c r="D44" s="116"/>
      <c r="E44" s="109"/>
      <c r="F44" s="117" t="str">
        <f t="shared" si="0"/>
        <v xml:space="preserve"> </v>
      </c>
      <c r="G44" s="109"/>
      <c r="H44" s="109"/>
      <c r="I44" s="116"/>
      <c r="J44" s="116"/>
      <c r="K44" s="116"/>
      <c r="L44" s="113" t="str">
        <f t="shared" si="1"/>
        <v xml:space="preserve"> </v>
      </c>
      <c r="M44" s="76"/>
      <c r="P44" s="14"/>
      <c r="Q44" s="18" t="str">
        <f t="shared" si="2"/>
        <v xml:space="preserve"> </v>
      </c>
      <c r="R44" s="19" t="str">
        <f t="shared" si="3"/>
        <v xml:space="preserve"> </v>
      </c>
      <c r="S44" s="19" t="str">
        <f t="shared" si="4"/>
        <v xml:space="preserve"> </v>
      </c>
      <c r="T44" s="19" t="str">
        <f t="shared" si="5"/>
        <v xml:space="preserve"> </v>
      </c>
      <c r="U44" s="20" t="str">
        <f t="shared" si="6"/>
        <v xml:space="preserve"> </v>
      </c>
      <c r="V44" s="19" t="str">
        <f t="shared" si="7"/>
        <v xml:space="preserve"> </v>
      </c>
      <c r="W44" s="19" t="str">
        <f t="shared" si="8"/>
        <v xml:space="preserve"> </v>
      </c>
      <c r="X44" s="20">
        <f t="shared" si="9"/>
        <v>0</v>
      </c>
      <c r="Y44" s="19" t="str">
        <f t="shared" si="10"/>
        <v xml:space="preserve"> </v>
      </c>
      <c r="Z44" s="20" t="str">
        <f t="shared" si="11"/>
        <v xml:space="preserve"> </v>
      </c>
      <c r="AA44" s="21" t="str">
        <f t="shared" si="12"/>
        <v xml:space="preserve"> </v>
      </c>
      <c r="AC44" s="22"/>
      <c r="AD44" s="26"/>
      <c r="AE44" s="186"/>
      <c r="AF44" s="186"/>
      <c r="AG44" s="186"/>
      <c r="AH44" s="186"/>
      <c r="AI44" s="186"/>
      <c r="AJ44" s="186"/>
      <c r="AK44" s="186"/>
      <c r="AL44" s="186"/>
      <c r="AM44" s="186"/>
      <c r="AN44" s="186"/>
      <c r="AO44" s="186"/>
      <c r="AP44" s="186"/>
      <c r="AQ44" s="186"/>
      <c r="AR44" s="186"/>
      <c r="AS44" s="186"/>
      <c r="AT44" s="28"/>
    </row>
    <row r="45" spans="2:46" s="13" customFormat="1" ht="24.95" customHeight="1" thickBot="1" x14ac:dyDescent="0.3">
      <c r="B45" s="118"/>
      <c r="C45" s="119"/>
      <c r="D45" s="120"/>
      <c r="E45" s="109"/>
      <c r="F45" s="117" t="str">
        <f t="shared" si="0"/>
        <v xml:space="preserve"> </v>
      </c>
      <c r="G45" s="121"/>
      <c r="H45" s="109"/>
      <c r="I45" s="116"/>
      <c r="J45" s="116"/>
      <c r="K45" s="120"/>
      <c r="L45" s="113" t="str">
        <f t="shared" si="1"/>
        <v xml:space="preserve"> </v>
      </c>
      <c r="M45" s="76"/>
      <c r="P45" s="14"/>
      <c r="Q45" s="33" t="str">
        <f t="shared" si="2"/>
        <v xml:space="preserve"> </v>
      </c>
      <c r="R45" s="34" t="str">
        <f t="shared" si="3"/>
        <v xml:space="preserve"> </v>
      </c>
      <c r="S45" s="34" t="str">
        <f t="shared" si="4"/>
        <v xml:space="preserve"> </v>
      </c>
      <c r="T45" s="34" t="str">
        <f t="shared" si="5"/>
        <v xml:space="preserve"> </v>
      </c>
      <c r="U45" s="35" t="str">
        <f t="shared" si="6"/>
        <v xml:space="preserve"> </v>
      </c>
      <c r="V45" s="34" t="str">
        <f t="shared" si="7"/>
        <v xml:space="preserve"> </v>
      </c>
      <c r="W45" s="34" t="str">
        <f t="shared" si="8"/>
        <v xml:space="preserve"> </v>
      </c>
      <c r="X45" s="35">
        <f t="shared" si="9"/>
        <v>0</v>
      </c>
      <c r="Y45" s="34" t="str">
        <f t="shared" si="10"/>
        <v xml:space="preserve"> </v>
      </c>
      <c r="Z45" s="35" t="str">
        <f t="shared" si="11"/>
        <v xml:space="preserve"> </v>
      </c>
      <c r="AA45" s="36" t="str">
        <f t="shared" si="12"/>
        <v xml:space="preserve"> </v>
      </c>
      <c r="AC45" s="22"/>
      <c r="AD45" s="26"/>
      <c r="AE45" s="186" t="s">
        <v>55</v>
      </c>
      <c r="AF45" s="186"/>
      <c r="AG45" s="186"/>
      <c r="AH45" s="186"/>
      <c r="AI45" s="186"/>
      <c r="AJ45" s="186"/>
      <c r="AK45" s="186"/>
      <c r="AL45" s="186"/>
      <c r="AM45" s="186"/>
      <c r="AN45" s="186"/>
      <c r="AO45" s="186"/>
      <c r="AP45" s="186"/>
      <c r="AQ45" s="186"/>
      <c r="AR45" s="186"/>
      <c r="AS45" s="186"/>
      <c r="AT45" s="28"/>
    </row>
    <row r="46" spans="2:46" s="13" customFormat="1" ht="24.95" customHeight="1" thickBot="1" x14ac:dyDescent="0.25">
      <c r="B46" s="70"/>
      <c r="C46" s="70"/>
      <c r="D46" s="70"/>
      <c r="E46" s="71" t="s">
        <v>58</v>
      </c>
      <c r="F46" s="72" t="str">
        <f>IF(B14="","",SUM(F13:F45))</f>
        <v/>
      </c>
      <c r="G46" s="73" t="str">
        <f>IF(B14="","",SUM(G13:G45))</f>
        <v/>
      </c>
      <c r="H46" s="74" t="str">
        <f>IF(B14="","",SUM(H13:H45))</f>
        <v/>
      </c>
      <c r="I46" s="74" t="str">
        <f>IF(B14="","",SUM(I13:I45))</f>
        <v/>
      </c>
      <c r="J46" s="74" t="str">
        <f>IF(B14="","",SUM(J13:J45))</f>
        <v/>
      </c>
      <c r="K46" s="74" t="str">
        <f>IF(B14="","",SUM(K13:K45))</f>
        <v/>
      </c>
      <c r="L46" s="75" t="str">
        <f>IF(B14="","",SUM(L13:L45))</f>
        <v/>
      </c>
      <c r="M46" s="76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C46" s="22"/>
      <c r="AD46" s="26"/>
      <c r="AE46" s="186"/>
      <c r="AF46" s="186"/>
      <c r="AG46" s="186"/>
      <c r="AH46" s="186"/>
      <c r="AI46" s="186"/>
      <c r="AJ46" s="186"/>
      <c r="AK46" s="186"/>
      <c r="AL46" s="186"/>
      <c r="AM46" s="186"/>
      <c r="AN46" s="186"/>
      <c r="AO46" s="186"/>
      <c r="AP46" s="186"/>
      <c r="AQ46" s="186"/>
      <c r="AR46" s="186"/>
      <c r="AS46" s="186"/>
      <c r="AT46" s="28"/>
    </row>
    <row r="47" spans="2:46" ht="16.5" customHeight="1" x14ac:dyDescent="0.2">
      <c r="B47" s="122"/>
      <c r="C47" s="122"/>
      <c r="D47" s="122"/>
      <c r="E47" s="123"/>
      <c r="F47" s="124"/>
      <c r="G47" s="125"/>
      <c r="H47" s="125"/>
      <c r="I47" s="125"/>
      <c r="J47" s="125"/>
      <c r="K47" s="125"/>
      <c r="L47" s="126"/>
      <c r="M47" s="70"/>
      <c r="AC47" s="22"/>
      <c r="AD47" s="27" t="s">
        <v>57</v>
      </c>
      <c r="AE47" s="186" t="s">
        <v>126</v>
      </c>
      <c r="AF47" s="186"/>
      <c r="AG47" s="186"/>
      <c r="AH47" s="186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/>
      <c r="AT47" s="28"/>
    </row>
    <row r="48" spans="2:46" ht="6" customHeight="1" x14ac:dyDescent="0.2"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AC48" s="22"/>
      <c r="AD48" s="26"/>
      <c r="AE48" s="186"/>
      <c r="AF48" s="186"/>
      <c r="AG48" s="186"/>
      <c r="AH48" s="186"/>
      <c r="AI48" s="186"/>
      <c r="AJ48" s="186"/>
      <c r="AK48" s="186"/>
      <c r="AL48" s="186"/>
      <c r="AM48" s="186"/>
      <c r="AN48" s="186"/>
      <c r="AO48" s="186"/>
      <c r="AP48" s="186"/>
      <c r="AQ48" s="186"/>
      <c r="AR48" s="186"/>
      <c r="AS48" s="186"/>
      <c r="AT48" s="28"/>
    </row>
    <row r="49" spans="2:46" ht="20.100000000000001" customHeight="1" x14ac:dyDescent="0.25">
      <c r="B49" s="127" t="s">
        <v>139</v>
      </c>
      <c r="C49" s="144"/>
      <c r="D49" s="145"/>
      <c r="E49" s="145"/>
      <c r="F49" s="145"/>
      <c r="G49" s="145"/>
      <c r="H49" s="145"/>
      <c r="I49" s="145"/>
      <c r="J49" s="145"/>
      <c r="K49" s="145"/>
      <c r="L49" s="146"/>
      <c r="M49" s="70"/>
      <c r="Q49" s="47" t="s">
        <v>104</v>
      </c>
      <c r="AC49" s="22"/>
      <c r="AD49" s="23"/>
      <c r="AE49" s="186"/>
      <c r="AF49" s="186"/>
      <c r="AG49" s="186"/>
      <c r="AH49" s="186"/>
      <c r="AI49" s="186"/>
      <c r="AJ49" s="186"/>
      <c r="AK49" s="186"/>
      <c r="AL49" s="186"/>
      <c r="AM49" s="186"/>
      <c r="AN49" s="186"/>
      <c r="AO49" s="186"/>
      <c r="AP49" s="186"/>
      <c r="AQ49" s="186"/>
      <c r="AR49" s="186"/>
      <c r="AS49" s="186"/>
      <c r="AT49" s="24"/>
    </row>
    <row r="50" spans="2:46" ht="20.100000000000001" customHeight="1" thickBot="1" x14ac:dyDescent="0.25">
      <c r="B50" s="80"/>
      <c r="C50" s="147"/>
      <c r="D50" s="148"/>
      <c r="E50" s="148"/>
      <c r="F50" s="148"/>
      <c r="G50" s="148"/>
      <c r="H50" s="148"/>
      <c r="I50" s="148"/>
      <c r="J50" s="148"/>
      <c r="K50" s="148"/>
      <c r="L50" s="149"/>
      <c r="M50" s="70"/>
      <c r="Q50" s="54" t="s">
        <v>112</v>
      </c>
      <c r="R50" s="48"/>
      <c r="S50" s="48"/>
      <c r="T50" s="48"/>
      <c r="U50" s="48"/>
      <c r="V50" s="48"/>
      <c r="W50" s="48"/>
      <c r="X50" s="48"/>
      <c r="Y50" s="49"/>
      <c r="AC50" s="30"/>
      <c r="AD50" s="31"/>
      <c r="AE50" s="187"/>
      <c r="AF50" s="187"/>
      <c r="AG50" s="187"/>
      <c r="AH50" s="187"/>
      <c r="AI50" s="187"/>
      <c r="AJ50" s="187"/>
      <c r="AK50" s="187"/>
      <c r="AL50" s="187"/>
      <c r="AM50" s="187"/>
      <c r="AN50" s="187"/>
      <c r="AO50" s="187"/>
      <c r="AP50" s="187"/>
      <c r="AQ50" s="187"/>
      <c r="AR50" s="187"/>
      <c r="AS50" s="187"/>
      <c r="AT50" s="32"/>
    </row>
    <row r="51" spans="2:46" ht="20.100000000000001" customHeight="1" thickTop="1" x14ac:dyDescent="0.2">
      <c r="B51" s="80"/>
      <c r="C51" s="150"/>
      <c r="D51" s="151"/>
      <c r="E51" s="151"/>
      <c r="F51" s="151"/>
      <c r="G51" s="151"/>
      <c r="H51" s="151"/>
      <c r="I51" s="151"/>
      <c r="J51" s="151"/>
      <c r="K51" s="151"/>
      <c r="L51" s="152"/>
      <c r="M51" s="70"/>
      <c r="Q51" s="55" t="s">
        <v>105</v>
      </c>
      <c r="R51" s="50"/>
      <c r="S51" s="50"/>
      <c r="T51" s="50"/>
      <c r="U51" s="50"/>
      <c r="V51" s="50"/>
      <c r="W51" s="50"/>
      <c r="X51" s="50"/>
      <c r="Y51" s="51"/>
    </row>
    <row r="52" spans="2:46" ht="20.100000000000001" customHeight="1" x14ac:dyDescent="0.45">
      <c r="B52" s="70"/>
      <c r="C52" s="164" t="s">
        <v>132</v>
      </c>
      <c r="D52" s="164"/>
      <c r="E52" s="165"/>
      <c r="F52" s="165"/>
      <c r="G52" s="165"/>
      <c r="H52" s="165"/>
      <c r="I52" s="81" t="s">
        <v>133</v>
      </c>
      <c r="J52" s="165"/>
      <c r="K52" s="165"/>
      <c r="L52" s="165"/>
      <c r="M52" s="70"/>
      <c r="Q52" s="56" t="s">
        <v>106</v>
      </c>
      <c r="R52" s="52"/>
      <c r="S52" s="52"/>
      <c r="T52" s="52"/>
      <c r="U52" s="52"/>
      <c r="V52" s="52"/>
      <c r="W52" s="52"/>
      <c r="X52" s="52"/>
      <c r="Y52" s="53"/>
    </row>
    <row r="53" spans="2:46" x14ac:dyDescent="0.2"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Q53" s="57"/>
    </row>
    <row r="54" spans="2:46" ht="13.5" customHeight="1" x14ac:dyDescent="0.2">
      <c r="B54" s="70"/>
      <c r="C54" s="70"/>
      <c r="D54" s="70"/>
      <c r="E54" s="70"/>
      <c r="F54" s="70"/>
      <c r="G54" s="70"/>
      <c r="H54" s="70"/>
      <c r="I54" s="70"/>
      <c r="J54" s="70"/>
      <c r="K54" s="82"/>
      <c r="L54" s="70" t="s">
        <v>59</v>
      </c>
      <c r="M54" s="70"/>
      <c r="Q54" s="54" t="s">
        <v>107</v>
      </c>
      <c r="R54" s="48"/>
      <c r="S54" s="48"/>
      <c r="T54" s="48"/>
      <c r="U54" s="48"/>
      <c r="V54" s="48"/>
      <c r="W54" s="48"/>
      <c r="X54" s="48"/>
      <c r="Y54" s="48"/>
      <c r="Z54" s="49"/>
    </row>
    <row r="55" spans="2:46" ht="18" customHeight="1" x14ac:dyDescent="0.2">
      <c r="B55" s="70"/>
      <c r="C55" s="70"/>
      <c r="D55" s="70"/>
      <c r="E55" s="70"/>
      <c r="F55" s="70"/>
      <c r="G55" s="70"/>
      <c r="H55" s="70"/>
      <c r="I55" s="70"/>
      <c r="J55" s="70"/>
      <c r="K55" s="83" t="s">
        <v>83</v>
      </c>
      <c r="L55" s="84">
        <f t="array" ref="L55">SUM(IF(R13:R45=500,IF(J13:J45&lt;=1,F13:F45)))</f>
        <v>0</v>
      </c>
      <c r="M55" s="70" t="s">
        <v>60</v>
      </c>
      <c r="Q55" s="55" t="s">
        <v>108</v>
      </c>
      <c r="R55" s="50"/>
      <c r="S55" s="50"/>
      <c r="T55" s="50"/>
      <c r="U55" s="50"/>
      <c r="V55" s="50"/>
      <c r="W55" s="50"/>
      <c r="X55" s="50"/>
      <c r="Y55" s="50"/>
      <c r="Z55" s="51"/>
    </row>
    <row r="56" spans="2:46" ht="18" customHeight="1" x14ac:dyDescent="0.2">
      <c r="B56" s="70"/>
      <c r="C56" s="70"/>
      <c r="D56" s="70"/>
      <c r="E56" s="70"/>
      <c r="F56" s="70"/>
      <c r="G56" s="70"/>
      <c r="H56" s="70"/>
      <c r="I56" s="70"/>
      <c r="J56" s="70"/>
      <c r="K56" s="83" t="s">
        <v>84</v>
      </c>
      <c r="L56" s="84">
        <f t="array" ref="L56">SUM(IF(Q13:Q45=1000,IF(J13:J45&lt;=1,F13:F45)))</f>
        <v>0</v>
      </c>
      <c r="M56" s="70" t="s">
        <v>60</v>
      </c>
      <c r="Q56" s="56" t="s">
        <v>109</v>
      </c>
      <c r="R56" s="52"/>
      <c r="S56" s="52"/>
      <c r="T56" s="52"/>
      <c r="U56" s="52"/>
      <c r="V56" s="52"/>
      <c r="W56" s="52"/>
      <c r="X56" s="52"/>
      <c r="Y56" s="52"/>
      <c r="Z56" s="53"/>
    </row>
    <row r="57" spans="2:46" ht="18" customHeight="1" x14ac:dyDescent="0.2">
      <c r="B57" s="70"/>
      <c r="C57" s="70"/>
      <c r="D57" s="70"/>
      <c r="E57" s="70"/>
      <c r="F57" s="70"/>
      <c r="G57" s="70"/>
      <c r="H57" s="70"/>
      <c r="I57" s="70"/>
      <c r="J57" s="70"/>
      <c r="K57" s="83" t="s">
        <v>65</v>
      </c>
      <c r="L57" s="85">
        <f>SUMIF(L13:L45,"&gt;0",L13:L45)</f>
        <v>0</v>
      </c>
      <c r="M57" s="70" t="s">
        <v>66</v>
      </c>
      <c r="Q57" s="57"/>
    </row>
    <row r="58" spans="2:46" ht="18" customHeight="1" x14ac:dyDescent="0.2">
      <c r="B58" s="70"/>
      <c r="C58" s="70"/>
      <c r="D58" s="70"/>
      <c r="E58" s="70"/>
      <c r="F58" s="70"/>
      <c r="G58" s="70"/>
      <c r="H58" s="70"/>
      <c r="I58" s="70"/>
      <c r="J58" s="70"/>
      <c r="K58" s="83" t="s">
        <v>85</v>
      </c>
      <c r="L58" s="85">
        <f>SUMIF(L13:L45,"&lt;0",L13:L45)</f>
        <v>0</v>
      </c>
      <c r="M58" s="70" t="s">
        <v>69</v>
      </c>
      <c r="Q58" s="54" t="s">
        <v>113</v>
      </c>
      <c r="R58" s="48"/>
      <c r="S58" s="48"/>
      <c r="T58" s="48"/>
      <c r="U58" s="48"/>
      <c r="V58" s="48"/>
      <c r="W58" s="48"/>
      <c r="X58" s="48"/>
      <c r="Y58" s="48"/>
      <c r="Z58" s="49"/>
    </row>
    <row r="59" spans="2:46" ht="18" customHeight="1" thickBot="1" x14ac:dyDescent="0.25">
      <c r="B59" s="70"/>
      <c r="C59" s="70"/>
      <c r="D59" s="70"/>
      <c r="E59" s="70"/>
      <c r="F59" s="70"/>
      <c r="G59" s="70"/>
      <c r="H59" s="70"/>
      <c r="I59" s="70"/>
      <c r="J59" s="70"/>
      <c r="K59" s="83" t="s">
        <v>71</v>
      </c>
      <c r="L59" s="86" t="str">
        <f>+J46</f>
        <v/>
      </c>
      <c r="M59" s="70" t="s">
        <v>72</v>
      </c>
      <c r="Q59" s="55" t="s">
        <v>110</v>
      </c>
      <c r="R59" s="50"/>
      <c r="S59" s="50"/>
      <c r="T59" s="50"/>
      <c r="U59" s="50"/>
      <c r="V59" s="50"/>
      <c r="W59" s="50"/>
      <c r="X59" s="50"/>
      <c r="Y59" s="50"/>
      <c r="Z59" s="51"/>
    </row>
    <row r="60" spans="2:46" ht="18" customHeight="1" x14ac:dyDescent="0.25">
      <c r="B60" s="70"/>
      <c r="C60" s="70"/>
      <c r="D60" s="70"/>
      <c r="E60" s="70"/>
      <c r="F60" s="70"/>
      <c r="G60" s="70"/>
      <c r="H60" s="70"/>
      <c r="I60" s="70"/>
      <c r="J60" s="70"/>
      <c r="K60" s="87" t="s">
        <v>73</v>
      </c>
      <c r="L60" s="88">
        <f>SUM(L55*500)+(L56*1000)+L58</f>
        <v>0</v>
      </c>
      <c r="M60" s="70" t="s">
        <v>74</v>
      </c>
      <c r="Q60" s="56" t="s">
        <v>111</v>
      </c>
      <c r="R60" s="52"/>
      <c r="S60" s="52"/>
      <c r="T60" s="52"/>
      <c r="U60" s="52"/>
      <c r="V60" s="52"/>
      <c r="W60" s="52"/>
      <c r="X60" s="52"/>
      <c r="Y60" s="52"/>
      <c r="Z60" s="53"/>
    </row>
    <row r="61" spans="2:46" ht="18" customHeight="1" x14ac:dyDescent="0.2">
      <c r="B61" s="70"/>
      <c r="C61" s="70"/>
      <c r="D61" s="70"/>
      <c r="E61" s="70"/>
      <c r="F61" s="70"/>
      <c r="G61" s="70"/>
      <c r="H61" s="70"/>
      <c r="I61" s="70"/>
      <c r="J61" s="70"/>
      <c r="K61" s="76"/>
      <c r="L61" s="70"/>
      <c r="M61" s="70"/>
    </row>
    <row r="62" spans="2:46" ht="18" customHeight="1" x14ac:dyDescent="0.2">
      <c r="B62" s="89" t="s">
        <v>138</v>
      </c>
      <c r="C62" s="70"/>
      <c r="D62" s="70"/>
      <c r="E62" s="70"/>
      <c r="F62" s="70"/>
      <c r="G62" s="70"/>
      <c r="H62" s="70"/>
      <c r="I62" s="70"/>
      <c r="J62" s="70"/>
      <c r="K62" s="70"/>
      <c r="L62" s="166" t="s">
        <v>137</v>
      </c>
      <c r="M62" s="166"/>
      <c r="Q62" s="58">
        <v>40946</v>
      </c>
      <c r="R62" s="163" t="s">
        <v>114</v>
      </c>
      <c r="S62" s="163"/>
      <c r="T62" s="163"/>
      <c r="U62" s="163"/>
      <c r="V62" s="59" t="s">
        <v>115</v>
      </c>
      <c r="W62" s="63"/>
      <c r="X62" s="48"/>
      <c r="Y62" s="48"/>
      <c r="Z62" s="59" t="s">
        <v>116</v>
      </c>
      <c r="AA62" s="60"/>
    </row>
    <row r="63" spans="2:46" ht="18" customHeight="1" x14ac:dyDescent="0.2">
      <c r="Q63" s="159" t="s">
        <v>119</v>
      </c>
      <c r="R63" s="160"/>
      <c r="S63" s="160"/>
      <c r="T63" s="160"/>
      <c r="U63" s="161" t="s">
        <v>117</v>
      </c>
      <c r="V63" s="161"/>
      <c r="W63" s="161"/>
      <c r="X63" s="161" t="s">
        <v>118</v>
      </c>
      <c r="Y63" s="161"/>
      <c r="Z63" s="161"/>
      <c r="AA63" s="162"/>
    </row>
    <row r="64" spans="2:46" ht="18" customHeight="1" thickBot="1" x14ac:dyDescent="0.25">
      <c r="Q64" s="58">
        <v>40969</v>
      </c>
      <c r="R64" s="163" t="s">
        <v>114</v>
      </c>
      <c r="S64" s="163"/>
      <c r="T64" s="163"/>
      <c r="U64" s="163"/>
      <c r="V64" s="59" t="s">
        <v>115</v>
      </c>
      <c r="W64" s="63"/>
      <c r="X64" s="48"/>
      <c r="Y64" s="48"/>
      <c r="Z64" s="59" t="s">
        <v>116</v>
      </c>
      <c r="AA64" s="60"/>
    </row>
    <row r="65" spans="2:27" ht="24.95" customHeight="1" x14ac:dyDescent="0.2">
      <c r="B65" s="177" t="s">
        <v>129</v>
      </c>
      <c r="C65" s="178"/>
      <c r="D65" s="179"/>
      <c r="G65" s="177" t="s">
        <v>129</v>
      </c>
      <c r="H65" s="178"/>
      <c r="I65" s="179"/>
      <c r="Q65" s="159" t="s">
        <v>119</v>
      </c>
      <c r="R65" s="160"/>
      <c r="S65" s="160"/>
      <c r="T65" s="160"/>
      <c r="U65" s="161" t="s">
        <v>118</v>
      </c>
      <c r="V65" s="161"/>
      <c r="W65" s="161"/>
      <c r="X65" s="161" t="s">
        <v>121</v>
      </c>
      <c r="Y65" s="161"/>
      <c r="Z65" s="161"/>
      <c r="AA65" s="162"/>
    </row>
    <row r="66" spans="2:27" ht="24.95" customHeight="1" thickBot="1" x14ac:dyDescent="0.25">
      <c r="B66" s="180"/>
      <c r="C66" s="181"/>
      <c r="D66" s="182"/>
      <c r="G66" s="180"/>
      <c r="H66" s="181"/>
      <c r="I66" s="182"/>
      <c r="Q66" s="183" t="s">
        <v>122</v>
      </c>
      <c r="R66" s="184"/>
      <c r="S66" s="184"/>
      <c r="T66" s="184"/>
      <c r="U66" s="184"/>
      <c r="V66" s="184"/>
      <c r="W66" s="184"/>
      <c r="X66" s="184"/>
      <c r="Y66" s="184"/>
      <c r="Z66" s="184"/>
      <c r="AA66" s="185"/>
    </row>
    <row r="67" spans="2:27" ht="24.95" customHeight="1" thickTop="1" thickBot="1" x14ac:dyDescent="0.25">
      <c r="B67" s="170" t="s">
        <v>18</v>
      </c>
      <c r="C67" s="171"/>
      <c r="D67" s="172"/>
      <c r="G67" s="170" t="s">
        <v>19</v>
      </c>
      <c r="H67" s="171"/>
      <c r="I67" s="172"/>
      <c r="Q67" s="61"/>
      <c r="R67" s="52"/>
      <c r="S67" s="52"/>
      <c r="T67" s="52"/>
      <c r="U67" s="52"/>
      <c r="V67" s="52"/>
      <c r="W67" s="52"/>
      <c r="X67" s="52"/>
      <c r="Y67" s="52"/>
      <c r="Z67" s="52"/>
      <c r="AA67" s="62"/>
    </row>
    <row r="68" spans="2:27" ht="24.95" customHeight="1" thickTop="1" x14ac:dyDescent="0.2">
      <c r="B68" s="67" t="s">
        <v>61</v>
      </c>
      <c r="C68" s="173" t="s">
        <v>62</v>
      </c>
      <c r="D68" s="174"/>
      <c r="G68" s="68" t="s">
        <v>47</v>
      </c>
      <c r="H68" s="175" t="s">
        <v>75</v>
      </c>
      <c r="I68" s="176"/>
      <c r="Q68" s="58">
        <v>40946</v>
      </c>
      <c r="R68" s="167" t="s">
        <v>128</v>
      </c>
      <c r="S68" s="167"/>
      <c r="T68" s="167"/>
      <c r="U68" s="167"/>
      <c r="V68" s="167"/>
      <c r="W68" s="63"/>
      <c r="X68" s="48"/>
      <c r="Y68" s="48"/>
      <c r="Z68" s="59"/>
      <c r="AA68" s="60"/>
    </row>
    <row r="69" spans="2:27" ht="24.95" customHeight="1" x14ac:dyDescent="0.2">
      <c r="B69" s="65" t="s">
        <v>63</v>
      </c>
      <c r="C69" s="155" t="s">
        <v>64</v>
      </c>
      <c r="D69" s="156"/>
      <c r="G69" s="65" t="s">
        <v>76</v>
      </c>
      <c r="H69" s="155" t="s">
        <v>77</v>
      </c>
      <c r="I69" s="156"/>
      <c r="Q69" s="168" t="s">
        <v>119</v>
      </c>
      <c r="R69" s="169"/>
      <c r="S69" s="169"/>
      <c r="T69" s="169"/>
      <c r="U69" s="153"/>
      <c r="V69" s="153"/>
      <c r="W69" s="153"/>
      <c r="X69" s="153"/>
      <c r="Y69" s="153"/>
      <c r="Z69" s="153"/>
      <c r="AA69" s="154"/>
    </row>
    <row r="70" spans="2:27" ht="24.95" customHeight="1" x14ac:dyDescent="0.2">
      <c r="B70" s="65" t="s">
        <v>67</v>
      </c>
      <c r="C70" s="155" t="s">
        <v>68</v>
      </c>
      <c r="D70" s="156"/>
      <c r="G70" s="65" t="s">
        <v>124</v>
      </c>
      <c r="H70" s="155" t="s">
        <v>125</v>
      </c>
      <c r="I70" s="156"/>
    </row>
    <row r="71" spans="2:27" ht="24.95" customHeight="1" thickBot="1" x14ac:dyDescent="0.25">
      <c r="B71" s="66" t="s">
        <v>46</v>
      </c>
      <c r="C71" s="157" t="s">
        <v>70</v>
      </c>
      <c r="D71" s="158"/>
      <c r="G71" s="65" t="s">
        <v>78</v>
      </c>
      <c r="H71" s="155" t="s">
        <v>79</v>
      </c>
      <c r="I71" s="156"/>
    </row>
    <row r="72" spans="2:27" ht="24.95" customHeight="1" thickBot="1" x14ac:dyDescent="0.25">
      <c r="G72" s="66" t="s">
        <v>80</v>
      </c>
      <c r="H72" s="157" t="s">
        <v>81</v>
      </c>
      <c r="I72" s="158"/>
    </row>
    <row r="73" spans="2:27" ht="24.95" customHeight="1" x14ac:dyDescent="0.2"/>
    <row r="74" spans="2:27" ht="24.95" customHeight="1" x14ac:dyDescent="0.2"/>
    <row r="75" spans="2:27" ht="24.95" customHeight="1" x14ac:dyDescent="0.2"/>
    <row r="76" spans="2:27" ht="18" customHeight="1" x14ac:dyDescent="0.2"/>
  </sheetData>
  <sheetProtection sheet="1" scenarios="1" formatCells="0" formatColumns="0" formatRows="0"/>
  <mergeCells count="80">
    <mergeCell ref="AC2:AT4"/>
    <mergeCell ref="Q3:Q7"/>
    <mergeCell ref="R3:R7"/>
    <mergeCell ref="S3:S7"/>
    <mergeCell ref="D5:F5"/>
    <mergeCell ref="G5:H5"/>
    <mergeCell ref="I5:K5"/>
    <mergeCell ref="AC5:AT15"/>
    <mergeCell ref="B9:F9"/>
    <mergeCell ref="G9:K9"/>
    <mergeCell ref="S9:S11"/>
    <mergeCell ref="T9:T11"/>
    <mergeCell ref="D7:H7"/>
    <mergeCell ref="I7:K7"/>
    <mergeCell ref="D2:L2"/>
    <mergeCell ref="AE18:AT18"/>
    <mergeCell ref="AE19:AS19"/>
    <mergeCell ref="AE20:AS20"/>
    <mergeCell ref="B10:C10"/>
    <mergeCell ref="D10:D12"/>
    <mergeCell ref="E10:E12"/>
    <mergeCell ref="F10:F12"/>
    <mergeCell ref="G10:I10"/>
    <mergeCell ref="G11:G12"/>
    <mergeCell ref="H11:H12"/>
    <mergeCell ref="I11:I12"/>
    <mergeCell ref="U9:U12"/>
    <mergeCell ref="B11:B12"/>
    <mergeCell ref="C11:C12"/>
    <mergeCell ref="K10:K12"/>
    <mergeCell ref="J10:J12"/>
    <mergeCell ref="AE21:AT21"/>
    <mergeCell ref="AD24:AS24"/>
    <mergeCell ref="AD25:AS25"/>
    <mergeCell ref="AE43:AS44"/>
    <mergeCell ref="AE45:AS46"/>
    <mergeCell ref="AE47:AS50"/>
    <mergeCell ref="R62:U62"/>
    <mergeCell ref="AD26:AS26"/>
    <mergeCell ref="AD27:AS27"/>
    <mergeCell ref="AE33:AT33"/>
    <mergeCell ref="AE35:AS36"/>
    <mergeCell ref="AE38:AS39"/>
    <mergeCell ref="AE40:AS41"/>
    <mergeCell ref="H72:I72"/>
    <mergeCell ref="B67:D67"/>
    <mergeCell ref="G67:I67"/>
    <mergeCell ref="C68:D68"/>
    <mergeCell ref="H68:I68"/>
    <mergeCell ref="C71:D71"/>
    <mergeCell ref="H71:I71"/>
    <mergeCell ref="Q63:T63"/>
    <mergeCell ref="U63:W63"/>
    <mergeCell ref="X63:AA63"/>
    <mergeCell ref="R64:U64"/>
    <mergeCell ref="R68:V68"/>
    <mergeCell ref="C69:D69"/>
    <mergeCell ref="H69:I69"/>
    <mergeCell ref="Q69:T69"/>
    <mergeCell ref="U69:W69"/>
    <mergeCell ref="B65:D66"/>
    <mergeCell ref="G65:I66"/>
    <mergeCell ref="Q65:T65"/>
    <mergeCell ref="U65:W65"/>
    <mergeCell ref="X65:AA65"/>
    <mergeCell ref="B2:C6"/>
    <mergeCell ref="C49:L51"/>
    <mergeCell ref="X69:AA69"/>
    <mergeCell ref="C70:D70"/>
    <mergeCell ref="H70:I70"/>
    <mergeCell ref="C52:D52"/>
    <mergeCell ref="E52:H52"/>
    <mergeCell ref="J52:L52"/>
    <mergeCell ref="L62:M62"/>
    <mergeCell ref="Q66:AA66"/>
    <mergeCell ref="I4:K4"/>
    <mergeCell ref="G4:H4"/>
    <mergeCell ref="D4:F4"/>
    <mergeCell ref="I6:K6"/>
    <mergeCell ref="D6:H6"/>
  </mergeCells>
  <dataValidations count="4">
    <dataValidation type="list" allowBlank="1" showInputMessage="1" showErrorMessage="1" sqref="D13:D45">
      <formula1>$B$68:$B$71</formula1>
    </dataValidation>
    <dataValidation type="list" allowBlank="1" showInputMessage="1" showErrorMessage="1" sqref="E13:E45">
      <formula1>$G$68:$G$72</formula1>
    </dataValidation>
    <dataValidation type="whole" allowBlank="1" showInputMessage="1" sqref="AC2 AC5">
      <formula1>111</formula1>
      <formula2>222</formula2>
    </dataValidation>
    <dataValidation allowBlank="1" showInputMessage="1" sqref="G13:L45 D7:K7 L5 D5:H5 B13:C45 J52 E52"/>
  </dataValidations>
  <printOptions horizontalCentered="1" verticalCentered="1"/>
  <pageMargins left="0" right="0" top="0" bottom="0" header="0.5" footer="0.5"/>
  <pageSetup scale="5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T76"/>
  <sheetViews>
    <sheetView view="pageBreakPreview" zoomScaleNormal="75" zoomScaleSheetLayoutView="100" workbookViewId="0">
      <selection activeCell="E58" sqref="E58"/>
    </sheetView>
  </sheetViews>
  <sheetFormatPr defaultRowHeight="12.75" x14ac:dyDescent="0.2"/>
  <cols>
    <col min="1" max="1" width="3" customWidth="1"/>
    <col min="2" max="2" width="15.5703125" customWidth="1"/>
    <col min="3" max="3" width="16.42578125" customWidth="1"/>
    <col min="4" max="4" width="7" customWidth="1"/>
    <col min="5" max="5" width="8.140625" customWidth="1"/>
    <col min="6" max="6" width="10.140625" customWidth="1"/>
    <col min="7" max="8" width="14" customWidth="1"/>
    <col min="9" max="10" width="13.7109375" customWidth="1"/>
    <col min="11" max="11" width="11.28515625" customWidth="1"/>
    <col min="12" max="12" width="31.28515625" customWidth="1"/>
    <col min="14" max="14" width="19.28515625" customWidth="1"/>
    <col min="16" max="16" width="9.140625" style="1"/>
    <col min="17" max="17" width="13.7109375" style="1" bestFit="1" customWidth="1"/>
    <col min="18" max="18" width="10.5703125" style="1" bestFit="1" customWidth="1"/>
    <col min="19" max="20" width="9.140625" style="1"/>
    <col min="21" max="21" width="10.85546875" style="1" bestFit="1" customWidth="1"/>
    <col min="22" max="22" width="15.7109375" style="1" customWidth="1"/>
    <col min="23" max="23" width="9.140625" style="1"/>
    <col min="24" max="24" width="10.42578125" style="1" bestFit="1" customWidth="1"/>
    <col min="25" max="25" width="10.7109375" style="1" customWidth="1"/>
    <col min="26" max="26" width="11.7109375" style="1" bestFit="1" customWidth="1"/>
    <col min="29" max="46" width="6.7109375" customWidth="1"/>
  </cols>
  <sheetData>
    <row r="1" spans="2:46" ht="13.5" thickBot="1" x14ac:dyDescent="0.25"/>
    <row r="2" spans="2:46" ht="56.25" customHeight="1" thickTop="1" x14ac:dyDescent="0.2">
      <c r="B2" s="140"/>
      <c r="C2" s="141"/>
      <c r="D2" s="245" t="s">
        <v>0</v>
      </c>
      <c r="E2" s="246"/>
      <c r="F2" s="246"/>
      <c r="G2" s="246"/>
      <c r="H2" s="246"/>
      <c r="I2" s="246"/>
      <c r="J2" s="246"/>
      <c r="K2" s="246"/>
      <c r="L2" s="247"/>
      <c r="M2" s="70"/>
      <c r="AC2" s="213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5"/>
    </row>
    <row r="3" spans="2:46" ht="12" customHeight="1" x14ac:dyDescent="0.2">
      <c r="B3" s="142"/>
      <c r="C3" s="143"/>
      <c r="D3" s="91"/>
      <c r="E3" s="92"/>
      <c r="F3" s="92"/>
      <c r="G3" s="92"/>
      <c r="H3" s="92"/>
      <c r="I3" s="92"/>
      <c r="J3" s="92"/>
      <c r="K3" s="92"/>
      <c r="L3" s="93" t="s">
        <v>136</v>
      </c>
      <c r="M3" s="70"/>
      <c r="N3" s="37"/>
      <c r="Q3" s="219" t="s">
        <v>1</v>
      </c>
      <c r="R3" s="219" t="s">
        <v>2</v>
      </c>
      <c r="S3" s="222" t="s">
        <v>100</v>
      </c>
      <c r="AC3" s="216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8"/>
    </row>
    <row r="4" spans="2:46" s="2" customFormat="1" ht="15" customHeight="1" x14ac:dyDescent="0.2">
      <c r="B4" s="142"/>
      <c r="C4" s="143"/>
      <c r="D4" s="134" t="s">
        <v>3</v>
      </c>
      <c r="E4" s="135"/>
      <c r="F4" s="133"/>
      <c r="G4" s="132" t="s">
        <v>4</v>
      </c>
      <c r="H4" s="133"/>
      <c r="I4" s="129" t="s">
        <v>5</v>
      </c>
      <c r="J4" s="130"/>
      <c r="K4" s="131"/>
      <c r="L4" s="94" t="s">
        <v>6</v>
      </c>
      <c r="M4" s="95"/>
      <c r="N4" s="37"/>
      <c r="P4" s="3"/>
      <c r="Q4" s="220"/>
      <c r="R4" s="220"/>
      <c r="S4" s="223"/>
      <c r="T4" s="3"/>
      <c r="U4" s="3"/>
      <c r="V4" s="3"/>
      <c r="W4" s="3"/>
      <c r="X4" s="3"/>
      <c r="Y4" s="3"/>
      <c r="Z4" s="3"/>
      <c r="AC4" s="216"/>
      <c r="AD4" s="217"/>
      <c r="AE4" s="217"/>
      <c r="AF4" s="217"/>
      <c r="AG4" s="217"/>
      <c r="AH4" s="217"/>
      <c r="AI4" s="217"/>
      <c r="AJ4" s="217"/>
      <c r="AK4" s="217"/>
      <c r="AL4" s="217"/>
      <c r="AM4" s="217"/>
      <c r="AN4" s="217"/>
      <c r="AO4" s="217"/>
      <c r="AP4" s="217"/>
      <c r="AQ4" s="217"/>
      <c r="AR4" s="217"/>
      <c r="AS4" s="217"/>
      <c r="AT4" s="218"/>
    </row>
    <row r="5" spans="2:46" s="2" customFormat="1" ht="15.75" customHeight="1" x14ac:dyDescent="0.2">
      <c r="B5" s="142"/>
      <c r="C5" s="143"/>
      <c r="D5" s="225" t="s">
        <v>135</v>
      </c>
      <c r="E5" s="226"/>
      <c r="F5" s="227"/>
      <c r="G5" s="228" t="s">
        <v>134</v>
      </c>
      <c r="H5" s="227"/>
      <c r="I5" s="228"/>
      <c r="J5" s="226"/>
      <c r="K5" s="227"/>
      <c r="L5" s="96"/>
      <c r="M5" s="95"/>
      <c r="N5" s="37"/>
      <c r="P5" s="3"/>
      <c r="Q5" s="220"/>
      <c r="R5" s="220"/>
      <c r="S5" s="223"/>
      <c r="T5" s="3"/>
      <c r="U5" s="3"/>
      <c r="V5" s="3"/>
      <c r="W5" s="3"/>
      <c r="X5" s="3"/>
      <c r="Y5" s="3"/>
      <c r="Z5" s="3"/>
      <c r="AC5" s="229" t="s">
        <v>82</v>
      </c>
      <c r="AD5" s="230"/>
      <c r="AE5" s="230"/>
      <c r="AF5" s="230"/>
      <c r="AG5" s="230"/>
      <c r="AH5" s="230"/>
      <c r="AI5" s="230"/>
      <c r="AJ5" s="230"/>
      <c r="AK5" s="230"/>
      <c r="AL5" s="230"/>
      <c r="AM5" s="230"/>
      <c r="AN5" s="230"/>
      <c r="AO5" s="230"/>
      <c r="AP5" s="230"/>
      <c r="AQ5" s="230"/>
      <c r="AR5" s="230"/>
      <c r="AS5" s="230"/>
      <c r="AT5" s="231"/>
    </row>
    <row r="6" spans="2:46" s="2" customFormat="1" ht="15" customHeight="1" x14ac:dyDescent="0.2">
      <c r="B6" s="142"/>
      <c r="C6" s="143"/>
      <c r="D6" s="139" t="s">
        <v>7</v>
      </c>
      <c r="E6" s="137"/>
      <c r="F6" s="137"/>
      <c r="G6" s="137"/>
      <c r="H6" s="138"/>
      <c r="I6" s="136" t="s">
        <v>8</v>
      </c>
      <c r="J6" s="137"/>
      <c r="K6" s="138"/>
      <c r="L6" s="94" t="s">
        <v>9</v>
      </c>
      <c r="M6" s="95"/>
      <c r="N6" s="37"/>
      <c r="P6" s="3"/>
      <c r="Q6" s="220"/>
      <c r="R6" s="220"/>
      <c r="S6" s="223"/>
      <c r="T6" s="3"/>
      <c r="U6" s="3"/>
      <c r="V6" s="3"/>
      <c r="W6" s="3"/>
      <c r="X6" s="3"/>
      <c r="Y6" s="3"/>
      <c r="Z6" s="3"/>
      <c r="AC6" s="229"/>
      <c r="AD6" s="230"/>
      <c r="AE6" s="230"/>
      <c r="AF6" s="230"/>
      <c r="AG6" s="230"/>
      <c r="AH6" s="230"/>
      <c r="AI6" s="230"/>
      <c r="AJ6" s="230"/>
      <c r="AK6" s="230"/>
      <c r="AL6" s="230"/>
      <c r="AM6" s="230"/>
      <c r="AN6" s="230"/>
      <c r="AO6" s="230"/>
      <c r="AP6" s="230"/>
      <c r="AQ6" s="230"/>
      <c r="AR6" s="230"/>
      <c r="AS6" s="230"/>
      <c r="AT6" s="231"/>
    </row>
    <row r="7" spans="2:46" s="2" customFormat="1" ht="18.75" customHeight="1" thickBot="1" x14ac:dyDescent="0.25">
      <c r="B7" s="97" t="s">
        <v>130</v>
      </c>
      <c r="C7" s="98"/>
      <c r="D7" s="241"/>
      <c r="E7" s="242"/>
      <c r="F7" s="242"/>
      <c r="G7" s="242"/>
      <c r="H7" s="243"/>
      <c r="I7" s="244"/>
      <c r="J7" s="242"/>
      <c r="K7" s="243"/>
      <c r="L7" s="99">
        <v>68.2</v>
      </c>
      <c r="M7" s="95"/>
      <c r="N7" s="37"/>
      <c r="P7" s="3"/>
      <c r="Q7" s="221"/>
      <c r="R7" s="221"/>
      <c r="S7" s="224"/>
      <c r="T7" s="3"/>
      <c r="U7" s="3"/>
      <c r="V7" s="3"/>
      <c r="W7" s="3"/>
      <c r="X7" s="3"/>
      <c r="Y7" s="3"/>
      <c r="Z7" s="3"/>
      <c r="AC7" s="229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30"/>
      <c r="AO7" s="230"/>
      <c r="AP7" s="230"/>
      <c r="AQ7" s="230"/>
      <c r="AR7" s="230"/>
      <c r="AS7" s="230"/>
      <c r="AT7" s="231"/>
    </row>
    <row r="8" spans="2:46" s="2" customFormat="1" ht="6" customHeight="1" thickBot="1" x14ac:dyDescent="0.25">
      <c r="B8" s="100"/>
      <c r="C8" s="100"/>
      <c r="D8" s="101"/>
      <c r="E8" s="101"/>
      <c r="F8" s="101"/>
      <c r="G8" s="101"/>
      <c r="H8" s="101"/>
      <c r="I8" s="101"/>
      <c r="J8" s="101"/>
      <c r="K8" s="101"/>
      <c r="L8" s="101"/>
      <c r="M8" s="95"/>
      <c r="N8" s="38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C8" s="229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1"/>
    </row>
    <row r="9" spans="2:46" s="4" customFormat="1" ht="14.1" customHeight="1" x14ac:dyDescent="0.2">
      <c r="B9" s="235" t="s">
        <v>10</v>
      </c>
      <c r="C9" s="236"/>
      <c r="D9" s="236"/>
      <c r="E9" s="236"/>
      <c r="F9" s="237"/>
      <c r="G9" s="238" t="s">
        <v>11</v>
      </c>
      <c r="H9" s="239"/>
      <c r="I9" s="239"/>
      <c r="J9" s="239"/>
      <c r="K9" s="239"/>
      <c r="L9" s="102" t="s">
        <v>12</v>
      </c>
      <c r="M9" s="103"/>
      <c r="N9" s="39"/>
      <c r="P9" s="5"/>
      <c r="Q9" s="6" t="s">
        <v>13</v>
      </c>
      <c r="R9" s="6" t="s">
        <v>13</v>
      </c>
      <c r="S9" s="204" t="s">
        <v>103</v>
      </c>
      <c r="T9" s="204" t="s">
        <v>102</v>
      </c>
      <c r="U9" s="204" t="s">
        <v>101</v>
      </c>
      <c r="V9" s="6" t="s">
        <v>14</v>
      </c>
      <c r="W9" s="6"/>
      <c r="X9" s="6" t="s">
        <v>15</v>
      </c>
      <c r="Y9" s="6"/>
      <c r="Z9" s="6" t="s">
        <v>16</v>
      </c>
      <c r="AA9" s="6" t="s">
        <v>86</v>
      </c>
      <c r="AC9" s="229"/>
      <c r="AD9" s="230"/>
      <c r="AE9" s="230"/>
      <c r="AF9" s="230"/>
      <c r="AG9" s="230"/>
      <c r="AH9" s="230"/>
      <c r="AI9" s="230"/>
      <c r="AJ9" s="230"/>
      <c r="AK9" s="230"/>
      <c r="AL9" s="230"/>
      <c r="AM9" s="230"/>
      <c r="AN9" s="230"/>
      <c r="AO9" s="230"/>
      <c r="AP9" s="230"/>
      <c r="AQ9" s="230"/>
      <c r="AR9" s="230"/>
      <c r="AS9" s="230"/>
      <c r="AT9" s="231"/>
    </row>
    <row r="10" spans="2:46" s="2" customFormat="1" ht="16.5" customHeight="1" x14ac:dyDescent="0.2">
      <c r="B10" s="192" t="s">
        <v>17</v>
      </c>
      <c r="C10" s="193"/>
      <c r="D10" s="194" t="s">
        <v>18</v>
      </c>
      <c r="E10" s="194" t="s">
        <v>19</v>
      </c>
      <c r="F10" s="196" t="s">
        <v>20</v>
      </c>
      <c r="G10" s="198" t="s">
        <v>21</v>
      </c>
      <c r="H10" s="199"/>
      <c r="I10" s="199"/>
      <c r="J10" s="202" t="s">
        <v>22</v>
      </c>
      <c r="K10" s="202" t="s">
        <v>23</v>
      </c>
      <c r="L10" s="104" t="s">
        <v>24</v>
      </c>
      <c r="M10" s="95"/>
      <c r="N10" s="38"/>
      <c r="P10" s="3"/>
      <c r="Q10" s="7" t="s">
        <v>25</v>
      </c>
      <c r="R10" s="7" t="s">
        <v>26</v>
      </c>
      <c r="S10" s="240"/>
      <c r="T10" s="240"/>
      <c r="U10" s="205"/>
      <c r="V10" s="7" t="s">
        <v>27</v>
      </c>
      <c r="W10" s="7"/>
      <c r="X10" s="8" t="s">
        <v>28</v>
      </c>
      <c r="Y10" s="7"/>
      <c r="Z10" s="7" t="s">
        <v>27</v>
      </c>
      <c r="AA10" s="7" t="s">
        <v>87</v>
      </c>
      <c r="AC10" s="229"/>
      <c r="AD10" s="230"/>
      <c r="AE10" s="230"/>
      <c r="AF10" s="230"/>
      <c r="AG10" s="230"/>
      <c r="AH10" s="230"/>
      <c r="AI10" s="230"/>
      <c r="AJ10" s="230"/>
      <c r="AK10" s="230"/>
      <c r="AL10" s="230"/>
      <c r="AM10" s="230"/>
      <c r="AN10" s="230"/>
      <c r="AO10" s="230"/>
      <c r="AP10" s="230"/>
      <c r="AQ10" s="230"/>
      <c r="AR10" s="230"/>
      <c r="AS10" s="230"/>
      <c r="AT10" s="231"/>
    </row>
    <row r="11" spans="2:46" s="2" customFormat="1" ht="14.25" customHeight="1" x14ac:dyDescent="0.2">
      <c r="B11" s="207" t="s">
        <v>29</v>
      </c>
      <c r="C11" s="209" t="s">
        <v>30</v>
      </c>
      <c r="D11" s="194"/>
      <c r="E11" s="194"/>
      <c r="F11" s="196"/>
      <c r="G11" s="200" t="s">
        <v>31</v>
      </c>
      <c r="H11" s="202" t="s">
        <v>32</v>
      </c>
      <c r="I11" s="202" t="s">
        <v>33</v>
      </c>
      <c r="J11" s="211"/>
      <c r="K11" s="202"/>
      <c r="L11" s="104" t="s">
        <v>34</v>
      </c>
      <c r="M11" s="95"/>
      <c r="N11" s="38"/>
      <c r="P11" s="3"/>
      <c r="Q11" s="7" t="s">
        <v>35</v>
      </c>
      <c r="R11" s="7" t="s">
        <v>36</v>
      </c>
      <c r="S11" s="240"/>
      <c r="T11" s="240"/>
      <c r="U11" s="205"/>
      <c r="V11" s="7" t="s">
        <v>37</v>
      </c>
      <c r="W11" s="9" t="s">
        <v>38</v>
      </c>
      <c r="X11" s="10" t="s">
        <v>39</v>
      </c>
      <c r="Y11" s="7"/>
      <c r="Z11" s="7" t="s">
        <v>37</v>
      </c>
      <c r="AA11" s="7" t="s">
        <v>88</v>
      </c>
      <c r="AC11" s="229"/>
      <c r="AD11" s="230"/>
      <c r="AE11" s="230"/>
      <c r="AF11" s="230"/>
      <c r="AG11" s="230"/>
      <c r="AH11" s="230"/>
      <c r="AI11" s="230"/>
      <c r="AJ11" s="230"/>
      <c r="AK11" s="230"/>
      <c r="AL11" s="230"/>
      <c r="AM11" s="230"/>
      <c r="AN11" s="230"/>
      <c r="AO11" s="230"/>
      <c r="AP11" s="230"/>
      <c r="AQ11" s="230"/>
      <c r="AR11" s="230"/>
      <c r="AS11" s="230"/>
      <c r="AT11" s="231"/>
    </row>
    <row r="12" spans="2:46" ht="12.75" customHeight="1" thickBot="1" x14ac:dyDescent="0.25">
      <c r="B12" s="208"/>
      <c r="C12" s="210"/>
      <c r="D12" s="195"/>
      <c r="E12" s="195"/>
      <c r="F12" s="197"/>
      <c r="G12" s="201"/>
      <c r="H12" s="203"/>
      <c r="I12" s="203"/>
      <c r="J12" s="212"/>
      <c r="K12" s="203"/>
      <c r="L12" s="105"/>
      <c r="M12" s="70"/>
      <c r="N12" s="40"/>
      <c r="Q12" s="11" t="s">
        <v>40</v>
      </c>
      <c r="R12" s="11" t="s">
        <v>41</v>
      </c>
      <c r="S12" s="11" t="s">
        <v>123</v>
      </c>
      <c r="T12" s="11" t="s">
        <v>42</v>
      </c>
      <c r="U12" s="206"/>
      <c r="V12" s="11" t="s">
        <v>43</v>
      </c>
      <c r="W12" s="11">
        <v>1000</v>
      </c>
      <c r="X12" s="11" t="s">
        <v>44</v>
      </c>
      <c r="Y12" s="11" t="s">
        <v>45</v>
      </c>
      <c r="Z12" s="11" t="s">
        <v>43</v>
      </c>
      <c r="AA12" s="12"/>
      <c r="AC12" s="229"/>
      <c r="AD12" s="230"/>
      <c r="AE12" s="230"/>
      <c r="AF12" s="230"/>
      <c r="AG12" s="230"/>
      <c r="AH12" s="230"/>
      <c r="AI12" s="230"/>
      <c r="AJ12" s="230"/>
      <c r="AK12" s="230"/>
      <c r="AL12" s="230"/>
      <c r="AM12" s="230"/>
      <c r="AN12" s="230"/>
      <c r="AO12" s="230"/>
      <c r="AP12" s="230"/>
      <c r="AQ12" s="230"/>
      <c r="AR12" s="230"/>
      <c r="AS12" s="230"/>
      <c r="AT12" s="231"/>
    </row>
    <row r="13" spans="2:46" s="13" customFormat="1" ht="24.95" customHeight="1" x14ac:dyDescent="0.25">
      <c r="B13" s="106"/>
      <c r="C13" s="107"/>
      <c r="D13" s="108"/>
      <c r="E13" s="109"/>
      <c r="F13" s="110" t="str">
        <f t="shared" ref="F13:F45" si="0">IF(C13=0," ",SUM(C13-B13))</f>
        <v xml:space="preserve"> </v>
      </c>
      <c r="G13" s="111"/>
      <c r="H13" s="112"/>
      <c r="I13" s="108"/>
      <c r="J13" s="108"/>
      <c r="K13" s="108"/>
      <c r="L13" s="113" t="str">
        <f t="shared" ref="L13:L45" si="1">IF(F13=" "," ",AA13)</f>
        <v xml:space="preserve"> </v>
      </c>
      <c r="M13" s="76"/>
      <c r="N13" s="41"/>
      <c r="P13" s="14"/>
      <c r="Q13" s="15" t="str">
        <f t="shared" ref="Q13:Q45" si="2">IF(F13=" "," ",IF(G13+H13+I13=0,1000,0))</f>
        <v xml:space="preserve"> </v>
      </c>
      <c r="R13" s="16" t="str">
        <f t="shared" ref="R13:R45" si="3">IF(F13=" "," ",IF(AND(H13+I13=0,G13&gt;0,ROUND(G13/F13,0)&lt;=2),500,0))</f>
        <v xml:space="preserve"> </v>
      </c>
      <c r="S13" s="16" t="str">
        <f t="shared" ref="S13:S45" si="4">IF(F13=" "," ",IF(ROUND(G13/F13,0)&gt;2,(ROUND(G13/F13,0)-2)*(-100*F13),0))</f>
        <v xml:space="preserve"> </v>
      </c>
      <c r="T13" s="16" t="str">
        <f t="shared" ref="T13:T45" si="5">IF(F13=" "," ",IF(H13&gt;0,-500*H13,0)+IF(I13&gt;0,-500*I13,0))</f>
        <v xml:space="preserve"> </v>
      </c>
      <c r="U13" s="17" t="str">
        <f t="shared" ref="U13:U45" si="6">IF(F13=" "," ",Q13+R13+S13+T13)</f>
        <v xml:space="preserve"> </v>
      </c>
      <c r="V13" s="16" t="str">
        <f t="shared" ref="V13:V45" si="7">IF(F13=" "," ",F13*-2000)</f>
        <v xml:space="preserve"> </v>
      </c>
      <c r="W13" s="16" t="str">
        <f t="shared" ref="W13:W45" si="8">IF(F13=" "," ",F13*1000)</f>
        <v xml:space="preserve"> </v>
      </c>
      <c r="X13" s="17">
        <f t="shared" ref="X13:X45" si="9">IF(J13&gt;1,-1.5*IF(J13&lt;=1,0,J13),0)</f>
        <v>0</v>
      </c>
      <c r="Y13" s="16" t="str">
        <f t="shared" ref="Y13:Y45" si="10">IF(AND(U13&gt;=0,X13=0),U13,IF(AND(X13&lt;=0,U13&lt;0),X13+U13,X13))</f>
        <v xml:space="preserve"> </v>
      </c>
      <c r="Z13" s="17" t="str">
        <f t="shared" ref="Z13:Z45" si="11">IF(AND(Y13&lt;0,Y13&lt;V13),V13,IF(AND(Y13&gt;0,Y13&gt;W13),W13,Y13))</f>
        <v xml:space="preserve"> </v>
      </c>
      <c r="AA13" s="21" t="str">
        <f t="shared" ref="AA13:AA23" si="12">IF(AND(R13=500,J13=0),R13*F13,Z13)</f>
        <v xml:space="preserve"> </v>
      </c>
      <c r="AC13" s="229"/>
      <c r="AD13" s="230"/>
      <c r="AE13" s="230"/>
      <c r="AF13" s="230"/>
      <c r="AG13" s="230"/>
      <c r="AH13" s="230"/>
      <c r="AI13" s="230"/>
      <c r="AJ13" s="230"/>
      <c r="AK13" s="230"/>
      <c r="AL13" s="230"/>
      <c r="AM13" s="230"/>
      <c r="AN13" s="230"/>
      <c r="AO13" s="230"/>
      <c r="AP13" s="230"/>
      <c r="AQ13" s="230"/>
      <c r="AR13" s="230"/>
      <c r="AS13" s="230"/>
      <c r="AT13" s="231"/>
    </row>
    <row r="14" spans="2:46" s="13" customFormat="1" ht="24.95" customHeight="1" x14ac:dyDescent="0.25">
      <c r="B14" s="114">
        <v>3.2</v>
      </c>
      <c r="C14" s="115">
        <v>4</v>
      </c>
      <c r="D14" s="116" t="s">
        <v>61</v>
      </c>
      <c r="E14" s="109" t="s">
        <v>47</v>
      </c>
      <c r="F14" s="117">
        <f t="shared" si="0"/>
        <v>0.79999999999999982</v>
      </c>
      <c r="G14" s="109">
        <v>3</v>
      </c>
      <c r="H14" s="109">
        <v>3</v>
      </c>
      <c r="I14" s="116"/>
      <c r="J14" s="116"/>
      <c r="K14" s="116">
        <v>0</v>
      </c>
      <c r="L14" s="113">
        <f t="shared" si="1"/>
        <v>-1599.9999999999995</v>
      </c>
      <c r="M14" s="76"/>
      <c r="N14" s="2"/>
      <c r="P14" s="14"/>
      <c r="Q14" s="18">
        <f t="shared" si="2"/>
        <v>0</v>
      </c>
      <c r="R14" s="19">
        <f t="shared" si="3"/>
        <v>0</v>
      </c>
      <c r="S14" s="19">
        <f t="shared" si="4"/>
        <v>-159.99999999999997</v>
      </c>
      <c r="T14" s="19">
        <f t="shared" si="5"/>
        <v>-1500</v>
      </c>
      <c r="U14" s="20">
        <f t="shared" si="6"/>
        <v>-1660</v>
      </c>
      <c r="V14" s="19">
        <f t="shared" si="7"/>
        <v>-1599.9999999999995</v>
      </c>
      <c r="W14" s="19">
        <f t="shared" si="8"/>
        <v>799.99999999999977</v>
      </c>
      <c r="X14" s="20">
        <f t="shared" si="9"/>
        <v>0</v>
      </c>
      <c r="Y14" s="19">
        <f t="shared" si="10"/>
        <v>-1660</v>
      </c>
      <c r="Z14" s="20">
        <f t="shared" si="11"/>
        <v>-1599.9999999999995</v>
      </c>
      <c r="AA14" s="21">
        <f t="shared" si="12"/>
        <v>-1599.9999999999995</v>
      </c>
      <c r="AC14" s="229"/>
      <c r="AD14" s="230"/>
      <c r="AE14" s="230"/>
      <c r="AF14" s="230"/>
      <c r="AG14" s="230"/>
      <c r="AH14" s="230"/>
      <c r="AI14" s="230"/>
      <c r="AJ14" s="230"/>
      <c r="AK14" s="230"/>
      <c r="AL14" s="230"/>
      <c r="AM14" s="230"/>
      <c r="AN14" s="230"/>
      <c r="AO14" s="230"/>
      <c r="AP14" s="230"/>
      <c r="AQ14" s="230"/>
      <c r="AR14" s="230"/>
      <c r="AS14" s="230"/>
      <c r="AT14" s="231"/>
    </row>
    <row r="15" spans="2:46" s="13" customFormat="1" ht="24.95" customHeight="1" thickBot="1" x14ac:dyDescent="0.3">
      <c r="B15" s="114">
        <f>C14</f>
        <v>4</v>
      </c>
      <c r="C15" s="115">
        <f>B15+1</f>
        <v>5</v>
      </c>
      <c r="D15" s="116" t="s">
        <v>61</v>
      </c>
      <c r="E15" s="109" t="s">
        <v>47</v>
      </c>
      <c r="F15" s="117">
        <f t="shared" si="0"/>
        <v>1</v>
      </c>
      <c r="G15" s="109">
        <v>3</v>
      </c>
      <c r="H15" s="109">
        <v>4</v>
      </c>
      <c r="I15" s="116"/>
      <c r="J15" s="116"/>
      <c r="K15" s="116">
        <v>1</v>
      </c>
      <c r="L15" s="113">
        <f t="shared" si="1"/>
        <v>-2000</v>
      </c>
      <c r="M15" s="76"/>
      <c r="N15" s="2"/>
      <c r="P15" s="14"/>
      <c r="Q15" s="18">
        <f t="shared" si="2"/>
        <v>0</v>
      </c>
      <c r="R15" s="19">
        <f t="shared" si="3"/>
        <v>0</v>
      </c>
      <c r="S15" s="19">
        <f t="shared" si="4"/>
        <v>-100</v>
      </c>
      <c r="T15" s="19">
        <f t="shared" si="5"/>
        <v>-2000</v>
      </c>
      <c r="U15" s="20">
        <f t="shared" si="6"/>
        <v>-2100</v>
      </c>
      <c r="V15" s="19">
        <f t="shared" si="7"/>
        <v>-2000</v>
      </c>
      <c r="W15" s="19">
        <f t="shared" si="8"/>
        <v>1000</v>
      </c>
      <c r="X15" s="20">
        <f t="shared" si="9"/>
        <v>0</v>
      </c>
      <c r="Y15" s="19">
        <f t="shared" si="10"/>
        <v>-2100</v>
      </c>
      <c r="Z15" s="20">
        <f t="shared" si="11"/>
        <v>-2000</v>
      </c>
      <c r="AA15" s="21">
        <f t="shared" si="12"/>
        <v>-2000</v>
      </c>
      <c r="AC15" s="232"/>
      <c r="AD15" s="233"/>
      <c r="AE15" s="233"/>
      <c r="AF15" s="233"/>
      <c r="AG15" s="233"/>
      <c r="AH15" s="233"/>
      <c r="AI15" s="233"/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4"/>
    </row>
    <row r="16" spans="2:46" s="13" customFormat="1" ht="24.95" customHeight="1" thickTop="1" x14ac:dyDescent="0.25">
      <c r="B16" s="114">
        <f t="shared" ref="B16:B32" si="13">C15</f>
        <v>5</v>
      </c>
      <c r="C16" s="115">
        <f t="shared" ref="C16:C32" si="14">B16+1</f>
        <v>6</v>
      </c>
      <c r="D16" s="116" t="s">
        <v>61</v>
      </c>
      <c r="E16" s="109" t="s">
        <v>47</v>
      </c>
      <c r="F16" s="117">
        <f t="shared" si="0"/>
        <v>1</v>
      </c>
      <c r="G16" s="109">
        <v>3</v>
      </c>
      <c r="H16" s="109"/>
      <c r="I16" s="116"/>
      <c r="J16" s="116">
        <v>632</v>
      </c>
      <c r="K16" s="116">
        <v>0</v>
      </c>
      <c r="L16" s="113">
        <f t="shared" si="1"/>
        <v>-1048</v>
      </c>
      <c r="M16" s="76"/>
      <c r="P16" s="14"/>
      <c r="Q16" s="18">
        <f t="shared" si="2"/>
        <v>0</v>
      </c>
      <c r="R16" s="19">
        <f t="shared" si="3"/>
        <v>0</v>
      </c>
      <c r="S16" s="19">
        <f t="shared" si="4"/>
        <v>-100</v>
      </c>
      <c r="T16" s="19">
        <f t="shared" si="5"/>
        <v>0</v>
      </c>
      <c r="U16" s="20">
        <f t="shared" si="6"/>
        <v>-100</v>
      </c>
      <c r="V16" s="19">
        <f t="shared" si="7"/>
        <v>-2000</v>
      </c>
      <c r="W16" s="19">
        <f t="shared" si="8"/>
        <v>1000</v>
      </c>
      <c r="X16" s="20">
        <f t="shared" si="9"/>
        <v>-948</v>
      </c>
      <c r="Y16" s="19">
        <f t="shared" si="10"/>
        <v>-1048</v>
      </c>
      <c r="Z16" s="20">
        <f t="shared" si="11"/>
        <v>-1048</v>
      </c>
      <c r="AA16" s="21">
        <f t="shared" si="12"/>
        <v>-1048</v>
      </c>
      <c r="AC16" s="22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4"/>
    </row>
    <row r="17" spans="2:46" s="13" customFormat="1" ht="24.95" customHeight="1" x14ac:dyDescent="0.25">
      <c r="B17" s="114">
        <f t="shared" si="13"/>
        <v>6</v>
      </c>
      <c r="C17" s="115">
        <f t="shared" si="14"/>
        <v>7</v>
      </c>
      <c r="D17" s="116" t="s">
        <v>61</v>
      </c>
      <c r="E17" s="109" t="s">
        <v>47</v>
      </c>
      <c r="F17" s="117">
        <f t="shared" si="0"/>
        <v>1</v>
      </c>
      <c r="G17" s="109">
        <v>1</v>
      </c>
      <c r="H17" s="109">
        <v>1</v>
      </c>
      <c r="I17" s="116"/>
      <c r="J17" s="116">
        <v>640</v>
      </c>
      <c r="K17" s="116">
        <v>2</v>
      </c>
      <c r="L17" s="113">
        <f t="shared" si="1"/>
        <v>-1460</v>
      </c>
      <c r="M17" s="76"/>
      <c r="P17" s="14"/>
      <c r="Q17" s="18">
        <f t="shared" si="2"/>
        <v>0</v>
      </c>
      <c r="R17" s="19">
        <f t="shared" si="3"/>
        <v>0</v>
      </c>
      <c r="S17" s="19">
        <f t="shared" si="4"/>
        <v>0</v>
      </c>
      <c r="T17" s="19">
        <f t="shared" si="5"/>
        <v>-500</v>
      </c>
      <c r="U17" s="20">
        <f t="shared" si="6"/>
        <v>-500</v>
      </c>
      <c r="V17" s="19">
        <f t="shared" si="7"/>
        <v>-2000</v>
      </c>
      <c r="W17" s="19">
        <f t="shared" si="8"/>
        <v>1000</v>
      </c>
      <c r="X17" s="20">
        <f t="shared" si="9"/>
        <v>-960</v>
      </c>
      <c r="Y17" s="19">
        <f t="shared" si="10"/>
        <v>-1460</v>
      </c>
      <c r="Z17" s="20">
        <f t="shared" si="11"/>
        <v>-1460</v>
      </c>
      <c r="AA17" s="21">
        <f t="shared" si="12"/>
        <v>-1460</v>
      </c>
      <c r="AC17" s="22"/>
      <c r="AD17" s="23" t="s">
        <v>89</v>
      </c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4"/>
    </row>
    <row r="18" spans="2:46" s="13" customFormat="1" ht="24.95" customHeight="1" x14ac:dyDescent="0.25">
      <c r="B18" s="114">
        <f t="shared" si="13"/>
        <v>7</v>
      </c>
      <c r="C18" s="115">
        <f t="shared" si="14"/>
        <v>8</v>
      </c>
      <c r="D18" s="116" t="s">
        <v>61</v>
      </c>
      <c r="E18" s="109" t="s">
        <v>47</v>
      </c>
      <c r="F18" s="117">
        <f t="shared" si="0"/>
        <v>1</v>
      </c>
      <c r="G18" s="109">
        <v>1</v>
      </c>
      <c r="H18" s="109">
        <v>2</v>
      </c>
      <c r="I18" s="116"/>
      <c r="J18" s="116"/>
      <c r="K18" s="116">
        <v>0</v>
      </c>
      <c r="L18" s="113">
        <f t="shared" si="1"/>
        <v>-1000</v>
      </c>
      <c r="M18" s="76"/>
      <c r="P18" s="14"/>
      <c r="Q18" s="18">
        <f t="shared" si="2"/>
        <v>0</v>
      </c>
      <c r="R18" s="19">
        <f t="shared" si="3"/>
        <v>0</v>
      </c>
      <c r="S18" s="19">
        <f t="shared" si="4"/>
        <v>0</v>
      </c>
      <c r="T18" s="19">
        <f t="shared" si="5"/>
        <v>-1000</v>
      </c>
      <c r="U18" s="20">
        <f t="shared" si="6"/>
        <v>-1000</v>
      </c>
      <c r="V18" s="19">
        <f t="shared" si="7"/>
        <v>-2000</v>
      </c>
      <c r="W18" s="19">
        <f t="shared" si="8"/>
        <v>1000</v>
      </c>
      <c r="X18" s="20">
        <f t="shared" si="9"/>
        <v>0</v>
      </c>
      <c r="Y18" s="19">
        <f t="shared" si="10"/>
        <v>-1000</v>
      </c>
      <c r="Z18" s="20">
        <f t="shared" si="11"/>
        <v>-1000</v>
      </c>
      <c r="AA18" s="21">
        <f t="shared" si="12"/>
        <v>-1000</v>
      </c>
      <c r="AC18" s="22"/>
      <c r="AD18" s="25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9"/>
    </row>
    <row r="19" spans="2:46" s="13" customFormat="1" ht="24.95" customHeight="1" x14ac:dyDescent="0.25">
      <c r="B19" s="114">
        <f t="shared" si="13"/>
        <v>8</v>
      </c>
      <c r="C19" s="115">
        <f t="shared" si="14"/>
        <v>9</v>
      </c>
      <c r="D19" s="116" t="s">
        <v>61</v>
      </c>
      <c r="E19" s="109" t="s">
        <v>47</v>
      </c>
      <c r="F19" s="117">
        <f t="shared" si="0"/>
        <v>1</v>
      </c>
      <c r="G19" s="109">
        <v>2</v>
      </c>
      <c r="H19" s="109"/>
      <c r="I19" s="116"/>
      <c r="J19" s="116"/>
      <c r="K19" s="116">
        <v>3</v>
      </c>
      <c r="L19" s="113">
        <f t="shared" si="1"/>
        <v>500</v>
      </c>
      <c r="M19" s="76"/>
      <c r="P19" s="14"/>
      <c r="Q19" s="18">
        <f t="shared" si="2"/>
        <v>0</v>
      </c>
      <c r="R19" s="19">
        <f t="shared" si="3"/>
        <v>500</v>
      </c>
      <c r="S19" s="19">
        <f t="shared" si="4"/>
        <v>0</v>
      </c>
      <c r="T19" s="19">
        <f t="shared" si="5"/>
        <v>0</v>
      </c>
      <c r="U19" s="20">
        <f t="shared" si="6"/>
        <v>500</v>
      </c>
      <c r="V19" s="19">
        <f t="shared" si="7"/>
        <v>-2000</v>
      </c>
      <c r="W19" s="19">
        <f t="shared" si="8"/>
        <v>1000</v>
      </c>
      <c r="X19" s="20">
        <f t="shared" si="9"/>
        <v>0</v>
      </c>
      <c r="Y19" s="19">
        <f t="shared" si="10"/>
        <v>500</v>
      </c>
      <c r="Z19" s="20">
        <f t="shared" si="11"/>
        <v>500</v>
      </c>
      <c r="AA19" s="21">
        <f t="shared" si="12"/>
        <v>500</v>
      </c>
      <c r="AC19" s="22"/>
      <c r="AD19" s="64" t="s">
        <v>90</v>
      </c>
      <c r="AE19" s="188" t="s">
        <v>91</v>
      </c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24"/>
    </row>
    <row r="20" spans="2:46" s="13" customFormat="1" ht="24.95" customHeight="1" x14ac:dyDescent="0.25">
      <c r="B20" s="114">
        <f t="shared" si="13"/>
        <v>9</v>
      </c>
      <c r="C20" s="115">
        <f t="shared" si="14"/>
        <v>10</v>
      </c>
      <c r="D20" s="116" t="s">
        <v>61</v>
      </c>
      <c r="E20" s="109" t="s">
        <v>47</v>
      </c>
      <c r="F20" s="117">
        <f t="shared" si="0"/>
        <v>1</v>
      </c>
      <c r="G20" s="109"/>
      <c r="H20" s="109">
        <v>1</v>
      </c>
      <c r="I20" s="116"/>
      <c r="J20" s="116">
        <v>20</v>
      </c>
      <c r="K20" s="116">
        <v>3</v>
      </c>
      <c r="L20" s="113">
        <f t="shared" si="1"/>
        <v>-530</v>
      </c>
      <c r="M20" s="76"/>
      <c r="P20" s="14"/>
      <c r="Q20" s="18">
        <f t="shared" si="2"/>
        <v>0</v>
      </c>
      <c r="R20" s="19">
        <f t="shared" si="3"/>
        <v>0</v>
      </c>
      <c r="S20" s="19">
        <f t="shared" si="4"/>
        <v>0</v>
      </c>
      <c r="T20" s="19">
        <f t="shared" si="5"/>
        <v>-500</v>
      </c>
      <c r="U20" s="20">
        <f t="shared" si="6"/>
        <v>-500</v>
      </c>
      <c r="V20" s="19">
        <f t="shared" si="7"/>
        <v>-2000</v>
      </c>
      <c r="W20" s="19">
        <f t="shared" si="8"/>
        <v>1000</v>
      </c>
      <c r="X20" s="20">
        <f t="shared" si="9"/>
        <v>-30</v>
      </c>
      <c r="Y20" s="19">
        <f t="shared" si="10"/>
        <v>-530</v>
      </c>
      <c r="Z20" s="20">
        <f t="shared" si="11"/>
        <v>-530</v>
      </c>
      <c r="AA20" s="21">
        <f t="shared" si="12"/>
        <v>-530</v>
      </c>
      <c r="AC20" s="22"/>
      <c r="AD20" s="69" t="s">
        <v>92</v>
      </c>
      <c r="AE20" s="190" t="s">
        <v>93</v>
      </c>
      <c r="AF20" s="190"/>
      <c r="AG20" s="190"/>
      <c r="AH20" s="190"/>
      <c r="AI20" s="190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28"/>
    </row>
    <row r="21" spans="2:46" s="13" customFormat="1" ht="24.95" customHeight="1" x14ac:dyDescent="0.25">
      <c r="B21" s="114">
        <f t="shared" si="13"/>
        <v>10</v>
      </c>
      <c r="C21" s="115">
        <f t="shared" si="14"/>
        <v>11</v>
      </c>
      <c r="D21" s="116" t="s">
        <v>61</v>
      </c>
      <c r="E21" s="109" t="s">
        <v>47</v>
      </c>
      <c r="F21" s="117">
        <f t="shared" si="0"/>
        <v>1</v>
      </c>
      <c r="G21" s="109">
        <v>1</v>
      </c>
      <c r="H21" s="109">
        <v>1</v>
      </c>
      <c r="I21" s="116">
        <v>1</v>
      </c>
      <c r="J21" s="116"/>
      <c r="K21" s="116">
        <v>3</v>
      </c>
      <c r="L21" s="113">
        <f t="shared" si="1"/>
        <v>-1000</v>
      </c>
      <c r="M21" s="76"/>
      <c r="P21" s="14"/>
      <c r="Q21" s="18">
        <f t="shared" si="2"/>
        <v>0</v>
      </c>
      <c r="R21" s="19">
        <f t="shared" si="3"/>
        <v>0</v>
      </c>
      <c r="S21" s="19">
        <f t="shared" si="4"/>
        <v>0</v>
      </c>
      <c r="T21" s="19">
        <f t="shared" si="5"/>
        <v>-1000</v>
      </c>
      <c r="U21" s="20">
        <f t="shared" si="6"/>
        <v>-1000</v>
      </c>
      <c r="V21" s="19">
        <f t="shared" si="7"/>
        <v>-2000</v>
      </c>
      <c r="W21" s="19">
        <f t="shared" si="8"/>
        <v>1000</v>
      </c>
      <c r="X21" s="20">
        <f t="shared" si="9"/>
        <v>0</v>
      </c>
      <c r="Y21" s="19">
        <f t="shared" si="10"/>
        <v>-1000</v>
      </c>
      <c r="Z21" s="20">
        <f t="shared" si="11"/>
        <v>-1000</v>
      </c>
      <c r="AA21" s="21">
        <f t="shared" si="12"/>
        <v>-1000</v>
      </c>
      <c r="AC21" s="22"/>
      <c r="AD21" s="69" t="s">
        <v>94</v>
      </c>
      <c r="AE21" s="190" t="s">
        <v>95</v>
      </c>
      <c r="AF21" s="190"/>
      <c r="AG21" s="190"/>
      <c r="AH21" s="190"/>
      <c r="AI21" s="190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1"/>
    </row>
    <row r="22" spans="2:46" s="13" customFormat="1" ht="24.95" customHeight="1" x14ac:dyDescent="0.25">
      <c r="B22" s="114">
        <f t="shared" si="13"/>
        <v>11</v>
      </c>
      <c r="C22" s="115">
        <f t="shared" si="14"/>
        <v>12</v>
      </c>
      <c r="D22" s="116" t="s">
        <v>61</v>
      </c>
      <c r="E22" s="109" t="s">
        <v>47</v>
      </c>
      <c r="F22" s="117">
        <f t="shared" si="0"/>
        <v>1</v>
      </c>
      <c r="G22" s="109"/>
      <c r="H22" s="109">
        <v>5</v>
      </c>
      <c r="I22" s="116"/>
      <c r="J22" s="116"/>
      <c r="K22" s="116">
        <v>3</v>
      </c>
      <c r="L22" s="113">
        <f t="shared" si="1"/>
        <v>-2000</v>
      </c>
      <c r="M22" s="76"/>
      <c r="P22" s="14"/>
      <c r="Q22" s="18">
        <f t="shared" si="2"/>
        <v>0</v>
      </c>
      <c r="R22" s="19">
        <f t="shared" si="3"/>
        <v>0</v>
      </c>
      <c r="S22" s="19">
        <f t="shared" si="4"/>
        <v>0</v>
      </c>
      <c r="T22" s="19">
        <f t="shared" si="5"/>
        <v>-2500</v>
      </c>
      <c r="U22" s="20">
        <f t="shared" si="6"/>
        <v>-2500</v>
      </c>
      <c r="V22" s="19">
        <f t="shared" si="7"/>
        <v>-2000</v>
      </c>
      <c r="W22" s="19">
        <f t="shared" si="8"/>
        <v>1000</v>
      </c>
      <c r="X22" s="20">
        <f t="shared" si="9"/>
        <v>0</v>
      </c>
      <c r="Y22" s="19">
        <f t="shared" si="10"/>
        <v>-2500</v>
      </c>
      <c r="Z22" s="20">
        <f t="shared" si="11"/>
        <v>-2000</v>
      </c>
      <c r="AA22" s="21">
        <f t="shared" si="12"/>
        <v>-2000</v>
      </c>
      <c r="AC22" s="22"/>
      <c r="AD22" s="26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</row>
    <row r="23" spans="2:46" s="13" customFormat="1" ht="24.95" customHeight="1" x14ac:dyDescent="0.25">
      <c r="B23" s="114">
        <f t="shared" si="13"/>
        <v>12</v>
      </c>
      <c r="C23" s="115">
        <f t="shared" si="14"/>
        <v>13</v>
      </c>
      <c r="D23" s="116" t="s">
        <v>61</v>
      </c>
      <c r="E23" s="109" t="s">
        <v>47</v>
      </c>
      <c r="F23" s="117">
        <f t="shared" si="0"/>
        <v>1</v>
      </c>
      <c r="G23" s="109">
        <v>3</v>
      </c>
      <c r="H23" s="109"/>
      <c r="I23" s="116"/>
      <c r="J23" s="116"/>
      <c r="K23" s="116">
        <v>3</v>
      </c>
      <c r="L23" s="113">
        <f t="shared" si="1"/>
        <v>-100</v>
      </c>
      <c r="M23" s="76"/>
      <c r="P23" s="14"/>
      <c r="Q23" s="18">
        <f t="shared" si="2"/>
        <v>0</v>
      </c>
      <c r="R23" s="19">
        <f t="shared" si="3"/>
        <v>0</v>
      </c>
      <c r="S23" s="19">
        <f t="shared" si="4"/>
        <v>-100</v>
      </c>
      <c r="T23" s="19">
        <f t="shared" si="5"/>
        <v>0</v>
      </c>
      <c r="U23" s="20">
        <f t="shared" si="6"/>
        <v>-100</v>
      </c>
      <c r="V23" s="19">
        <f t="shared" si="7"/>
        <v>-2000</v>
      </c>
      <c r="W23" s="19">
        <f t="shared" si="8"/>
        <v>1000</v>
      </c>
      <c r="X23" s="20">
        <f t="shared" si="9"/>
        <v>0</v>
      </c>
      <c r="Y23" s="19">
        <f t="shared" si="10"/>
        <v>-100</v>
      </c>
      <c r="Z23" s="20">
        <f t="shared" si="11"/>
        <v>-100</v>
      </c>
      <c r="AA23" s="21">
        <f t="shared" si="12"/>
        <v>-100</v>
      </c>
      <c r="AC23" s="22"/>
      <c r="AD23" s="26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4"/>
    </row>
    <row r="24" spans="2:46" s="13" customFormat="1" ht="24.95" customHeight="1" x14ac:dyDescent="0.25">
      <c r="B24" s="114">
        <f t="shared" si="13"/>
        <v>13</v>
      </c>
      <c r="C24" s="115">
        <f t="shared" si="14"/>
        <v>14</v>
      </c>
      <c r="D24" s="116" t="s">
        <v>61</v>
      </c>
      <c r="E24" s="109" t="s">
        <v>47</v>
      </c>
      <c r="F24" s="117">
        <f t="shared" si="0"/>
        <v>1</v>
      </c>
      <c r="G24" s="109">
        <v>4</v>
      </c>
      <c r="H24" s="109">
        <v>3</v>
      </c>
      <c r="I24" s="116"/>
      <c r="J24" s="116"/>
      <c r="K24" s="116">
        <v>3</v>
      </c>
      <c r="L24" s="113">
        <f t="shared" si="1"/>
        <v>-1700</v>
      </c>
      <c r="M24" s="76"/>
      <c r="P24" s="14"/>
      <c r="Q24" s="18">
        <f t="shared" si="2"/>
        <v>0</v>
      </c>
      <c r="R24" s="19">
        <f t="shared" si="3"/>
        <v>0</v>
      </c>
      <c r="S24" s="19">
        <f t="shared" si="4"/>
        <v>-200</v>
      </c>
      <c r="T24" s="19">
        <f t="shared" si="5"/>
        <v>-1500</v>
      </c>
      <c r="U24" s="20">
        <f t="shared" si="6"/>
        <v>-1700</v>
      </c>
      <c r="V24" s="19">
        <f t="shared" si="7"/>
        <v>-2000</v>
      </c>
      <c r="W24" s="19">
        <f t="shared" si="8"/>
        <v>1000</v>
      </c>
      <c r="X24" s="20">
        <f t="shared" si="9"/>
        <v>0</v>
      </c>
      <c r="Y24" s="19">
        <f t="shared" si="10"/>
        <v>-1700</v>
      </c>
      <c r="Z24" s="20">
        <f t="shared" si="11"/>
        <v>-1700</v>
      </c>
      <c r="AA24" s="21">
        <f t="shared" ref="AA24:AA45" si="15">IF(AND(R24=500,J24=0),R24*F24,Z24)</f>
        <v>-1700</v>
      </c>
      <c r="AC24" s="22"/>
      <c r="AD24" s="188" t="s">
        <v>96</v>
      </c>
      <c r="AE24" s="188"/>
      <c r="AF24" s="188"/>
      <c r="AG24" s="188"/>
      <c r="AH24" s="188"/>
      <c r="AI24" s="188"/>
      <c r="AJ24" s="188"/>
      <c r="AK24" s="188"/>
      <c r="AL24" s="188"/>
      <c r="AM24" s="188"/>
      <c r="AN24" s="188"/>
      <c r="AO24" s="188"/>
      <c r="AP24" s="188"/>
      <c r="AQ24" s="188"/>
      <c r="AR24" s="188"/>
      <c r="AS24" s="188"/>
      <c r="AT24" s="24"/>
    </row>
    <row r="25" spans="2:46" s="13" customFormat="1" ht="24.95" customHeight="1" x14ac:dyDescent="0.25">
      <c r="B25" s="114">
        <f t="shared" si="13"/>
        <v>14</v>
      </c>
      <c r="C25" s="115">
        <f t="shared" si="14"/>
        <v>15</v>
      </c>
      <c r="D25" s="116" t="s">
        <v>61</v>
      </c>
      <c r="E25" s="109" t="s">
        <v>47</v>
      </c>
      <c r="F25" s="117">
        <f t="shared" si="0"/>
        <v>1</v>
      </c>
      <c r="G25" s="109">
        <v>3</v>
      </c>
      <c r="H25" s="109"/>
      <c r="I25" s="116"/>
      <c r="J25" s="116"/>
      <c r="K25" s="116">
        <v>3</v>
      </c>
      <c r="L25" s="113">
        <f t="shared" si="1"/>
        <v>-100</v>
      </c>
      <c r="M25" s="76"/>
      <c r="P25" s="14"/>
      <c r="Q25" s="18">
        <f t="shared" si="2"/>
        <v>0</v>
      </c>
      <c r="R25" s="19">
        <f t="shared" si="3"/>
        <v>0</v>
      </c>
      <c r="S25" s="19">
        <f t="shared" si="4"/>
        <v>-100</v>
      </c>
      <c r="T25" s="19">
        <f t="shared" si="5"/>
        <v>0</v>
      </c>
      <c r="U25" s="20">
        <f t="shared" si="6"/>
        <v>-100</v>
      </c>
      <c r="V25" s="19">
        <f t="shared" si="7"/>
        <v>-2000</v>
      </c>
      <c r="W25" s="19">
        <f t="shared" si="8"/>
        <v>1000</v>
      </c>
      <c r="X25" s="20">
        <f t="shared" si="9"/>
        <v>0</v>
      </c>
      <c r="Y25" s="19">
        <f t="shared" si="10"/>
        <v>-100</v>
      </c>
      <c r="Z25" s="20">
        <f t="shared" si="11"/>
        <v>-100</v>
      </c>
      <c r="AA25" s="21">
        <f t="shared" si="15"/>
        <v>-100</v>
      </c>
      <c r="AC25" s="22"/>
      <c r="AD25" s="188" t="s">
        <v>97</v>
      </c>
      <c r="AE25" s="188"/>
      <c r="AF25" s="188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188"/>
      <c r="AR25" s="188"/>
      <c r="AS25" s="188"/>
      <c r="AT25" s="28"/>
    </row>
    <row r="26" spans="2:46" s="13" customFormat="1" ht="24.95" customHeight="1" x14ac:dyDescent="0.25">
      <c r="B26" s="114">
        <f t="shared" si="13"/>
        <v>15</v>
      </c>
      <c r="C26" s="115">
        <f t="shared" si="14"/>
        <v>16</v>
      </c>
      <c r="D26" s="116" t="s">
        <v>61</v>
      </c>
      <c r="E26" s="109" t="s">
        <v>47</v>
      </c>
      <c r="F26" s="117">
        <f t="shared" si="0"/>
        <v>1</v>
      </c>
      <c r="G26" s="109"/>
      <c r="H26" s="109"/>
      <c r="I26" s="116"/>
      <c r="J26" s="116"/>
      <c r="K26" s="116">
        <v>3</v>
      </c>
      <c r="L26" s="113">
        <f t="shared" si="1"/>
        <v>1000</v>
      </c>
      <c r="M26" s="76"/>
      <c r="P26" s="14"/>
      <c r="Q26" s="18">
        <f t="shared" si="2"/>
        <v>1000</v>
      </c>
      <c r="R26" s="19">
        <f t="shared" si="3"/>
        <v>0</v>
      </c>
      <c r="S26" s="19">
        <f t="shared" si="4"/>
        <v>0</v>
      </c>
      <c r="T26" s="19">
        <f t="shared" si="5"/>
        <v>0</v>
      </c>
      <c r="U26" s="20">
        <f t="shared" si="6"/>
        <v>1000</v>
      </c>
      <c r="V26" s="19">
        <f t="shared" si="7"/>
        <v>-2000</v>
      </c>
      <c r="W26" s="19">
        <f t="shared" si="8"/>
        <v>1000</v>
      </c>
      <c r="X26" s="20">
        <f t="shared" si="9"/>
        <v>0</v>
      </c>
      <c r="Y26" s="19">
        <f t="shared" si="10"/>
        <v>1000</v>
      </c>
      <c r="Z26" s="20">
        <f t="shared" si="11"/>
        <v>1000</v>
      </c>
      <c r="AA26" s="21">
        <f t="shared" si="15"/>
        <v>1000</v>
      </c>
      <c r="AC26" s="22"/>
      <c r="AD26" s="188" t="s">
        <v>98</v>
      </c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46"/>
    </row>
    <row r="27" spans="2:46" s="13" customFormat="1" ht="24.95" customHeight="1" x14ac:dyDescent="0.25">
      <c r="B27" s="114">
        <f t="shared" si="13"/>
        <v>16</v>
      </c>
      <c r="C27" s="115">
        <f t="shared" si="14"/>
        <v>17</v>
      </c>
      <c r="D27" s="116" t="s">
        <v>61</v>
      </c>
      <c r="E27" s="109" t="s">
        <v>47</v>
      </c>
      <c r="F27" s="117">
        <f t="shared" si="0"/>
        <v>1</v>
      </c>
      <c r="G27" s="109">
        <v>1</v>
      </c>
      <c r="H27" s="109"/>
      <c r="I27" s="116"/>
      <c r="J27" s="116"/>
      <c r="K27" s="116">
        <v>3</v>
      </c>
      <c r="L27" s="113">
        <f t="shared" si="1"/>
        <v>500</v>
      </c>
      <c r="M27" s="76"/>
      <c r="P27" s="14"/>
      <c r="Q27" s="18">
        <f t="shared" si="2"/>
        <v>0</v>
      </c>
      <c r="R27" s="19">
        <f t="shared" si="3"/>
        <v>500</v>
      </c>
      <c r="S27" s="19">
        <f t="shared" si="4"/>
        <v>0</v>
      </c>
      <c r="T27" s="19">
        <f t="shared" si="5"/>
        <v>0</v>
      </c>
      <c r="U27" s="20">
        <f t="shared" si="6"/>
        <v>500</v>
      </c>
      <c r="V27" s="19">
        <f t="shared" si="7"/>
        <v>-2000</v>
      </c>
      <c r="W27" s="19">
        <f t="shared" si="8"/>
        <v>1000</v>
      </c>
      <c r="X27" s="20">
        <f t="shared" si="9"/>
        <v>0</v>
      </c>
      <c r="Y27" s="19">
        <f t="shared" si="10"/>
        <v>500</v>
      </c>
      <c r="Z27" s="20">
        <f t="shared" si="11"/>
        <v>500</v>
      </c>
      <c r="AA27" s="21">
        <f t="shared" si="15"/>
        <v>500</v>
      </c>
      <c r="AC27" s="22"/>
      <c r="AD27" s="188" t="s">
        <v>99</v>
      </c>
      <c r="AE27" s="188"/>
      <c r="AF27" s="188"/>
      <c r="AG27" s="188"/>
      <c r="AH27" s="188"/>
      <c r="AI27" s="188"/>
      <c r="AJ27" s="188"/>
      <c r="AK27" s="188"/>
      <c r="AL27" s="188"/>
      <c r="AM27" s="188"/>
      <c r="AN27" s="188"/>
      <c r="AO27" s="188"/>
      <c r="AP27" s="188"/>
      <c r="AQ27" s="188"/>
      <c r="AR27" s="188"/>
      <c r="AS27" s="188"/>
      <c r="AT27" s="24"/>
    </row>
    <row r="28" spans="2:46" s="13" customFormat="1" ht="24.95" customHeight="1" x14ac:dyDescent="0.25">
      <c r="B28" s="114">
        <f t="shared" si="13"/>
        <v>17</v>
      </c>
      <c r="C28" s="115">
        <f t="shared" si="14"/>
        <v>18</v>
      </c>
      <c r="D28" s="116" t="s">
        <v>61</v>
      </c>
      <c r="E28" s="109" t="s">
        <v>47</v>
      </c>
      <c r="F28" s="117">
        <f t="shared" si="0"/>
        <v>1</v>
      </c>
      <c r="G28" s="109"/>
      <c r="H28" s="109">
        <v>1</v>
      </c>
      <c r="I28" s="116"/>
      <c r="J28" s="116"/>
      <c r="K28" s="116">
        <v>3</v>
      </c>
      <c r="L28" s="113">
        <f t="shared" si="1"/>
        <v>-500</v>
      </c>
      <c r="M28" s="76"/>
      <c r="P28" s="14"/>
      <c r="Q28" s="18">
        <f t="shared" si="2"/>
        <v>0</v>
      </c>
      <c r="R28" s="19">
        <f t="shared" si="3"/>
        <v>0</v>
      </c>
      <c r="S28" s="19">
        <f t="shared" si="4"/>
        <v>0</v>
      </c>
      <c r="T28" s="19">
        <f t="shared" si="5"/>
        <v>-500</v>
      </c>
      <c r="U28" s="20">
        <f t="shared" si="6"/>
        <v>-500</v>
      </c>
      <c r="V28" s="19">
        <f t="shared" si="7"/>
        <v>-2000</v>
      </c>
      <c r="W28" s="19">
        <f t="shared" si="8"/>
        <v>1000</v>
      </c>
      <c r="X28" s="20">
        <f t="shared" si="9"/>
        <v>0</v>
      </c>
      <c r="Y28" s="19">
        <f t="shared" si="10"/>
        <v>-500</v>
      </c>
      <c r="Z28" s="20">
        <f t="shared" si="11"/>
        <v>-500</v>
      </c>
      <c r="AA28" s="21">
        <f t="shared" si="15"/>
        <v>-500</v>
      </c>
      <c r="AC28" s="22"/>
      <c r="AD28" s="26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4"/>
    </row>
    <row r="29" spans="2:46" s="13" customFormat="1" ht="24.95" customHeight="1" thickBot="1" x14ac:dyDescent="0.3">
      <c r="B29" s="114">
        <f t="shared" si="13"/>
        <v>18</v>
      </c>
      <c r="C29" s="115">
        <f t="shared" si="14"/>
        <v>19</v>
      </c>
      <c r="D29" s="116" t="s">
        <v>61</v>
      </c>
      <c r="E29" s="109" t="s">
        <v>47</v>
      </c>
      <c r="F29" s="117">
        <f t="shared" si="0"/>
        <v>1</v>
      </c>
      <c r="G29" s="109"/>
      <c r="H29" s="109">
        <v>1</v>
      </c>
      <c r="I29" s="116"/>
      <c r="J29" s="116"/>
      <c r="K29" s="116">
        <v>3</v>
      </c>
      <c r="L29" s="113">
        <f t="shared" si="1"/>
        <v>-500</v>
      </c>
      <c r="M29" s="76"/>
      <c r="P29" s="14"/>
      <c r="Q29" s="18">
        <f t="shared" si="2"/>
        <v>0</v>
      </c>
      <c r="R29" s="19">
        <f t="shared" si="3"/>
        <v>0</v>
      </c>
      <c r="S29" s="19">
        <f t="shared" si="4"/>
        <v>0</v>
      </c>
      <c r="T29" s="19">
        <f t="shared" si="5"/>
        <v>-500</v>
      </c>
      <c r="U29" s="20">
        <f t="shared" si="6"/>
        <v>-500</v>
      </c>
      <c r="V29" s="19">
        <f t="shared" si="7"/>
        <v>-2000</v>
      </c>
      <c r="W29" s="19">
        <f t="shared" si="8"/>
        <v>1000</v>
      </c>
      <c r="X29" s="20">
        <f t="shared" si="9"/>
        <v>0</v>
      </c>
      <c r="Y29" s="19">
        <f t="shared" si="10"/>
        <v>-500</v>
      </c>
      <c r="Z29" s="20">
        <f t="shared" si="11"/>
        <v>-500</v>
      </c>
      <c r="AA29" s="21">
        <f t="shared" si="15"/>
        <v>-500</v>
      </c>
      <c r="AC29" s="22"/>
      <c r="AD29" s="26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4"/>
    </row>
    <row r="30" spans="2:46" s="13" customFormat="1" ht="24.95" customHeight="1" thickTop="1" x14ac:dyDescent="0.25">
      <c r="B30" s="114">
        <f t="shared" si="13"/>
        <v>19</v>
      </c>
      <c r="C30" s="115">
        <f t="shared" si="14"/>
        <v>20</v>
      </c>
      <c r="D30" s="116" t="s">
        <v>61</v>
      </c>
      <c r="E30" s="109" t="s">
        <v>47</v>
      </c>
      <c r="F30" s="117">
        <f t="shared" si="0"/>
        <v>1</v>
      </c>
      <c r="G30" s="109">
        <v>1</v>
      </c>
      <c r="H30" s="109"/>
      <c r="I30" s="116"/>
      <c r="J30" s="116"/>
      <c r="K30" s="116">
        <v>3</v>
      </c>
      <c r="L30" s="113">
        <f t="shared" si="1"/>
        <v>500</v>
      </c>
      <c r="M30" s="76"/>
      <c r="P30" s="14"/>
      <c r="Q30" s="18">
        <f t="shared" si="2"/>
        <v>0</v>
      </c>
      <c r="R30" s="19">
        <f t="shared" si="3"/>
        <v>500</v>
      </c>
      <c r="S30" s="19">
        <f t="shared" si="4"/>
        <v>0</v>
      </c>
      <c r="T30" s="19">
        <f t="shared" si="5"/>
        <v>0</v>
      </c>
      <c r="U30" s="20">
        <f t="shared" si="6"/>
        <v>500</v>
      </c>
      <c r="V30" s="19">
        <f t="shared" si="7"/>
        <v>-2000</v>
      </c>
      <c r="W30" s="19">
        <f t="shared" si="8"/>
        <v>1000</v>
      </c>
      <c r="X30" s="20">
        <f t="shared" si="9"/>
        <v>0</v>
      </c>
      <c r="Y30" s="19">
        <f t="shared" si="10"/>
        <v>500</v>
      </c>
      <c r="Z30" s="20">
        <f t="shared" si="11"/>
        <v>500</v>
      </c>
      <c r="AA30" s="21">
        <f t="shared" si="15"/>
        <v>500</v>
      </c>
      <c r="AC30" s="42"/>
      <c r="AD30" s="43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5"/>
    </row>
    <row r="31" spans="2:46" s="13" customFormat="1" ht="24.95" customHeight="1" x14ac:dyDescent="0.25">
      <c r="B31" s="114">
        <f t="shared" si="13"/>
        <v>20</v>
      </c>
      <c r="C31" s="115">
        <f t="shared" si="14"/>
        <v>21</v>
      </c>
      <c r="D31" s="116" t="s">
        <v>61</v>
      </c>
      <c r="E31" s="109" t="s">
        <v>47</v>
      </c>
      <c r="F31" s="117">
        <f t="shared" si="0"/>
        <v>1</v>
      </c>
      <c r="G31" s="109">
        <v>2</v>
      </c>
      <c r="H31" s="109"/>
      <c r="I31" s="116"/>
      <c r="J31" s="116"/>
      <c r="K31" s="116">
        <v>3</v>
      </c>
      <c r="L31" s="113">
        <f t="shared" si="1"/>
        <v>500</v>
      </c>
      <c r="M31" s="76"/>
      <c r="P31" s="14"/>
      <c r="Q31" s="18">
        <f t="shared" si="2"/>
        <v>0</v>
      </c>
      <c r="R31" s="19">
        <f t="shared" si="3"/>
        <v>500</v>
      </c>
      <c r="S31" s="19">
        <f t="shared" si="4"/>
        <v>0</v>
      </c>
      <c r="T31" s="19">
        <f t="shared" si="5"/>
        <v>0</v>
      </c>
      <c r="U31" s="20">
        <f t="shared" si="6"/>
        <v>500</v>
      </c>
      <c r="V31" s="19">
        <f t="shared" si="7"/>
        <v>-2000</v>
      </c>
      <c r="W31" s="19">
        <f t="shared" si="8"/>
        <v>1000</v>
      </c>
      <c r="X31" s="20">
        <f t="shared" si="9"/>
        <v>0</v>
      </c>
      <c r="Y31" s="19">
        <f t="shared" si="10"/>
        <v>500</v>
      </c>
      <c r="Z31" s="20">
        <f t="shared" si="11"/>
        <v>500</v>
      </c>
      <c r="AA31" s="21">
        <f t="shared" si="15"/>
        <v>500</v>
      </c>
      <c r="AC31" s="22"/>
      <c r="AD31" s="23" t="s">
        <v>48</v>
      </c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4"/>
    </row>
    <row r="32" spans="2:46" s="13" customFormat="1" ht="24.95" customHeight="1" x14ac:dyDescent="0.25">
      <c r="B32" s="114">
        <f t="shared" si="13"/>
        <v>21</v>
      </c>
      <c r="C32" s="115">
        <f t="shared" si="14"/>
        <v>22</v>
      </c>
      <c r="D32" s="116" t="s">
        <v>61</v>
      </c>
      <c r="E32" s="109" t="s">
        <v>47</v>
      </c>
      <c r="F32" s="117">
        <f t="shared" si="0"/>
        <v>1</v>
      </c>
      <c r="G32" s="109">
        <v>3</v>
      </c>
      <c r="H32" s="109"/>
      <c r="I32" s="116"/>
      <c r="J32" s="116"/>
      <c r="K32" s="116">
        <v>3</v>
      </c>
      <c r="L32" s="113">
        <f t="shared" si="1"/>
        <v>-100</v>
      </c>
      <c r="M32" s="76"/>
      <c r="P32" s="14"/>
      <c r="Q32" s="18">
        <f t="shared" si="2"/>
        <v>0</v>
      </c>
      <c r="R32" s="19">
        <f t="shared" si="3"/>
        <v>0</v>
      </c>
      <c r="S32" s="19">
        <f t="shared" si="4"/>
        <v>-100</v>
      </c>
      <c r="T32" s="19">
        <f t="shared" si="5"/>
        <v>0</v>
      </c>
      <c r="U32" s="20">
        <f t="shared" si="6"/>
        <v>-100</v>
      </c>
      <c r="V32" s="19">
        <f t="shared" si="7"/>
        <v>-2000</v>
      </c>
      <c r="W32" s="19">
        <f t="shared" si="8"/>
        <v>1000</v>
      </c>
      <c r="X32" s="20">
        <f t="shared" si="9"/>
        <v>0</v>
      </c>
      <c r="Y32" s="19">
        <f t="shared" si="10"/>
        <v>-100</v>
      </c>
      <c r="Z32" s="20">
        <f t="shared" si="11"/>
        <v>-100</v>
      </c>
      <c r="AA32" s="21">
        <f t="shared" si="15"/>
        <v>-100</v>
      </c>
      <c r="AC32" s="22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4"/>
    </row>
    <row r="33" spans="2:46" s="13" customFormat="1" ht="24.95" customHeight="1" x14ac:dyDescent="0.25">
      <c r="B33" s="114">
        <f>C32</f>
        <v>22</v>
      </c>
      <c r="C33" s="115">
        <f>B33+1</f>
        <v>23</v>
      </c>
      <c r="D33" s="116" t="s">
        <v>61</v>
      </c>
      <c r="E33" s="109" t="s">
        <v>47</v>
      </c>
      <c r="F33" s="117">
        <f t="shared" si="0"/>
        <v>1</v>
      </c>
      <c r="G33" s="109"/>
      <c r="H33" s="109">
        <v>1</v>
      </c>
      <c r="I33" s="116"/>
      <c r="J33" s="116"/>
      <c r="K33" s="116">
        <v>3</v>
      </c>
      <c r="L33" s="113">
        <f t="shared" si="1"/>
        <v>-500</v>
      </c>
      <c r="M33" s="76"/>
      <c r="P33" s="14"/>
      <c r="Q33" s="18">
        <f t="shared" si="2"/>
        <v>0</v>
      </c>
      <c r="R33" s="19">
        <f t="shared" si="3"/>
        <v>0</v>
      </c>
      <c r="S33" s="19">
        <f t="shared" si="4"/>
        <v>0</v>
      </c>
      <c r="T33" s="19">
        <f t="shared" si="5"/>
        <v>-500</v>
      </c>
      <c r="U33" s="20">
        <f t="shared" si="6"/>
        <v>-500</v>
      </c>
      <c r="V33" s="19">
        <f t="shared" si="7"/>
        <v>-2000</v>
      </c>
      <c r="W33" s="19">
        <f t="shared" si="8"/>
        <v>1000</v>
      </c>
      <c r="X33" s="20">
        <f t="shared" si="9"/>
        <v>0</v>
      </c>
      <c r="Y33" s="19">
        <f t="shared" si="10"/>
        <v>-500</v>
      </c>
      <c r="Z33" s="20">
        <f t="shared" si="11"/>
        <v>-500</v>
      </c>
      <c r="AA33" s="21">
        <f t="shared" si="15"/>
        <v>-500</v>
      </c>
      <c r="AC33" s="22"/>
      <c r="AD33" s="25" t="s">
        <v>49</v>
      </c>
      <c r="AE33" s="188" t="s">
        <v>50</v>
      </c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9"/>
    </row>
    <row r="34" spans="2:46" s="13" customFormat="1" ht="24.95" customHeight="1" x14ac:dyDescent="0.25">
      <c r="B34" s="114">
        <f>C33</f>
        <v>23</v>
      </c>
      <c r="C34" s="115">
        <f>B34+1</f>
        <v>24</v>
      </c>
      <c r="D34" s="116" t="s">
        <v>61</v>
      </c>
      <c r="E34" s="109" t="s">
        <v>47</v>
      </c>
      <c r="F34" s="117">
        <f t="shared" si="0"/>
        <v>1</v>
      </c>
      <c r="G34" s="109"/>
      <c r="H34" s="109"/>
      <c r="I34" s="116"/>
      <c r="J34" s="116"/>
      <c r="K34" s="116">
        <v>3</v>
      </c>
      <c r="L34" s="113">
        <f t="shared" si="1"/>
        <v>1000</v>
      </c>
      <c r="M34" s="76"/>
      <c r="P34" s="14"/>
      <c r="Q34" s="18">
        <f t="shared" si="2"/>
        <v>1000</v>
      </c>
      <c r="R34" s="19">
        <f t="shared" si="3"/>
        <v>0</v>
      </c>
      <c r="S34" s="19">
        <f t="shared" si="4"/>
        <v>0</v>
      </c>
      <c r="T34" s="19">
        <f t="shared" si="5"/>
        <v>0</v>
      </c>
      <c r="U34" s="20">
        <f t="shared" si="6"/>
        <v>1000</v>
      </c>
      <c r="V34" s="19">
        <f t="shared" si="7"/>
        <v>-2000</v>
      </c>
      <c r="W34" s="19">
        <f t="shared" si="8"/>
        <v>1000</v>
      </c>
      <c r="X34" s="20">
        <f t="shared" si="9"/>
        <v>0</v>
      </c>
      <c r="Y34" s="19">
        <f t="shared" si="10"/>
        <v>1000</v>
      </c>
      <c r="Z34" s="20">
        <f t="shared" si="11"/>
        <v>1000</v>
      </c>
      <c r="AA34" s="21">
        <f t="shared" si="15"/>
        <v>1000</v>
      </c>
      <c r="AC34" s="22"/>
      <c r="AD34" s="26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4"/>
    </row>
    <row r="35" spans="2:46" s="13" customFormat="1" ht="24.95" customHeight="1" x14ac:dyDescent="0.25">
      <c r="B35" s="114">
        <f>C34</f>
        <v>24</v>
      </c>
      <c r="C35" s="115">
        <f>B35+1</f>
        <v>25</v>
      </c>
      <c r="D35" s="116" t="s">
        <v>61</v>
      </c>
      <c r="E35" s="109" t="s">
        <v>47</v>
      </c>
      <c r="F35" s="117">
        <f t="shared" si="0"/>
        <v>1</v>
      </c>
      <c r="G35" s="109"/>
      <c r="H35" s="109"/>
      <c r="I35" s="116"/>
      <c r="J35" s="116"/>
      <c r="K35" s="116">
        <v>3</v>
      </c>
      <c r="L35" s="113">
        <f t="shared" si="1"/>
        <v>1000</v>
      </c>
      <c r="M35" s="76"/>
      <c r="P35" s="14"/>
      <c r="Q35" s="18">
        <f t="shared" si="2"/>
        <v>1000</v>
      </c>
      <c r="R35" s="19">
        <f t="shared" si="3"/>
        <v>0</v>
      </c>
      <c r="S35" s="19">
        <f t="shared" si="4"/>
        <v>0</v>
      </c>
      <c r="T35" s="19">
        <f t="shared" si="5"/>
        <v>0</v>
      </c>
      <c r="U35" s="20">
        <f t="shared" si="6"/>
        <v>1000</v>
      </c>
      <c r="V35" s="19">
        <f t="shared" si="7"/>
        <v>-2000</v>
      </c>
      <c r="W35" s="19">
        <f t="shared" si="8"/>
        <v>1000</v>
      </c>
      <c r="X35" s="20">
        <f t="shared" si="9"/>
        <v>0</v>
      </c>
      <c r="Y35" s="19">
        <f t="shared" si="10"/>
        <v>1000</v>
      </c>
      <c r="Z35" s="20">
        <f t="shared" si="11"/>
        <v>1000</v>
      </c>
      <c r="AA35" s="21">
        <f t="shared" si="15"/>
        <v>1000</v>
      </c>
      <c r="AC35" s="22"/>
      <c r="AD35" s="27" t="s">
        <v>51</v>
      </c>
      <c r="AE35" s="186" t="s">
        <v>52</v>
      </c>
      <c r="AF35" s="186"/>
      <c r="AG35" s="186"/>
      <c r="AH35" s="186"/>
      <c r="AI35" s="186"/>
      <c r="AJ35" s="186"/>
      <c r="AK35" s="186"/>
      <c r="AL35" s="186"/>
      <c r="AM35" s="186"/>
      <c r="AN35" s="186"/>
      <c r="AO35" s="186"/>
      <c r="AP35" s="186"/>
      <c r="AQ35" s="186"/>
      <c r="AR35" s="186"/>
      <c r="AS35" s="186"/>
      <c r="AT35" s="28"/>
    </row>
    <row r="36" spans="2:46" s="13" customFormat="1" ht="24.95" customHeight="1" x14ac:dyDescent="0.25">
      <c r="B36" s="114">
        <f>C35</f>
        <v>25</v>
      </c>
      <c r="C36" s="115">
        <f>B36+1</f>
        <v>26</v>
      </c>
      <c r="D36" s="116" t="s">
        <v>61</v>
      </c>
      <c r="E36" s="109" t="s">
        <v>47</v>
      </c>
      <c r="F36" s="117">
        <f t="shared" si="0"/>
        <v>1</v>
      </c>
      <c r="G36" s="109">
        <v>3</v>
      </c>
      <c r="H36" s="109"/>
      <c r="I36" s="116"/>
      <c r="J36" s="116"/>
      <c r="K36" s="116">
        <v>3</v>
      </c>
      <c r="L36" s="113">
        <f t="shared" si="1"/>
        <v>-100</v>
      </c>
      <c r="M36" s="76"/>
      <c r="P36" s="14"/>
      <c r="Q36" s="18">
        <f t="shared" si="2"/>
        <v>0</v>
      </c>
      <c r="R36" s="19">
        <f t="shared" si="3"/>
        <v>0</v>
      </c>
      <c r="S36" s="19">
        <f t="shared" si="4"/>
        <v>-100</v>
      </c>
      <c r="T36" s="19">
        <f t="shared" si="5"/>
        <v>0</v>
      </c>
      <c r="U36" s="20">
        <f t="shared" si="6"/>
        <v>-100</v>
      </c>
      <c r="V36" s="19">
        <f t="shared" si="7"/>
        <v>-2000</v>
      </c>
      <c r="W36" s="19">
        <f t="shared" si="8"/>
        <v>1000</v>
      </c>
      <c r="X36" s="20">
        <f t="shared" si="9"/>
        <v>0</v>
      </c>
      <c r="Y36" s="19">
        <f t="shared" si="10"/>
        <v>-100</v>
      </c>
      <c r="Z36" s="20">
        <f t="shared" si="11"/>
        <v>-100</v>
      </c>
      <c r="AA36" s="21">
        <f t="shared" si="15"/>
        <v>-100</v>
      </c>
      <c r="AC36" s="22"/>
      <c r="AD36" s="26"/>
      <c r="AE36" s="186"/>
      <c r="AF36" s="186"/>
      <c r="AG36" s="186"/>
      <c r="AH36" s="186"/>
      <c r="AI36" s="186"/>
      <c r="AJ36" s="186"/>
      <c r="AK36" s="186"/>
      <c r="AL36" s="186"/>
      <c r="AM36" s="186"/>
      <c r="AN36" s="186"/>
      <c r="AO36" s="186"/>
      <c r="AP36" s="186"/>
      <c r="AQ36" s="186"/>
      <c r="AR36" s="186"/>
      <c r="AS36" s="186"/>
      <c r="AT36" s="28"/>
    </row>
    <row r="37" spans="2:46" s="13" customFormat="1" ht="24.95" customHeight="1" x14ac:dyDescent="0.25">
      <c r="B37" s="114">
        <f>C36</f>
        <v>26</v>
      </c>
      <c r="C37" s="115">
        <v>27</v>
      </c>
      <c r="D37" s="116" t="s">
        <v>61</v>
      </c>
      <c r="E37" s="109" t="s">
        <v>47</v>
      </c>
      <c r="F37" s="117">
        <f t="shared" si="0"/>
        <v>1</v>
      </c>
      <c r="G37" s="109"/>
      <c r="H37" s="109">
        <v>1</v>
      </c>
      <c r="I37" s="116"/>
      <c r="J37" s="116"/>
      <c r="K37" s="116">
        <v>3</v>
      </c>
      <c r="L37" s="113">
        <f t="shared" si="1"/>
        <v>-500</v>
      </c>
      <c r="M37" s="76"/>
      <c r="P37" s="14"/>
      <c r="Q37" s="18">
        <f t="shared" si="2"/>
        <v>0</v>
      </c>
      <c r="R37" s="19">
        <f t="shared" si="3"/>
        <v>0</v>
      </c>
      <c r="S37" s="19">
        <f t="shared" si="4"/>
        <v>0</v>
      </c>
      <c r="T37" s="19">
        <f t="shared" si="5"/>
        <v>-500</v>
      </c>
      <c r="U37" s="20">
        <f t="shared" si="6"/>
        <v>-500</v>
      </c>
      <c r="V37" s="19">
        <f t="shared" si="7"/>
        <v>-2000</v>
      </c>
      <c r="W37" s="19">
        <f t="shared" si="8"/>
        <v>1000</v>
      </c>
      <c r="X37" s="20">
        <f t="shared" si="9"/>
        <v>0</v>
      </c>
      <c r="Y37" s="19">
        <f t="shared" si="10"/>
        <v>-500</v>
      </c>
      <c r="Z37" s="20">
        <f t="shared" si="11"/>
        <v>-500</v>
      </c>
      <c r="AA37" s="21">
        <f t="shared" si="15"/>
        <v>-500</v>
      </c>
      <c r="AC37" s="22"/>
      <c r="AD37" s="26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4"/>
    </row>
    <row r="38" spans="2:46" s="13" customFormat="1" ht="24.95" customHeight="1" x14ac:dyDescent="0.25">
      <c r="B38" s="114">
        <f t="shared" ref="B38:B44" si="16">C37</f>
        <v>27</v>
      </c>
      <c r="C38" s="115">
        <f t="shared" ref="C38:C43" si="17">B38+1</f>
        <v>28</v>
      </c>
      <c r="D38" s="116" t="s">
        <v>61</v>
      </c>
      <c r="E38" s="109" t="s">
        <v>47</v>
      </c>
      <c r="F38" s="117">
        <f t="shared" si="0"/>
        <v>1</v>
      </c>
      <c r="G38" s="109"/>
      <c r="H38" s="109">
        <v>1</v>
      </c>
      <c r="I38" s="116"/>
      <c r="J38" s="116"/>
      <c r="K38" s="116">
        <v>3</v>
      </c>
      <c r="L38" s="113">
        <f t="shared" si="1"/>
        <v>-500</v>
      </c>
      <c r="M38" s="76"/>
      <c r="P38" s="14"/>
      <c r="Q38" s="18">
        <f t="shared" si="2"/>
        <v>0</v>
      </c>
      <c r="R38" s="19">
        <f t="shared" si="3"/>
        <v>0</v>
      </c>
      <c r="S38" s="19">
        <f t="shared" si="4"/>
        <v>0</v>
      </c>
      <c r="T38" s="19">
        <f t="shared" si="5"/>
        <v>-500</v>
      </c>
      <c r="U38" s="20">
        <f t="shared" si="6"/>
        <v>-500</v>
      </c>
      <c r="V38" s="19">
        <f t="shared" si="7"/>
        <v>-2000</v>
      </c>
      <c r="W38" s="19">
        <f t="shared" si="8"/>
        <v>1000</v>
      </c>
      <c r="X38" s="20">
        <f t="shared" si="9"/>
        <v>0</v>
      </c>
      <c r="Y38" s="19">
        <f t="shared" si="10"/>
        <v>-500</v>
      </c>
      <c r="Z38" s="20">
        <f t="shared" si="11"/>
        <v>-500</v>
      </c>
      <c r="AA38" s="21">
        <f t="shared" si="15"/>
        <v>-500</v>
      </c>
      <c r="AC38" s="22"/>
      <c r="AD38" s="27" t="s">
        <v>53</v>
      </c>
      <c r="AE38" s="186" t="s">
        <v>54</v>
      </c>
      <c r="AF38" s="186"/>
      <c r="AG38" s="186"/>
      <c r="AH38" s="186"/>
      <c r="AI38" s="186"/>
      <c r="AJ38" s="186"/>
      <c r="AK38" s="186"/>
      <c r="AL38" s="186"/>
      <c r="AM38" s="186"/>
      <c r="AN38" s="186"/>
      <c r="AO38" s="186"/>
      <c r="AP38" s="186"/>
      <c r="AQ38" s="186"/>
      <c r="AR38" s="186"/>
      <c r="AS38" s="186"/>
      <c r="AT38" s="29"/>
    </row>
    <row r="39" spans="2:46" s="13" customFormat="1" ht="24.95" customHeight="1" x14ac:dyDescent="0.25">
      <c r="B39" s="114">
        <f t="shared" si="16"/>
        <v>28</v>
      </c>
      <c r="C39" s="115">
        <f t="shared" si="17"/>
        <v>29</v>
      </c>
      <c r="D39" s="116" t="s">
        <v>61</v>
      </c>
      <c r="E39" s="109" t="s">
        <v>47</v>
      </c>
      <c r="F39" s="117">
        <f t="shared" si="0"/>
        <v>1</v>
      </c>
      <c r="G39" s="109"/>
      <c r="H39" s="109"/>
      <c r="I39" s="116"/>
      <c r="J39" s="116"/>
      <c r="K39" s="116">
        <v>3</v>
      </c>
      <c r="L39" s="113">
        <f t="shared" si="1"/>
        <v>1000</v>
      </c>
      <c r="M39" s="76"/>
      <c r="P39" s="14"/>
      <c r="Q39" s="18">
        <f t="shared" si="2"/>
        <v>1000</v>
      </c>
      <c r="R39" s="19">
        <f t="shared" si="3"/>
        <v>0</v>
      </c>
      <c r="S39" s="19">
        <f t="shared" si="4"/>
        <v>0</v>
      </c>
      <c r="T39" s="19">
        <f t="shared" si="5"/>
        <v>0</v>
      </c>
      <c r="U39" s="20">
        <f t="shared" si="6"/>
        <v>1000</v>
      </c>
      <c r="V39" s="19">
        <f t="shared" si="7"/>
        <v>-2000</v>
      </c>
      <c r="W39" s="19">
        <f t="shared" si="8"/>
        <v>1000</v>
      </c>
      <c r="X39" s="20">
        <f t="shared" si="9"/>
        <v>0</v>
      </c>
      <c r="Y39" s="19">
        <f t="shared" si="10"/>
        <v>1000</v>
      </c>
      <c r="Z39" s="20">
        <f t="shared" si="11"/>
        <v>1000</v>
      </c>
      <c r="AA39" s="21">
        <f t="shared" si="15"/>
        <v>1000</v>
      </c>
      <c r="AC39" s="22"/>
      <c r="AD39" s="26"/>
      <c r="AE39" s="186"/>
      <c r="AF39" s="186"/>
      <c r="AG39" s="186"/>
      <c r="AH39" s="186"/>
      <c r="AI39" s="186"/>
      <c r="AJ39" s="186"/>
      <c r="AK39" s="186"/>
      <c r="AL39" s="186"/>
      <c r="AM39" s="186"/>
      <c r="AN39" s="186"/>
      <c r="AO39" s="186"/>
      <c r="AP39" s="186"/>
      <c r="AQ39" s="186"/>
      <c r="AR39" s="186"/>
      <c r="AS39" s="186"/>
      <c r="AT39" s="29"/>
    </row>
    <row r="40" spans="2:46" s="13" customFormat="1" ht="24.95" customHeight="1" x14ac:dyDescent="0.25">
      <c r="B40" s="114">
        <f t="shared" si="16"/>
        <v>29</v>
      </c>
      <c r="C40" s="115">
        <f t="shared" si="17"/>
        <v>30</v>
      </c>
      <c r="D40" s="116" t="s">
        <v>61</v>
      </c>
      <c r="E40" s="109" t="s">
        <v>47</v>
      </c>
      <c r="F40" s="117">
        <f t="shared" si="0"/>
        <v>1</v>
      </c>
      <c r="G40" s="109"/>
      <c r="H40" s="109"/>
      <c r="I40" s="116"/>
      <c r="J40" s="116"/>
      <c r="K40" s="116">
        <v>3</v>
      </c>
      <c r="L40" s="113">
        <f t="shared" si="1"/>
        <v>1000</v>
      </c>
      <c r="M40" s="76"/>
      <c r="P40" s="14"/>
      <c r="Q40" s="18">
        <f t="shared" si="2"/>
        <v>1000</v>
      </c>
      <c r="R40" s="19">
        <f t="shared" si="3"/>
        <v>0</v>
      </c>
      <c r="S40" s="19">
        <f t="shared" si="4"/>
        <v>0</v>
      </c>
      <c r="T40" s="19">
        <f t="shared" si="5"/>
        <v>0</v>
      </c>
      <c r="U40" s="20">
        <f t="shared" si="6"/>
        <v>1000</v>
      </c>
      <c r="V40" s="19">
        <f t="shared" si="7"/>
        <v>-2000</v>
      </c>
      <c r="W40" s="19">
        <f t="shared" si="8"/>
        <v>1000</v>
      </c>
      <c r="X40" s="20">
        <f t="shared" si="9"/>
        <v>0</v>
      </c>
      <c r="Y40" s="19">
        <f t="shared" si="10"/>
        <v>1000</v>
      </c>
      <c r="Z40" s="20">
        <f t="shared" si="11"/>
        <v>1000</v>
      </c>
      <c r="AA40" s="21">
        <f t="shared" si="15"/>
        <v>1000</v>
      </c>
      <c r="AC40" s="22"/>
      <c r="AD40" s="26"/>
      <c r="AE40" s="186" t="s">
        <v>55</v>
      </c>
      <c r="AF40" s="186"/>
      <c r="AG40" s="186"/>
      <c r="AH40" s="186"/>
      <c r="AI40" s="186"/>
      <c r="AJ40" s="186"/>
      <c r="AK40" s="186"/>
      <c r="AL40" s="186"/>
      <c r="AM40" s="186"/>
      <c r="AN40" s="186"/>
      <c r="AO40" s="186"/>
      <c r="AP40" s="186"/>
      <c r="AQ40" s="186"/>
      <c r="AR40" s="186"/>
      <c r="AS40" s="186"/>
      <c r="AT40" s="29"/>
    </row>
    <row r="41" spans="2:46" s="13" customFormat="1" ht="24.95" customHeight="1" x14ac:dyDescent="0.25">
      <c r="B41" s="114">
        <f t="shared" si="16"/>
        <v>30</v>
      </c>
      <c r="C41" s="115">
        <f t="shared" si="17"/>
        <v>31</v>
      </c>
      <c r="D41" s="116" t="s">
        <v>61</v>
      </c>
      <c r="E41" s="109" t="s">
        <v>47</v>
      </c>
      <c r="F41" s="117">
        <f t="shared" si="0"/>
        <v>1</v>
      </c>
      <c r="G41" s="109">
        <v>3</v>
      </c>
      <c r="H41" s="109"/>
      <c r="I41" s="116"/>
      <c r="J41" s="116"/>
      <c r="K41" s="116">
        <v>3</v>
      </c>
      <c r="L41" s="113">
        <f t="shared" si="1"/>
        <v>-100</v>
      </c>
      <c r="M41" s="76"/>
      <c r="P41" s="14"/>
      <c r="Q41" s="18">
        <f t="shared" si="2"/>
        <v>0</v>
      </c>
      <c r="R41" s="19">
        <f t="shared" si="3"/>
        <v>0</v>
      </c>
      <c r="S41" s="19">
        <f t="shared" si="4"/>
        <v>-100</v>
      </c>
      <c r="T41" s="19">
        <f t="shared" si="5"/>
        <v>0</v>
      </c>
      <c r="U41" s="20">
        <f t="shared" si="6"/>
        <v>-100</v>
      </c>
      <c r="V41" s="19">
        <f t="shared" si="7"/>
        <v>-2000</v>
      </c>
      <c r="W41" s="19">
        <f t="shared" si="8"/>
        <v>1000</v>
      </c>
      <c r="X41" s="20">
        <f t="shared" si="9"/>
        <v>0</v>
      </c>
      <c r="Y41" s="19">
        <f t="shared" si="10"/>
        <v>-100</v>
      </c>
      <c r="Z41" s="20">
        <f t="shared" si="11"/>
        <v>-100</v>
      </c>
      <c r="AA41" s="21">
        <f t="shared" si="15"/>
        <v>-100</v>
      </c>
      <c r="AC41" s="22"/>
      <c r="AD41" s="26"/>
      <c r="AE41" s="186"/>
      <c r="AF41" s="186"/>
      <c r="AG41" s="186"/>
      <c r="AH41" s="186"/>
      <c r="AI41" s="186"/>
      <c r="AJ41" s="186"/>
      <c r="AK41" s="186"/>
      <c r="AL41" s="186"/>
      <c r="AM41" s="186"/>
      <c r="AN41" s="186"/>
      <c r="AO41" s="186"/>
      <c r="AP41" s="186"/>
      <c r="AQ41" s="186"/>
      <c r="AR41" s="186"/>
      <c r="AS41" s="186"/>
      <c r="AT41" s="29"/>
    </row>
    <row r="42" spans="2:46" s="13" customFormat="1" ht="24.95" customHeight="1" x14ac:dyDescent="0.25">
      <c r="B42" s="114">
        <f t="shared" si="16"/>
        <v>31</v>
      </c>
      <c r="C42" s="115">
        <f t="shared" si="17"/>
        <v>32</v>
      </c>
      <c r="D42" s="116" t="s">
        <v>61</v>
      </c>
      <c r="E42" s="109" t="s">
        <v>47</v>
      </c>
      <c r="F42" s="117">
        <f t="shared" si="0"/>
        <v>1</v>
      </c>
      <c r="G42" s="109"/>
      <c r="H42" s="109"/>
      <c r="I42" s="116"/>
      <c r="J42" s="116"/>
      <c r="K42" s="116">
        <v>3</v>
      </c>
      <c r="L42" s="113">
        <f t="shared" si="1"/>
        <v>1000</v>
      </c>
      <c r="M42" s="76"/>
      <c r="P42" s="14"/>
      <c r="Q42" s="18">
        <f t="shared" si="2"/>
        <v>1000</v>
      </c>
      <c r="R42" s="19">
        <f t="shared" si="3"/>
        <v>0</v>
      </c>
      <c r="S42" s="19">
        <f t="shared" si="4"/>
        <v>0</v>
      </c>
      <c r="T42" s="19">
        <f t="shared" si="5"/>
        <v>0</v>
      </c>
      <c r="U42" s="20">
        <f t="shared" si="6"/>
        <v>1000</v>
      </c>
      <c r="V42" s="19">
        <f t="shared" si="7"/>
        <v>-2000</v>
      </c>
      <c r="W42" s="19">
        <f t="shared" si="8"/>
        <v>1000</v>
      </c>
      <c r="X42" s="20">
        <f t="shared" si="9"/>
        <v>0</v>
      </c>
      <c r="Y42" s="19">
        <f t="shared" si="10"/>
        <v>1000</v>
      </c>
      <c r="Z42" s="20">
        <f t="shared" si="11"/>
        <v>1000</v>
      </c>
      <c r="AA42" s="21">
        <f t="shared" si="15"/>
        <v>1000</v>
      </c>
      <c r="AC42" s="22"/>
      <c r="AD42" s="26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4"/>
    </row>
    <row r="43" spans="2:46" s="13" customFormat="1" ht="24.95" customHeight="1" x14ac:dyDescent="0.25">
      <c r="B43" s="114">
        <f t="shared" si="16"/>
        <v>32</v>
      </c>
      <c r="C43" s="115">
        <f t="shared" si="17"/>
        <v>33</v>
      </c>
      <c r="D43" s="116" t="s">
        <v>61</v>
      </c>
      <c r="E43" s="109" t="s">
        <v>47</v>
      </c>
      <c r="F43" s="117">
        <f t="shared" si="0"/>
        <v>1</v>
      </c>
      <c r="G43" s="109">
        <v>2</v>
      </c>
      <c r="H43" s="109"/>
      <c r="I43" s="116"/>
      <c r="J43" s="116"/>
      <c r="K43" s="116">
        <v>3</v>
      </c>
      <c r="L43" s="113">
        <f t="shared" si="1"/>
        <v>500</v>
      </c>
      <c r="M43" s="76"/>
      <c r="P43" s="14"/>
      <c r="Q43" s="18">
        <f t="shared" si="2"/>
        <v>0</v>
      </c>
      <c r="R43" s="19">
        <f t="shared" si="3"/>
        <v>500</v>
      </c>
      <c r="S43" s="19">
        <f t="shared" si="4"/>
        <v>0</v>
      </c>
      <c r="T43" s="19">
        <f t="shared" si="5"/>
        <v>0</v>
      </c>
      <c r="U43" s="20">
        <f t="shared" si="6"/>
        <v>500</v>
      </c>
      <c r="V43" s="19">
        <f t="shared" si="7"/>
        <v>-2000</v>
      </c>
      <c r="W43" s="19">
        <f t="shared" si="8"/>
        <v>1000</v>
      </c>
      <c r="X43" s="20">
        <f t="shared" si="9"/>
        <v>0</v>
      </c>
      <c r="Y43" s="19">
        <f t="shared" si="10"/>
        <v>500</v>
      </c>
      <c r="Z43" s="20">
        <f t="shared" si="11"/>
        <v>500</v>
      </c>
      <c r="AA43" s="21">
        <f t="shared" si="15"/>
        <v>500</v>
      </c>
      <c r="AC43" s="22"/>
      <c r="AD43" s="27" t="s">
        <v>56</v>
      </c>
      <c r="AE43" s="186" t="s">
        <v>120</v>
      </c>
      <c r="AF43" s="186"/>
      <c r="AG43" s="186"/>
      <c r="AH43" s="186"/>
      <c r="AI43" s="186"/>
      <c r="AJ43" s="186"/>
      <c r="AK43" s="186"/>
      <c r="AL43" s="186"/>
      <c r="AM43" s="186"/>
      <c r="AN43" s="186"/>
      <c r="AO43" s="186"/>
      <c r="AP43" s="186"/>
      <c r="AQ43" s="186"/>
      <c r="AR43" s="186"/>
      <c r="AS43" s="186"/>
      <c r="AT43" s="28"/>
    </row>
    <row r="44" spans="2:46" s="13" customFormat="1" ht="24.95" customHeight="1" x14ac:dyDescent="0.25">
      <c r="B44" s="114">
        <f t="shared" si="16"/>
        <v>33</v>
      </c>
      <c r="C44" s="115">
        <v>34.299999999999997</v>
      </c>
      <c r="D44" s="116" t="s">
        <v>61</v>
      </c>
      <c r="E44" s="109" t="s">
        <v>47</v>
      </c>
      <c r="F44" s="117">
        <f t="shared" si="0"/>
        <v>1.2999999999999972</v>
      </c>
      <c r="G44" s="109">
        <v>4</v>
      </c>
      <c r="H44" s="109"/>
      <c r="I44" s="116"/>
      <c r="J44" s="116"/>
      <c r="K44" s="116">
        <v>3</v>
      </c>
      <c r="L44" s="113">
        <f t="shared" si="1"/>
        <v>-129.99999999999972</v>
      </c>
      <c r="M44" s="76"/>
      <c r="P44" s="14"/>
      <c r="Q44" s="18">
        <f t="shared" si="2"/>
        <v>0</v>
      </c>
      <c r="R44" s="19">
        <f t="shared" si="3"/>
        <v>0</v>
      </c>
      <c r="S44" s="19">
        <f t="shared" si="4"/>
        <v>-129.99999999999972</v>
      </c>
      <c r="T44" s="19">
        <f t="shared" si="5"/>
        <v>0</v>
      </c>
      <c r="U44" s="20">
        <f t="shared" si="6"/>
        <v>-129.99999999999972</v>
      </c>
      <c r="V44" s="19">
        <f t="shared" si="7"/>
        <v>-2599.9999999999945</v>
      </c>
      <c r="W44" s="19">
        <f t="shared" si="8"/>
        <v>1299.9999999999973</v>
      </c>
      <c r="X44" s="20">
        <f t="shared" si="9"/>
        <v>0</v>
      </c>
      <c r="Y44" s="19">
        <f t="shared" si="10"/>
        <v>-129.99999999999972</v>
      </c>
      <c r="Z44" s="20">
        <f t="shared" si="11"/>
        <v>-129.99999999999972</v>
      </c>
      <c r="AA44" s="21">
        <f t="shared" si="15"/>
        <v>-129.99999999999972</v>
      </c>
      <c r="AC44" s="22"/>
      <c r="AD44" s="26"/>
      <c r="AE44" s="186"/>
      <c r="AF44" s="186"/>
      <c r="AG44" s="186"/>
      <c r="AH44" s="186"/>
      <c r="AI44" s="186"/>
      <c r="AJ44" s="186"/>
      <c r="AK44" s="186"/>
      <c r="AL44" s="186"/>
      <c r="AM44" s="186"/>
      <c r="AN44" s="186"/>
      <c r="AO44" s="186"/>
      <c r="AP44" s="186"/>
      <c r="AQ44" s="186"/>
      <c r="AR44" s="186"/>
      <c r="AS44" s="186"/>
      <c r="AT44" s="28"/>
    </row>
    <row r="45" spans="2:46" s="13" customFormat="1" ht="24.95" customHeight="1" thickBot="1" x14ac:dyDescent="0.3">
      <c r="B45" s="118"/>
      <c r="C45" s="119"/>
      <c r="D45" s="120"/>
      <c r="E45" s="109"/>
      <c r="F45" s="117" t="str">
        <f t="shared" si="0"/>
        <v xml:space="preserve"> </v>
      </c>
      <c r="G45" s="121"/>
      <c r="H45" s="109"/>
      <c r="I45" s="116"/>
      <c r="J45" s="116"/>
      <c r="K45" s="120"/>
      <c r="L45" s="113" t="str">
        <f t="shared" si="1"/>
        <v xml:space="preserve"> </v>
      </c>
      <c r="M45" s="76"/>
      <c r="P45" s="14"/>
      <c r="Q45" s="33" t="str">
        <f t="shared" si="2"/>
        <v xml:space="preserve"> </v>
      </c>
      <c r="R45" s="34" t="str">
        <f t="shared" si="3"/>
        <v xml:space="preserve"> </v>
      </c>
      <c r="S45" s="34" t="str">
        <f t="shared" si="4"/>
        <v xml:space="preserve"> </v>
      </c>
      <c r="T45" s="34" t="str">
        <f t="shared" si="5"/>
        <v xml:space="preserve"> </v>
      </c>
      <c r="U45" s="35" t="str">
        <f t="shared" si="6"/>
        <v xml:space="preserve"> </v>
      </c>
      <c r="V45" s="34" t="str">
        <f t="shared" si="7"/>
        <v xml:space="preserve"> </v>
      </c>
      <c r="W45" s="34" t="str">
        <f t="shared" si="8"/>
        <v xml:space="preserve"> </v>
      </c>
      <c r="X45" s="35">
        <f t="shared" si="9"/>
        <v>0</v>
      </c>
      <c r="Y45" s="34" t="str">
        <f t="shared" si="10"/>
        <v xml:space="preserve"> </v>
      </c>
      <c r="Z45" s="35" t="str">
        <f t="shared" si="11"/>
        <v xml:space="preserve"> </v>
      </c>
      <c r="AA45" s="36" t="str">
        <f t="shared" si="15"/>
        <v xml:space="preserve"> </v>
      </c>
      <c r="AC45" s="22"/>
      <c r="AD45" s="26"/>
      <c r="AE45" s="186" t="s">
        <v>55</v>
      </c>
      <c r="AF45" s="186"/>
      <c r="AG45" s="186"/>
      <c r="AH45" s="186"/>
      <c r="AI45" s="186"/>
      <c r="AJ45" s="186"/>
      <c r="AK45" s="186"/>
      <c r="AL45" s="186"/>
      <c r="AM45" s="186"/>
      <c r="AN45" s="186"/>
      <c r="AO45" s="186"/>
      <c r="AP45" s="186"/>
      <c r="AQ45" s="186"/>
      <c r="AR45" s="186"/>
      <c r="AS45" s="186"/>
      <c r="AT45" s="28"/>
    </row>
    <row r="46" spans="2:46" s="13" customFormat="1" ht="24.95" customHeight="1" thickBot="1" x14ac:dyDescent="0.25">
      <c r="B46" s="70"/>
      <c r="C46" s="70"/>
      <c r="D46" s="70"/>
      <c r="E46" s="71" t="s">
        <v>58</v>
      </c>
      <c r="F46" s="72">
        <f>IF(B14="","",SUM(F13:F45))</f>
        <v>31.099999999999998</v>
      </c>
      <c r="G46" s="73">
        <f>IF(B14="","",SUM(G13:G45))</f>
        <v>43</v>
      </c>
      <c r="H46" s="74">
        <f>IF(B14="","",SUM(H13:H45))</f>
        <v>25</v>
      </c>
      <c r="I46" s="74">
        <f>IF(B14="","",SUM(I13:I45))</f>
        <v>1</v>
      </c>
      <c r="J46" s="74">
        <f>IF(B14="","",SUM(J13:J45))</f>
        <v>1292</v>
      </c>
      <c r="K46" s="74">
        <f>IF(B14="","",SUM(K13:K45))</f>
        <v>81</v>
      </c>
      <c r="L46" s="75">
        <f>IF(B14="","",SUM(L13:L45))</f>
        <v>-6968</v>
      </c>
      <c r="M46" s="76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C46" s="22"/>
      <c r="AD46" s="26"/>
      <c r="AE46" s="186"/>
      <c r="AF46" s="186"/>
      <c r="AG46" s="186"/>
      <c r="AH46" s="186"/>
      <c r="AI46" s="186"/>
      <c r="AJ46" s="186"/>
      <c r="AK46" s="186"/>
      <c r="AL46" s="186"/>
      <c r="AM46" s="186"/>
      <c r="AN46" s="186"/>
      <c r="AO46" s="186"/>
      <c r="AP46" s="186"/>
      <c r="AQ46" s="186"/>
      <c r="AR46" s="186"/>
      <c r="AS46" s="186"/>
      <c r="AT46" s="28"/>
    </row>
    <row r="47" spans="2:46" ht="16.5" customHeight="1" x14ac:dyDescent="0.2">
      <c r="B47" s="70"/>
      <c r="C47" s="70"/>
      <c r="D47" s="70"/>
      <c r="E47" s="77"/>
      <c r="F47" s="78"/>
      <c r="G47" s="79"/>
      <c r="H47" s="79"/>
      <c r="I47" s="79"/>
      <c r="J47" s="79"/>
      <c r="K47" s="79"/>
      <c r="L47" s="80"/>
      <c r="M47" s="70"/>
      <c r="AC47" s="22"/>
      <c r="AD47" s="27" t="s">
        <v>57</v>
      </c>
      <c r="AE47" s="186" t="s">
        <v>126</v>
      </c>
      <c r="AF47" s="186"/>
      <c r="AG47" s="186"/>
      <c r="AH47" s="186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/>
      <c r="AT47" s="28"/>
    </row>
    <row r="48" spans="2:46" ht="6" customHeight="1" x14ac:dyDescent="0.2"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AC48" s="22"/>
      <c r="AD48" s="26"/>
      <c r="AE48" s="186"/>
      <c r="AF48" s="186"/>
      <c r="AG48" s="186"/>
      <c r="AH48" s="186"/>
      <c r="AI48" s="186"/>
      <c r="AJ48" s="186"/>
      <c r="AK48" s="186"/>
      <c r="AL48" s="186"/>
      <c r="AM48" s="186"/>
      <c r="AN48" s="186"/>
      <c r="AO48" s="186"/>
      <c r="AP48" s="186"/>
      <c r="AQ48" s="186"/>
      <c r="AR48" s="186"/>
      <c r="AS48" s="186"/>
      <c r="AT48" s="28"/>
    </row>
    <row r="49" spans="2:46" ht="20.100000000000001" customHeight="1" x14ac:dyDescent="0.25">
      <c r="B49" s="128" t="s">
        <v>139</v>
      </c>
      <c r="C49" s="144" t="s">
        <v>127</v>
      </c>
      <c r="D49" s="145"/>
      <c r="E49" s="145"/>
      <c r="F49" s="145"/>
      <c r="G49" s="145"/>
      <c r="H49" s="145"/>
      <c r="I49" s="145"/>
      <c r="J49" s="145"/>
      <c r="K49" s="145"/>
      <c r="L49" s="146"/>
      <c r="M49" s="70"/>
      <c r="Q49" s="47" t="s">
        <v>104</v>
      </c>
      <c r="AC49" s="22"/>
      <c r="AD49" s="23"/>
      <c r="AE49" s="186"/>
      <c r="AF49" s="186"/>
      <c r="AG49" s="186"/>
      <c r="AH49" s="186"/>
      <c r="AI49" s="186"/>
      <c r="AJ49" s="186"/>
      <c r="AK49" s="186"/>
      <c r="AL49" s="186"/>
      <c r="AM49" s="186"/>
      <c r="AN49" s="186"/>
      <c r="AO49" s="186"/>
      <c r="AP49" s="186"/>
      <c r="AQ49" s="186"/>
      <c r="AR49" s="186"/>
      <c r="AS49" s="186"/>
      <c r="AT49" s="24"/>
    </row>
    <row r="50" spans="2:46" ht="20.100000000000001" customHeight="1" thickBot="1" x14ac:dyDescent="0.25">
      <c r="B50" s="80"/>
      <c r="C50" s="147"/>
      <c r="D50" s="148"/>
      <c r="E50" s="148"/>
      <c r="F50" s="148"/>
      <c r="G50" s="148"/>
      <c r="H50" s="148"/>
      <c r="I50" s="148"/>
      <c r="J50" s="148"/>
      <c r="K50" s="148"/>
      <c r="L50" s="149"/>
      <c r="M50" s="70"/>
      <c r="Q50" s="54" t="s">
        <v>112</v>
      </c>
      <c r="R50" s="48"/>
      <c r="S50" s="48"/>
      <c r="T50" s="48"/>
      <c r="U50" s="48"/>
      <c r="V50" s="48"/>
      <c r="W50" s="48"/>
      <c r="X50" s="48"/>
      <c r="Y50" s="49"/>
      <c r="AC50" s="30"/>
      <c r="AD50" s="31"/>
      <c r="AE50" s="187"/>
      <c r="AF50" s="187"/>
      <c r="AG50" s="187"/>
      <c r="AH50" s="187"/>
      <c r="AI50" s="187"/>
      <c r="AJ50" s="187"/>
      <c r="AK50" s="187"/>
      <c r="AL50" s="187"/>
      <c r="AM50" s="187"/>
      <c r="AN50" s="187"/>
      <c r="AO50" s="187"/>
      <c r="AP50" s="187"/>
      <c r="AQ50" s="187"/>
      <c r="AR50" s="187"/>
      <c r="AS50" s="187"/>
      <c r="AT50" s="32"/>
    </row>
    <row r="51" spans="2:46" ht="20.100000000000001" customHeight="1" thickTop="1" x14ac:dyDescent="0.2">
      <c r="B51" s="70"/>
      <c r="C51" s="150"/>
      <c r="D51" s="151"/>
      <c r="E51" s="151"/>
      <c r="F51" s="151"/>
      <c r="G51" s="151"/>
      <c r="H51" s="151"/>
      <c r="I51" s="151"/>
      <c r="J51" s="151"/>
      <c r="K51" s="151"/>
      <c r="L51" s="152"/>
      <c r="M51" s="70"/>
      <c r="Q51" s="55" t="s">
        <v>105</v>
      </c>
      <c r="R51" s="50"/>
      <c r="S51" s="50"/>
      <c r="T51" s="50"/>
      <c r="U51" s="50"/>
      <c r="V51" s="50"/>
      <c r="W51" s="50"/>
      <c r="X51" s="50"/>
      <c r="Y51" s="51"/>
    </row>
    <row r="52" spans="2:46" ht="20.100000000000001" customHeight="1" x14ac:dyDescent="0.45">
      <c r="B52" s="70"/>
      <c r="C52" s="164" t="s">
        <v>132</v>
      </c>
      <c r="D52" s="164"/>
      <c r="E52" s="165"/>
      <c r="F52" s="165"/>
      <c r="G52" s="165"/>
      <c r="H52" s="165"/>
      <c r="I52" s="81" t="s">
        <v>133</v>
      </c>
      <c r="J52" s="165"/>
      <c r="K52" s="165"/>
      <c r="L52" s="165"/>
      <c r="M52" s="70"/>
      <c r="Q52" s="56" t="s">
        <v>106</v>
      </c>
      <c r="R52" s="52"/>
      <c r="S52" s="52"/>
      <c r="T52" s="52"/>
      <c r="U52" s="52"/>
      <c r="V52" s="52"/>
      <c r="W52" s="52"/>
      <c r="X52" s="52"/>
      <c r="Y52" s="53"/>
    </row>
    <row r="53" spans="2:46" x14ac:dyDescent="0.2"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Q53" s="57"/>
    </row>
    <row r="54" spans="2:46" ht="13.5" customHeight="1" x14ac:dyDescent="0.2">
      <c r="B54" s="70"/>
      <c r="C54" s="70"/>
      <c r="D54" s="70"/>
      <c r="E54" s="70"/>
      <c r="F54" s="70"/>
      <c r="G54" s="70"/>
      <c r="H54" s="70"/>
      <c r="I54" s="70"/>
      <c r="J54" s="70"/>
      <c r="K54" s="82"/>
      <c r="L54" s="70" t="s">
        <v>59</v>
      </c>
      <c r="M54" s="70"/>
      <c r="Q54" s="54" t="s">
        <v>107</v>
      </c>
      <c r="R54" s="48"/>
      <c r="S54" s="48"/>
      <c r="T54" s="48"/>
      <c r="U54" s="48"/>
      <c r="V54" s="48"/>
      <c r="W54" s="48"/>
      <c r="X54" s="48"/>
      <c r="Y54" s="48"/>
      <c r="Z54" s="49"/>
    </row>
    <row r="55" spans="2:46" ht="18" customHeight="1" x14ac:dyDescent="0.2">
      <c r="B55" s="70"/>
      <c r="C55" s="70"/>
      <c r="D55" s="70"/>
      <c r="E55" s="70"/>
      <c r="F55" s="70"/>
      <c r="G55" s="70"/>
      <c r="H55" s="70"/>
      <c r="I55" s="70"/>
      <c r="J55" s="70"/>
      <c r="K55" s="83" t="s">
        <v>83</v>
      </c>
      <c r="L55" s="84">
        <f t="array" ref="L55">SUM(IF(R13:R45=500,IF(J13:J45&lt;=1,F13:F45)))</f>
        <v>5</v>
      </c>
      <c r="M55" s="70" t="s">
        <v>60</v>
      </c>
      <c r="Q55" s="55" t="s">
        <v>108</v>
      </c>
      <c r="R55" s="50"/>
      <c r="S55" s="50"/>
      <c r="T55" s="50"/>
      <c r="U55" s="50"/>
      <c r="V55" s="50"/>
      <c r="W55" s="50"/>
      <c r="X55" s="50"/>
      <c r="Y55" s="50"/>
      <c r="Z55" s="51"/>
    </row>
    <row r="56" spans="2:46" ht="18" customHeight="1" x14ac:dyDescent="0.2">
      <c r="B56" s="70"/>
      <c r="C56" s="70"/>
      <c r="D56" s="70"/>
      <c r="E56" s="70"/>
      <c r="F56" s="70"/>
      <c r="G56" s="70"/>
      <c r="H56" s="70"/>
      <c r="I56" s="70"/>
      <c r="J56" s="70"/>
      <c r="K56" s="83" t="s">
        <v>84</v>
      </c>
      <c r="L56" s="84">
        <f t="array" ref="L56">SUM(IF(Q13:Q45=1000,IF(J13:J45&lt;=1,F13:F45)))</f>
        <v>6</v>
      </c>
      <c r="M56" s="70" t="s">
        <v>60</v>
      </c>
      <c r="Q56" s="56" t="s">
        <v>109</v>
      </c>
      <c r="R56" s="52"/>
      <c r="S56" s="52"/>
      <c r="T56" s="52"/>
      <c r="U56" s="52"/>
      <c r="V56" s="52"/>
      <c r="W56" s="52"/>
      <c r="X56" s="52"/>
      <c r="Y56" s="52"/>
      <c r="Z56" s="53"/>
    </row>
    <row r="57" spans="2:46" ht="18" customHeight="1" x14ac:dyDescent="0.2">
      <c r="B57" s="70"/>
      <c r="C57" s="70"/>
      <c r="D57" s="70"/>
      <c r="E57" s="70"/>
      <c r="F57" s="70"/>
      <c r="G57" s="70"/>
      <c r="H57" s="70"/>
      <c r="I57" s="70"/>
      <c r="J57" s="70"/>
      <c r="K57" s="83" t="s">
        <v>65</v>
      </c>
      <c r="L57" s="85">
        <f>SUMIF(L13:L45,"&gt;0",L13:L45)</f>
        <v>8500</v>
      </c>
      <c r="M57" s="70" t="s">
        <v>66</v>
      </c>
      <c r="Q57" s="57"/>
    </row>
    <row r="58" spans="2:46" ht="18" customHeight="1" x14ac:dyDescent="0.2">
      <c r="B58" s="70"/>
      <c r="C58" s="70"/>
      <c r="D58" s="70"/>
      <c r="E58" s="70"/>
      <c r="F58" s="70"/>
      <c r="G58" s="70"/>
      <c r="H58" s="70"/>
      <c r="I58" s="70"/>
      <c r="J58" s="70"/>
      <c r="K58" s="83" t="s">
        <v>85</v>
      </c>
      <c r="L58" s="85">
        <f>SUMIF(L13:L45,"&lt;0",L13:L45)</f>
        <v>-15468</v>
      </c>
      <c r="M58" s="70" t="s">
        <v>69</v>
      </c>
      <c r="Q58" s="54" t="s">
        <v>113</v>
      </c>
      <c r="R58" s="48"/>
      <c r="S58" s="48"/>
      <c r="T58" s="48"/>
      <c r="U58" s="48"/>
      <c r="V58" s="48"/>
      <c r="W58" s="48"/>
      <c r="X58" s="48"/>
      <c r="Y58" s="48"/>
      <c r="Z58" s="49"/>
    </row>
    <row r="59" spans="2:46" ht="18" customHeight="1" thickBot="1" x14ac:dyDescent="0.25">
      <c r="B59" s="70"/>
      <c r="C59" s="70"/>
      <c r="D59" s="70"/>
      <c r="E59" s="70"/>
      <c r="F59" s="70"/>
      <c r="G59" s="70"/>
      <c r="H59" s="70"/>
      <c r="I59" s="70"/>
      <c r="J59" s="70"/>
      <c r="K59" s="83" t="s">
        <v>71</v>
      </c>
      <c r="L59" s="86">
        <f>+J46</f>
        <v>1292</v>
      </c>
      <c r="M59" s="70" t="s">
        <v>72</v>
      </c>
      <c r="Q59" s="55" t="s">
        <v>110</v>
      </c>
      <c r="R59" s="50"/>
      <c r="S59" s="50"/>
      <c r="T59" s="50"/>
      <c r="U59" s="50"/>
      <c r="V59" s="50"/>
      <c r="W59" s="50"/>
      <c r="X59" s="50"/>
      <c r="Y59" s="50"/>
      <c r="Z59" s="51"/>
    </row>
    <row r="60" spans="2:46" ht="18" customHeight="1" x14ac:dyDescent="0.25">
      <c r="B60" s="70"/>
      <c r="C60" s="70"/>
      <c r="D60" s="70"/>
      <c r="E60" s="70"/>
      <c r="F60" s="70"/>
      <c r="G60" s="70"/>
      <c r="H60" s="70"/>
      <c r="I60" s="70"/>
      <c r="J60" s="70"/>
      <c r="K60" s="87" t="s">
        <v>73</v>
      </c>
      <c r="L60" s="88">
        <f>SUM(L55*500)+(L56*1000)+L58</f>
        <v>-6968</v>
      </c>
      <c r="M60" s="70" t="s">
        <v>74</v>
      </c>
      <c r="Q60" s="56" t="s">
        <v>111</v>
      </c>
      <c r="R60" s="52"/>
      <c r="S60" s="52"/>
      <c r="T60" s="52"/>
      <c r="U60" s="52"/>
      <c r="V60" s="52"/>
      <c r="W60" s="52"/>
      <c r="X60" s="52"/>
      <c r="Y60" s="52"/>
      <c r="Z60" s="53"/>
    </row>
    <row r="61" spans="2:46" ht="18" customHeight="1" x14ac:dyDescent="0.2">
      <c r="B61" s="70"/>
      <c r="C61" s="70"/>
      <c r="D61" s="70"/>
      <c r="E61" s="70"/>
      <c r="F61" s="70"/>
      <c r="G61" s="70"/>
      <c r="H61" s="70"/>
      <c r="I61" s="70"/>
      <c r="J61" s="70"/>
      <c r="K61" s="76"/>
      <c r="L61" s="70"/>
      <c r="M61" s="70"/>
    </row>
    <row r="62" spans="2:46" ht="18" customHeight="1" x14ac:dyDescent="0.2">
      <c r="B62" s="89" t="s">
        <v>138</v>
      </c>
      <c r="C62" s="90"/>
      <c r="D62" s="70"/>
      <c r="E62" s="70"/>
      <c r="F62" s="70"/>
      <c r="G62" s="70"/>
      <c r="H62" s="70"/>
      <c r="I62" s="70"/>
      <c r="J62" s="70"/>
      <c r="K62" s="70"/>
      <c r="L62" s="166" t="s">
        <v>137</v>
      </c>
      <c r="M62" s="166"/>
      <c r="Q62" s="58">
        <v>40946</v>
      </c>
      <c r="R62" s="163" t="s">
        <v>114</v>
      </c>
      <c r="S62" s="163"/>
      <c r="T62" s="163"/>
      <c r="U62" s="163"/>
      <c r="V62" s="59" t="s">
        <v>115</v>
      </c>
      <c r="W62" s="63"/>
      <c r="X62" s="48"/>
      <c r="Y62" s="48"/>
      <c r="Z62" s="59" t="s">
        <v>116</v>
      </c>
      <c r="AA62" s="60"/>
    </row>
    <row r="63" spans="2:46" ht="18" customHeight="1" x14ac:dyDescent="0.2">
      <c r="Q63" s="159" t="s">
        <v>119</v>
      </c>
      <c r="R63" s="160"/>
      <c r="S63" s="160"/>
      <c r="T63" s="160"/>
      <c r="U63" s="161" t="s">
        <v>117</v>
      </c>
      <c r="V63" s="161"/>
      <c r="W63" s="161"/>
      <c r="X63" s="161" t="s">
        <v>118</v>
      </c>
      <c r="Y63" s="161"/>
      <c r="Z63" s="161"/>
      <c r="AA63" s="162"/>
    </row>
    <row r="64" spans="2:46" ht="18" customHeight="1" thickBot="1" x14ac:dyDescent="0.25">
      <c r="Q64" s="58">
        <v>40969</v>
      </c>
      <c r="R64" s="163" t="s">
        <v>114</v>
      </c>
      <c r="S64" s="163"/>
      <c r="T64" s="163"/>
      <c r="U64" s="163"/>
      <c r="V64" s="59" t="s">
        <v>115</v>
      </c>
      <c r="W64" s="63"/>
      <c r="X64" s="48"/>
      <c r="Y64" s="48"/>
      <c r="Z64" s="59" t="s">
        <v>116</v>
      </c>
      <c r="AA64" s="60"/>
    </row>
    <row r="65" spans="2:27" ht="24.95" customHeight="1" x14ac:dyDescent="0.2">
      <c r="B65" s="177" t="s">
        <v>129</v>
      </c>
      <c r="C65" s="178"/>
      <c r="D65" s="179"/>
      <c r="G65" s="177" t="s">
        <v>129</v>
      </c>
      <c r="H65" s="178"/>
      <c r="I65" s="179"/>
      <c r="Q65" s="159" t="s">
        <v>119</v>
      </c>
      <c r="R65" s="160"/>
      <c r="S65" s="160"/>
      <c r="T65" s="160"/>
      <c r="U65" s="161" t="s">
        <v>118</v>
      </c>
      <c r="V65" s="161"/>
      <c r="W65" s="161"/>
      <c r="X65" s="161" t="s">
        <v>121</v>
      </c>
      <c r="Y65" s="161"/>
      <c r="Z65" s="161"/>
      <c r="AA65" s="162"/>
    </row>
    <row r="66" spans="2:27" ht="24.95" customHeight="1" thickBot="1" x14ac:dyDescent="0.25">
      <c r="B66" s="180"/>
      <c r="C66" s="181"/>
      <c r="D66" s="182"/>
      <c r="G66" s="180"/>
      <c r="H66" s="181"/>
      <c r="I66" s="182"/>
      <c r="Q66" s="183" t="s">
        <v>122</v>
      </c>
      <c r="R66" s="184"/>
      <c r="S66" s="184"/>
      <c r="T66" s="184"/>
      <c r="U66" s="184"/>
      <c r="V66" s="184"/>
      <c r="W66" s="184"/>
      <c r="X66" s="184"/>
      <c r="Y66" s="184"/>
      <c r="Z66" s="184"/>
      <c r="AA66" s="185"/>
    </row>
    <row r="67" spans="2:27" ht="24.95" customHeight="1" thickTop="1" thickBot="1" x14ac:dyDescent="0.25">
      <c r="B67" s="170" t="s">
        <v>18</v>
      </c>
      <c r="C67" s="171"/>
      <c r="D67" s="172"/>
      <c r="G67" s="170" t="s">
        <v>19</v>
      </c>
      <c r="H67" s="171"/>
      <c r="I67" s="172"/>
      <c r="Q67" s="61"/>
      <c r="R67" s="52"/>
      <c r="S67" s="52"/>
      <c r="T67" s="52"/>
      <c r="U67" s="52"/>
      <c r="V67" s="52"/>
      <c r="W67" s="52"/>
      <c r="X67" s="52"/>
      <c r="Y67" s="52"/>
      <c r="Z67" s="52"/>
      <c r="AA67" s="62"/>
    </row>
    <row r="68" spans="2:27" ht="24.95" customHeight="1" thickTop="1" x14ac:dyDescent="0.2">
      <c r="B68" s="67" t="s">
        <v>61</v>
      </c>
      <c r="C68" s="173" t="s">
        <v>62</v>
      </c>
      <c r="D68" s="174"/>
      <c r="G68" s="68" t="s">
        <v>47</v>
      </c>
      <c r="H68" s="175" t="s">
        <v>75</v>
      </c>
      <c r="I68" s="176"/>
      <c r="Q68" s="58">
        <v>40946</v>
      </c>
      <c r="R68" s="167" t="s">
        <v>128</v>
      </c>
      <c r="S68" s="167"/>
      <c r="T68" s="167"/>
      <c r="U68" s="167"/>
      <c r="V68" s="167"/>
      <c r="W68" s="63"/>
      <c r="X68" s="48"/>
      <c r="Y68" s="48"/>
      <c r="Z68" s="59"/>
      <c r="AA68" s="60"/>
    </row>
    <row r="69" spans="2:27" ht="24.95" customHeight="1" x14ac:dyDescent="0.2">
      <c r="B69" s="65" t="s">
        <v>63</v>
      </c>
      <c r="C69" s="155" t="s">
        <v>64</v>
      </c>
      <c r="D69" s="156"/>
      <c r="G69" s="65" t="s">
        <v>76</v>
      </c>
      <c r="H69" s="155" t="s">
        <v>77</v>
      </c>
      <c r="I69" s="156"/>
      <c r="Q69" s="168" t="s">
        <v>119</v>
      </c>
      <c r="R69" s="169"/>
      <c r="S69" s="169"/>
      <c r="T69" s="169"/>
      <c r="U69" s="153"/>
      <c r="V69" s="153"/>
      <c r="W69" s="153"/>
      <c r="X69" s="153"/>
      <c r="Y69" s="153"/>
      <c r="Z69" s="153"/>
      <c r="AA69" s="154"/>
    </row>
    <row r="70" spans="2:27" ht="24.95" customHeight="1" x14ac:dyDescent="0.2">
      <c r="B70" s="65" t="s">
        <v>67</v>
      </c>
      <c r="C70" s="155" t="s">
        <v>68</v>
      </c>
      <c r="D70" s="156"/>
      <c r="G70" s="65" t="s">
        <v>124</v>
      </c>
      <c r="H70" s="155" t="s">
        <v>125</v>
      </c>
      <c r="I70" s="156"/>
    </row>
    <row r="71" spans="2:27" ht="24.95" customHeight="1" thickBot="1" x14ac:dyDescent="0.25">
      <c r="B71" s="66" t="s">
        <v>46</v>
      </c>
      <c r="C71" s="157" t="s">
        <v>70</v>
      </c>
      <c r="D71" s="158"/>
      <c r="G71" s="65" t="s">
        <v>78</v>
      </c>
      <c r="H71" s="155" t="s">
        <v>79</v>
      </c>
      <c r="I71" s="156"/>
    </row>
    <row r="72" spans="2:27" ht="24.95" customHeight="1" thickBot="1" x14ac:dyDescent="0.25">
      <c r="G72" s="66" t="s">
        <v>80</v>
      </c>
      <c r="H72" s="157" t="s">
        <v>81</v>
      </c>
      <c r="I72" s="158"/>
    </row>
    <row r="73" spans="2:27" ht="24.95" customHeight="1" x14ac:dyDescent="0.2"/>
    <row r="74" spans="2:27" ht="24.95" customHeight="1" x14ac:dyDescent="0.2"/>
    <row r="75" spans="2:27" ht="24.95" customHeight="1" x14ac:dyDescent="0.2"/>
    <row r="76" spans="2:27" ht="18" customHeight="1" x14ac:dyDescent="0.2"/>
  </sheetData>
  <sheetProtection sheet="1" objects="1" scenarios="1" selectLockedCells="1" selectUnlockedCells="1"/>
  <mergeCells count="80">
    <mergeCell ref="R3:R7"/>
    <mergeCell ref="S3:S7"/>
    <mergeCell ref="AE18:AT18"/>
    <mergeCell ref="I7:K7"/>
    <mergeCell ref="G11:G12"/>
    <mergeCell ref="U9:U12"/>
    <mergeCell ref="AC5:AT15"/>
    <mergeCell ref="T9:T11"/>
    <mergeCell ref="S9:S11"/>
    <mergeCell ref="H11:H12"/>
    <mergeCell ref="I11:I12"/>
    <mergeCell ref="K10:K12"/>
    <mergeCell ref="J10:J12"/>
    <mergeCell ref="AE43:AS44"/>
    <mergeCell ref="AE45:AS46"/>
    <mergeCell ref="AE33:AT33"/>
    <mergeCell ref="B2:C6"/>
    <mergeCell ref="D5:F5"/>
    <mergeCell ref="G5:H5"/>
    <mergeCell ref="I5:K5"/>
    <mergeCell ref="D7:H7"/>
    <mergeCell ref="AD24:AS24"/>
    <mergeCell ref="Q3:Q7"/>
    <mergeCell ref="AD27:AS27"/>
    <mergeCell ref="AC2:AT4"/>
    <mergeCell ref="AE19:AS19"/>
    <mergeCell ref="AE20:AS20"/>
    <mergeCell ref="AE21:AT21"/>
    <mergeCell ref="AE40:AS41"/>
    <mergeCell ref="U69:W69"/>
    <mergeCell ref="X69:AA69"/>
    <mergeCell ref="R68:V68"/>
    <mergeCell ref="Q63:T63"/>
    <mergeCell ref="X65:AA65"/>
    <mergeCell ref="H72:I72"/>
    <mergeCell ref="H70:I70"/>
    <mergeCell ref="E52:H52"/>
    <mergeCell ref="J52:L52"/>
    <mergeCell ref="Q65:T65"/>
    <mergeCell ref="Q69:T69"/>
    <mergeCell ref="C71:D71"/>
    <mergeCell ref="G67:I67"/>
    <mergeCell ref="H71:I71"/>
    <mergeCell ref="H68:I68"/>
    <mergeCell ref="H69:I69"/>
    <mergeCell ref="B67:D67"/>
    <mergeCell ref="C68:D68"/>
    <mergeCell ref="C69:D69"/>
    <mergeCell ref="C70:D70"/>
    <mergeCell ref="D2:L2"/>
    <mergeCell ref="C52:D52"/>
    <mergeCell ref="D4:F4"/>
    <mergeCell ref="G4:H4"/>
    <mergeCell ref="I4:K4"/>
    <mergeCell ref="F10:F12"/>
    <mergeCell ref="G9:K9"/>
    <mergeCell ref="G10:I10"/>
    <mergeCell ref="B9:F9"/>
    <mergeCell ref="B11:B12"/>
    <mergeCell ref="C11:C12"/>
    <mergeCell ref="D10:D12"/>
    <mergeCell ref="E10:E12"/>
    <mergeCell ref="B10:C10"/>
    <mergeCell ref="C49:L51"/>
    <mergeCell ref="AE47:AS50"/>
    <mergeCell ref="G65:I66"/>
    <mergeCell ref="B65:D66"/>
    <mergeCell ref="D6:H6"/>
    <mergeCell ref="I6:K6"/>
    <mergeCell ref="Q66:AA66"/>
    <mergeCell ref="R64:U64"/>
    <mergeCell ref="X63:AA63"/>
    <mergeCell ref="U63:W63"/>
    <mergeCell ref="L62:M62"/>
    <mergeCell ref="R62:U62"/>
    <mergeCell ref="AE35:AS36"/>
    <mergeCell ref="AD25:AS25"/>
    <mergeCell ref="AD26:AS26"/>
    <mergeCell ref="AE38:AS39"/>
    <mergeCell ref="U65:W65"/>
  </mergeCells>
  <phoneticPr fontId="0" type="noConversion"/>
  <dataValidations count="4">
    <dataValidation allowBlank="1" showInputMessage="1" sqref="J52 D7:K7 L5 D5:H5 E52 G13:L45 B13:C45"/>
    <dataValidation type="whole" allowBlank="1" showInputMessage="1" sqref="AC2 AC5">
      <formula1>111</formula1>
      <formula2>222</formula2>
    </dataValidation>
    <dataValidation type="list" allowBlank="1" showInputMessage="1" showErrorMessage="1" sqref="E13:E45">
      <formula1>$G$68:$G$72</formula1>
    </dataValidation>
    <dataValidation type="list" allowBlank="1" showInputMessage="1" showErrorMessage="1" sqref="D13:D45">
      <formula1>$B$68:$B$71</formula1>
    </dataValidation>
  </dataValidations>
  <printOptions horizontalCentered="1" verticalCentered="1"/>
  <pageMargins left="0" right="0" top="0" bottom="0" header="0.5" footer="0.5"/>
  <pageSetup scale="58" orientation="portrait" r:id="rId1"/>
  <headerFooter alignWithMargins="0"/>
  <ignoredErrors>
    <ignoredError sqref="B15:C43 B44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b026814-f547-4728-b6ee-4d85c9fef7e4">DOCID-1401110945-1932</_dlc_DocId>
    <_dlc_DocIdUrl xmlns="ab026814-f547-4728-b6ee-4d85c9fef7e4">
      <Url>https://share.tbfsp.gov.ab.ca/CPE/OutreachWebTeams/_layouts/15/DocIdRedir.aspx?ID=DOCID-1401110945-1932</Url>
      <Description>DOCID-1401110945-1932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00927FDCEA1A4C86BAF1107546A46A" ma:contentTypeVersion="1" ma:contentTypeDescription="Create a new document." ma:contentTypeScope="" ma:versionID="6a08efe48e459f53a92dd991d98ba919">
  <xsd:schema xmlns:xsd="http://www.w3.org/2001/XMLSchema" xmlns:xs="http://www.w3.org/2001/XMLSchema" xmlns:p="http://schemas.microsoft.com/office/2006/metadata/properties" xmlns:ns2="ab026814-f547-4728-b6ee-4d85c9fef7e4" targetNamespace="http://schemas.microsoft.com/office/2006/metadata/properties" ma:root="true" ma:fieldsID="166211a90d37f3bb7c51055cbc8c2156" ns2:_="">
    <xsd:import namespace="ab026814-f547-4728-b6ee-4d85c9fef7e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026814-f547-4728-b6ee-4d85c9fef7e4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3F51E9A-0AC5-4BC6-923D-BE5622C2C267}">
  <ds:schemaRefs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terms/"/>
    <ds:schemaRef ds:uri="a04163c6-b68e-4c40-8e35-707a7d4f43a0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7978E9E-D8EE-43A6-93E8-145410907E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4B285D-AD1F-46E6-8390-FBE6DCAB2062}"/>
</file>

<file path=customXml/itemProps4.xml><?xml version="1.0" encoding="utf-8"?>
<ds:datastoreItem xmlns:ds="http://schemas.openxmlformats.org/officeDocument/2006/customXml" ds:itemID="{BA485A89-B38B-460B-9F49-E2A5BB3EDB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Segregation Summary (blank)</vt:lpstr>
      <vt:lpstr>Segregation Summary (sample)</vt:lpstr>
      <vt:lpstr>'Segregation Summary (blank)'!Print_Area</vt:lpstr>
      <vt:lpstr>'Segregation Summary (sample)'!Print_Area</vt:lpstr>
    </vt:vector>
  </TitlesOfParts>
  <Company>Stewart Weir &amp; Co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B.18 Segregation Summary Report</dc:title>
  <dc:creator>ldombrosky</dc:creator>
  <cp:lastModifiedBy>evhen.dytyniak</cp:lastModifiedBy>
  <cp:lastPrinted>2014-04-09T20:59:55Z</cp:lastPrinted>
  <dcterms:created xsi:type="dcterms:W3CDTF">2009-07-08T21:23:53Z</dcterms:created>
  <dcterms:modified xsi:type="dcterms:W3CDTF">2014-04-09T21:34:51Z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0x0101008700927FDCEA1A4C86BAF1107546A46A</vt:lpwstr>
  </property>
  <property fmtid="{D5CDD505-2E9C-101B-9397-08002B2CF9AE}" pid="3" name="_dlc_DocIdItemGuid">
    <vt:lpwstr>b4890e37-7663-4e43-9a37-5a12e21a983b</vt:lpwstr>
  </property>
</Properties>
</file>