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GBC(blank)" sheetId="3" r:id="rId1"/>
    <sheet name="GBC(sample)" sheetId="1" r:id="rId2"/>
  </sheets>
  <definedNames>
    <definedName name="_xlnm.Print_Area" localSheetId="0">'GBC(blank)'!$B$2:$T$47</definedName>
    <definedName name="_xlnm.Print_Area" localSheetId="1">'GBC(sample)'!$B$2:$T$47</definedName>
    <definedName name="Print_Area1">#REF!</definedName>
    <definedName name="Print_Area2">#REF!</definedName>
  </definedNames>
  <calcPr calcId="145621"/>
</workbook>
</file>

<file path=xl/calcChain.xml><?xml version="1.0" encoding="utf-8"?>
<calcChain xmlns="http://schemas.openxmlformats.org/spreadsheetml/2006/main">
  <c r="T36" i="1" l="1"/>
  <c r="S36" i="1"/>
  <c r="R36" i="1"/>
  <c r="Q36" i="1"/>
  <c r="P36" i="1"/>
  <c r="O36" i="1"/>
  <c r="N36" i="1"/>
  <c r="M36" i="1"/>
  <c r="L36" i="1"/>
  <c r="K36" i="1"/>
  <c r="J36" i="1"/>
  <c r="I36" i="1"/>
  <c r="H36" i="1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T38" i="3"/>
  <c r="S38" i="3"/>
  <c r="R38" i="3"/>
  <c r="Q38" i="3"/>
  <c r="P38" i="3"/>
  <c r="O38" i="3"/>
  <c r="N38" i="3"/>
  <c r="M38" i="3"/>
  <c r="L38" i="3"/>
  <c r="K38" i="3"/>
  <c r="J38" i="3"/>
  <c r="I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S22" i="3"/>
  <c r="P22" i="3"/>
  <c r="S21" i="3"/>
  <c r="P21" i="3"/>
  <c r="S20" i="3"/>
  <c r="P20" i="3"/>
  <c r="S19" i="3"/>
  <c r="P19" i="3"/>
  <c r="S18" i="3"/>
  <c r="P18" i="3"/>
  <c r="P17" i="3"/>
  <c r="S17" i="3"/>
  <c r="H37" i="1"/>
  <c r="T38" i="1"/>
  <c r="T37" i="1"/>
  <c r="S38" i="1"/>
  <c r="S37" i="1"/>
  <c r="R38" i="1"/>
  <c r="R37" i="1"/>
  <c r="Q38" i="1"/>
  <c r="Q37" i="1"/>
  <c r="P38" i="1"/>
  <c r="P37" i="1"/>
  <c r="O38" i="1"/>
  <c r="O37" i="1"/>
  <c r="N38" i="1"/>
  <c r="N37" i="1"/>
  <c r="M38" i="1"/>
  <c r="M37" i="1"/>
  <c r="L38" i="1"/>
  <c r="L37" i="1"/>
  <c r="K38" i="1"/>
  <c r="K37" i="1"/>
  <c r="J38" i="1"/>
  <c r="J37" i="1"/>
  <c r="I38" i="1"/>
  <c r="I37" i="1"/>
  <c r="S22" i="1"/>
  <c r="S21" i="1"/>
  <c r="S20" i="1"/>
  <c r="S19" i="1"/>
  <c r="S18" i="1"/>
  <c r="P22" i="1"/>
  <c r="P21" i="1"/>
  <c r="P20" i="1"/>
  <c r="P19" i="1"/>
  <c r="P18" i="1"/>
  <c r="P17" i="1"/>
  <c r="S17" i="1"/>
</calcChain>
</file>

<file path=xl/sharedStrings.xml><?xml version="1.0" encoding="utf-8"?>
<sst xmlns="http://schemas.openxmlformats.org/spreadsheetml/2006/main" count="724" uniqueCount="128">
  <si>
    <t>LOOKUP TABLE</t>
  </si>
  <si>
    <t xml:space="preserve">PROJECT </t>
  </si>
  <si>
    <t>CONTRACT NO.</t>
  </si>
  <si>
    <t>CONTRACTOR</t>
  </si>
  <si>
    <t>GOOD ROAD BUILDER</t>
  </si>
  <si>
    <t>PRIME CONSULTANT</t>
  </si>
  <si>
    <t>ABC CONSULTING</t>
  </si>
  <si>
    <t>PROJECT FROM</t>
  </si>
  <si>
    <t>km 0.000</t>
  </si>
  <si>
    <t>PROJECT TO</t>
  </si>
  <si>
    <t>km 7.000</t>
  </si>
  <si>
    <t>DES. CLASS</t>
  </si>
  <si>
    <t>2-40</t>
  </si>
  <si>
    <t>QA CONSULTANT</t>
  </si>
  <si>
    <r>
      <t>1.</t>
    </r>
    <r>
      <rPr>
        <b/>
        <sz val="12"/>
        <rFont val="Arial"/>
        <family val="2"/>
      </rPr>
      <t>COMPACTION - CONTROL STRIP METHOD</t>
    </r>
  </si>
  <si>
    <t>DATE TESTED</t>
  </si>
  <si>
    <t>TEST SECTION NO.</t>
  </si>
  <si>
    <t>LIFT</t>
  </si>
  <si>
    <t>LIFT THICKNESS</t>
  </si>
  <si>
    <t>TEST SECTION LIMITS</t>
  </si>
  <si>
    <t>CONTROL</t>
  </si>
  <si>
    <t>TEST SECTION</t>
  </si>
  <si>
    <t xml:space="preserve">NO. OF </t>
  </si>
  <si>
    <t>TEST                  SECTION              RE-TEST</t>
  </si>
  <si>
    <t>FROM</t>
  </si>
  <si>
    <t>TO</t>
  </si>
  <si>
    <t>TESTS</t>
  </si>
  <si>
    <t>DRY DENSITY</t>
  </si>
  <si>
    <t>MOISTURE</t>
  </si>
  <si>
    <t>TOTAL</t>
  </si>
  <si>
    <t>BELOW</t>
  </si>
  <si>
    <r>
      <t>kg/m</t>
    </r>
    <r>
      <rPr>
        <vertAlign val="superscript"/>
        <sz val="7"/>
        <rFont val="Arial"/>
        <family val="2"/>
      </rPr>
      <t>3</t>
    </r>
  </si>
  <si>
    <t>%</t>
  </si>
  <si>
    <t>NO.</t>
  </si>
  <si>
    <r>
      <t>2.</t>
    </r>
    <r>
      <rPr>
        <b/>
        <sz val="12"/>
        <color indexed="8"/>
        <rFont val="Arial"/>
        <family val="2"/>
      </rPr>
      <t>GRADATION and FRACTURES</t>
    </r>
  </si>
  <si>
    <t>DATE SAMPLED</t>
  </si>
  <si>
    <t>LOT NO.</t>
  </si>
  <si>
    <t>LOT LIMITS</t>
  </si>
  <si>
    <t>SIEVE ANALYSIS - % PASSING (µm)</t>
  </si>
  <si>
    <t>50 000</t>
  </si>
  <si>
    <t>40 000</t>
  </si>
  <si>
    <t>25 000</t>
  </si>
  <si>
    <t>20 000</t>
  </si>
  <si>
    <t>16 000</t>
  </si>
  <si>
    <t>10 000</t>
  </si>
  <si>
    <t>5 000</t>
  </si>
  <si>
    <t xml:space="preserve"> </t>
  </si>
  <si>
    <t>LOT MEAN</t>
  </si>
  <si>
    <t>SPECIFICATION LIMITS (Table 3.2.3.1)</t>
  </si>
  <si>
    <t>Upper Limit</t>
  </si>
  <si>
    <t>Lower Limit</t>
  </si>
  <si>
    <t>1.Test Section Frequency Outlined in ATT 58.</t>
  </si>
  <si>
    <t>2.Windrow Sampling and Frequency Outlined in ATT 38.</t>
  </si>
  <si>
    <t>LOT TONNAGE</t>
  </si>
  <si>
    <t>t</t>
  </si>
  <si>
    <t xml:space="preserve">  COMMENTS</t>
  </si>
  <si>
    <t xml:space="preserve">TECHNOLOGISTS </t>
  </si>
  <si>
    <t>PROJECT MANAGER</t>
  </si>
  <si>
    <t>RECEIVED BY</t>
  </si>
  <si>
    <t>*** Contractor's Representative</t>
  </si>
  <si>
    <t>DATE RECEIVED</t>
  </si>
  <si>
    <t>TIME</t>
  </si>
  <si>
    <t xml:space="preserve">  *** Signature indicates receipt of data on the date and time indicated</t>
  </si>
  <si>
    <t>LOWER LIMITS</t>
  </si>
  <si>
    <t>Sieve Sizes</t>
  </si>
  <si>
    <t>1-10</t>
  </si>
  <si>
    <t>1-12.5</t>
  </si>
  <si>
    <t>1-16</t>
  </si>
  <si>
    <t>1-25</t>
  </si>
  <si>
    <t>2-16</t>
  </si>
  <si>
    <t>2-20</t>
  </si>
  <si>
    <t>2-25</t>
  </si>
  <si>
    <t>4-20</t>
  </si>
  <si>
    <t>4-25</t>
  </si>
  <si>
    <t>4-40</t>
  </si>
  <si>
    <t>6-80</t>
  </si>
  <si>
    <t>6-125</t>
  </si>
  <si>
    <t>12 500</t>
  </si>
  <si>
    <t>UPPER LIMITS</t>
  </si>
  <si>
    <t>% FRACTURE BY WEIGHT                            (2 FACES)</t>
  </si>
  <si>
    <t>60+</t>
  </si>
  <si>
    <t>50+</t>
  </si>
  <si>
    <t>40+</t>
  </si>
  <si>
    <t>25+</t>
  </si>
  <si>
    <t>N/A</t>
  </si>
  <si>
    <t>Edited by Larry Dombrosky</t>
  </si>
  <si>
    <t>Roadway Construction Standards Technologist</t>
  </si>
  <si>
    <t>(780) 415-1010</t>
  </si>
  <si>
    <t>BASE COURSE AGGREGATE</t>
  </si>
  <si>
    <t>AVERAGE                                             PERCENT                         CONTROL                            DENSITY</t>
  </si>
  <si>
    <t xml:space="preserve">      USE ALSO FOR REPORTING FULL DEPTH RECLAMATION COMPACTION</t>
  </si>
  <si>
    <t xml:space="preserve">DAILY REPORT - GRANULAR BASE COURSE  </t>
  </si>
  <si>
    <t>TABLE 3.2.3.1, SPECIFICATIONS FOR AGGREGATE</t>
  </si>
  <si>
    <t>To select the DES.CLASS in cell O7</t>
  </si>
  <si>
    <t>There will be a down-pointing arrow beside the DES.CLASS field that opens a drop down menu when clicked on.</t>
  </si>
  <si>
    <t>A blank row containing is added to the bottom of the list.</t>
  </si>
  <si>
    <t>The SPECIFICATION LIMITS from TABLE 3.2.3.1 are then automatically entered into the Upper &amp; Lower Limits according to the des.class selected.</t>
  </si>
  <si>
    <t>The drop down menu contains options for selecting the GBC class criteria.</t>
  </si>
  <si>
    <t>DESIGNATIONS:</t>
  </si>
  <si>
    <t xml:space="preserve">Designation 1 - </t>
  </si>
  <si>
    <t xml:space="preserve">Designation 2 - </t>
  </si>
  <si>
    <t xml:space="preserve">Designation 3 - </t>
  </si>
  <si>
    <t xml:space="preserve">Designation 4 - </t>
  </si>
  <si>
    <t xml:space="preserve">Designation 5 - </t>
  </si>
  <si>
    <t xml:space="preserve">Designation 6 - </t>
  </si>
  <si>
    <t xml:space="preserve">Designation 7 - </t>
  </si>
  <si>
    <t xml:space="preserve">Designation 8 - </t>
  </si>
  <si>
    <t xml:space="preserve">Designation 9 - </t>
  </si>
  <si>
    <t>Asphalt Concrete Pavement</t>
  </si>
  <si>
    <t>Base Course Aggregate</t>
  </si>
  <si>
    <t>Seal Coat Aggregate</t>
  </si>
  <si>
    <t>Gravel Surfacing Aggregate</t>
  </si>
  <si>
    <t>Sanding Material</t>
  </si>
  <si>
    <t>Gravel Fill</t>
  </si>
  <si>
    <t>Cement Stabilized Base Course Aggregate</t>
  </si>
  <si>
    <t>Granular Filter Aggregate</t>
  </si>
  <si>
    <t>Slurry Seal Aggregate</t>
  </si>
  <si>
    <t>A blank cell is added to the bottom of the list.</t>
  </si>
  <si>
    <t>TEST                        NO.</t>
  </si>
  <si>
    <t>PERCENT FRACTURE                 BY WEIGHT                      (2 FACES)</t>
  </si>
  <si>
    <t>MAT 6 - 60 / 12</t>
  </si>
  <si>
    <t>Hwy 99:99</t>
  </si>
  <si>
    <t>TEST SECTION LIMITS data entry cell:                  do not enter the '+" sign, as it will automatically be formatted as 00+000.  eg. If the station is 11+400, just enter 11400 in the cell.</t>
  </si>
  <si>
    <r>
      <rPr>
        <b/>
        <vertAlign val="superscript"/>
        <sz val="12"/>
        <color indexed="8"/>
        <rFont val="Arial"/>
        <family val="2"/>
      </rPr>
      <t>2.</t>
    </r>
    <r>
      <rPr>
        <b/>
        <sz val="12"/>
        <color indexed="8"/>
        <rFont val="Arial"/>
        <family val="2"/>
      </rPr>
      <t>GRADATION and FRACTURES</t>
    </r>
  </si>
  <si>
    <t>FDR</t>
  </si>
  <si>
    <t>Appendix B.13</t>
  </si>
  <si>
    <t>Revised December 2013</t>
  </si>
  <si>
    <t>A tolerance of 3% passing the topsize is allowed, provided that the next higher sieve has 100% passing.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</si>
</sst>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164" formatCode="d\-mmm\-yyyy"/>
    <numFmt numFmtId="165" formatCode="00\+000"/>
    <numFmt numFmtId="166" formatCode="0.0"/>
    <numFmt numFmtId="167" formatCode="mmmm\ d\,\ yyyy"/>
    <numFmt numFmtId="168" formatCode="[$-409]d\-mmm\-yyyy;@"/>
  </numFmts>
  <fonts count="22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0"/>
      <color indexed="12"/>
      <name val="Arial"/>
      <family val="2"/>
    </font>
    <font>
      <b/>
      <sz val="7"/>
      <name val="Arial"/>
      <family val="2"/>
    </font>
    <font>
      <b/>
      <vertAlign val="superscript"/>
      <sz val="12"/>
      <name val="Arial"/>
      <family val="2"/>
    </font>
    <font>
      <b/>
      <sz val="12"/>
      <name val="Arial"/>
      <family val="2"/>
    </font>
    <font>
      <vertAlign val="superscript"/>
      <sz val="7"/>
      <name val="Arial"/>
      <family val="2"/>
    </font>
    <font>
      <vertAlign val="superscript"/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Helv"/>
    </font>
    <font>
      <sz val="12"/>
      <name val="Helv"/>
    </font>
    <font>
      <b/>
      <i/>
      <sz val="10"/>
      <name val="Arial"/>
      <family val="2"/>
    </font>
    <font>
      <b/>
      <u/>
      <sz val="12"/>
      <name val="Arial"/>
      <family val="2"/>
    </font>
    <font>
      <b/>
      <vertAlign val="superscript"/>
      <sz val="12"/>
      <color indexed="8"/>
      <name val="Arial"/>
      <family val="2"/>
    </font>
    <font>
      <sz val="10"/>
      <color rgb="FF333333"/>
      <name val="Inherit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397">
    <xf numFmtId="0" fontId="0" fillId="0" borderId="0" xfId="0"/>
    <xf numFmtId="0" fontId="2" fillId="0" borderId="0" xfId="0" applyFont="1"/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11" xfId="0" applyFont="1" applyBorder="1"/>
    <xf numFmtId="0" fontId="2" fillId="0" borderId="14" xfId="0" applyFont="1" applyBorder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1" fontId="4" fillId="2" borderId="3" xfId="0" quotePrefix="1" applyNumberFormat="1" applyFont="1" applyFill="1" applyBorder="1" applyAlignment="1">
      <alignment horizontal="center" vertical="center"/>
    </xf>
    <xf numFmtId="1" fontId="4" fillId="2" borderId="4" xfId="0" quotePrefix="1" applyNumberFormat="1" applyFont="1" applyFill="1" applyBorder="1" applyAlignment="1">
      <alignment horizontal="center" vertical="center"/>
    </xf>
    <xf numFmtId="1" fontId="4" fillId="2" borderId="5" xfId="0" quotePrefix="1" applyNumberFormat="1" applyFont="1" applyFill="1" applyBorder="1" applyAlignment="1">
      <alignment horizontal="center" vertical="center"/>
    </xf>
    <xf numFmtId="1" fontId="4" fillId="3" borderId="3" xfId="0" quotePrefix="1" applyNumberFormat="1" applyFont="1" applyFill="1" applyBorder="1" applyAlignment="1">
      <alignment horizontal="center" vertical="center"/>
    </xf>
    <xf numFmtId="1" fontId="4" fillId="3" borderId="4" xfId="0" quotePrefix="1" applyNumberFormat="1" applyFont="1" applyFill="1" applyBorder="1" applyAlignment="1">
      <alignment horizontal="center" vertical="center"/>
    </xf>
    <xf numFmtId="1" fontId="4" fillId="3" borderId="5" xfId="0" quotePrefix="1" applyNumberFormat="1" applyFont="1" applyFill="1" applyBorder="1" applyAlignment="1">
      <alignment horizontal="center" vertical="center"/>
    </xf>
    <xf numFmtId="1" fontId="4" fillId="2" borderId="7" xfId="0" quotePrefix="1" applyNumberFormat="1" applyFont="1" applyFill="1" applyBorder="1" applyAlignment="1">
      <alignment horizontal="center" vertical="center"/>
    </xf>
    <xf numFmtId="1" fontId="4" fillId="2" borderId="8" xfId="0" quotePrefix="1" applyNumberFormat="1" applyFont="1" applyFill="1" applyBorder="1" applyAlignment="1">
      <alignment horizontal="center" vertical="center"/>
    </xf>
    <xf numFmtId="1" fontId="4" fillId="2" borderId="10" xfId="0" quotePrefix="1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0" xfId="0" quotePrefix="1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3" borderId="3" xfId="1" applyNumberFormat="1" applyFont="1" applyFill="1" applyBorder="1" applyAlignment="1">
      <alignment horizontal="center" vertical="center"/>
    </xf>
    <xf numFmtId="1" fontId="4" fillId="3" borderId="5" xfId="1" applyNumberFormat="1" applyFont="1" applyFill="1" applyBorder="1" applyAlignment="1">
      <alignment horizontal="center" vertical="center"/>
    </xf>
    <xf numFmtId="1" fontId="4" fillId="2" borderId="3" xfId="1" applyNumberFormat="1" applyFont="1" applyFill="1" applyBorder="1" applyAlignment="1">
      <alignment horizontal="center" vertical="center"/>
    </xf>
    <xf numFmtId="1" fontId="4" fillId="2" borderId="5" xfId="1" applyNumberFormat="1" applyFont="1" applyFill="1" applyBorder="1" applyAlignment="1">
      <alignment horizontal="center" vertical="center"/>
    </xf>
    <xf numFmtId="1" fontId="4" fillId="2" borderId="7" xfId="1" applyNumberFormat="1" applyFont="1" applyFill="1" applyBorder="1" applyAlignment="1">
      <alignment horizontal="center" vertical="center"/>
    </xf>
    <xf numFmtId="1" fontId="4" fillId="2" borderId="8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27" xfId="0" applyFont="1" applyBorder="1"/>
    <xf numFmtId="0" fontId="4" fillId="0" borderId="28" xfId="0" applyFont="1" applyBorder="1" applyAlignment="1">
      <alignment vertical="center"/>
    </xf>
    <xf numFmtId="0" fontId="2" fillId="0" borderId="29" xfId="0" applyFont="1" applyBorder="1"/>
    <xf numFmtId="0" fontId="4" fillId="0" borderId="29" xfId="0" applyFont="1" applyBorder="1" applyAlignment="1">
      <alignment vertical="center"/>
    </xf>
    <xf numFmtId="0" fontId="2" fillId="0" borderId="30" xfId="0" applyFont="1" applyBorder="1"/>
    <xf numFmtId="0" fontId="2" fillId="0" borderId="29" xfId="0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27" xfId="0" applyFont="1" applyFill="1" applyBorder="1"/>
    <xf numFmtId="0" fontId="2" fillId="4" borderId="26" xfId="0" applyFont="1" applyFill="1" applyBorder="1"/>
    <xf numFmtId="0" fontId="2" fillId="4" borderId="0" xfId="0" applyFont="1" applyFill="1" applyBorder="1"/>
    <xf numFmtId="0" fontId="2" fillId="4" borderId="27" xfId="0" applyFont="1" applyFill="1" applyBorder="1"/>
    <xf numFmtId="0" fontId="2" fillId="3" borderId="34" xfId="0" applyFont="1" applyFill="1" applyBorder="1" applyAlignment="1" applyProtection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0" fillId="3" borderId="17" xfId="0" applyFill="1" applyBorder="1" applyProtection="1"/>
    <xf numFmtId="0" fontId="5" fillId="3" borderId="1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vertical="center"/>
    </xf>
    <xf numFmtId="0" fontId="2" fillId="3" borderId="31" xfId="0" applyFont="1" applyFill="1" applyBorder="1" applyAlignment="1" applyProtection="1">
      <alignment vertical="center"/>
    </xf>
    <xf numFmtId="0" fontId="2" fillId="3" borderId="32" xfId="0" applyFont="1" applyFill="1" applyBorder="1" applyAlignment="1" applyProtection="1">
      <alignment vertical="center"/>
    </xf>
    <xf numFmtId="0" fontId="7" fillId="3" borderId="28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 applyProtection="1">
      <alignment horizontal="centerContinuous" vertical="center"/>
    </xf>
    <xf numFmtId="0" fontId="2" fillId="3" borderId="0" xfId="0" applyFont="1" applyFill="1"/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 applyProtection="1">
      <alignment horizontal="centerContinuous" vertical="center"/>
    </xf>
    <xf numFmtId="0" fontId="8" fillId="3" borderId="2" xfId="0" applyFont="1" applyFill="1" applyBorder="1" applyAlignment="1" applyProtection="1">
      <alignment horizontal="center" vertical="center"/>
    </xf>
    <xf numFmtId="0" fontId="9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2" fillId="3" borderId="1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top"/>
    </xf>
    <xf numFmtId="9" fontId="2" fillId="3" borderId="16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5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5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165" fontId="1" fillId="3" borderId="8" xfId="0" applyNumberFormat="1" applyFont="1" applyFill="1" applyBorder="1" applyAlignment="1" applyProtection="1">
      <alignment horizontal="center" vertical="center"/>
      <protection locked="0"/>
    </xf>
    <xf numFmtId="165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1" fontId="7" fillId="3" borderId="0" xfId="0" applyNumberFormat="1" applyFont="1" applyFill="1" applyBorder="1" applyAlignment="1" applyProtection="1">
      <alignment horizontal="centerContinuous" vertical="center"/>
    </xf>
    <xf numFmtId="166" fontId="7" fillId="3" borderId="0" xfId="0" applyNumberFormat="1" applyFont="1" applyFill="1" applyBorder="1" applyAlignment="1" applyProtection="1">
      <alignment horizontal="center" vertical="center"/>
    </xf>
    <xf numFmtId="166" fontId="7" fillId="3" borderId="0" xfId="0" applyNumberFormat="1" applyFont="1" applyFill="1" applyBorder="1" applyAlignment="1" applyProtection="1">
      <alignment horizontal="centerContinuous" vertical="center"/>
    </xf>
    <xf numFmtId="0" fontId="0" fillId="3" borderId="0" xfId="0" applyFill="1" applyBorder="1" applyProtection="1"/>
    <xf numFmtId="0" fontId="2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centerContinuous" vertical="center"/>
    </xf>
    <xf numFmtId="0" fontId="7" fillId="3" borderId="0" xfId="0" applyFont="1" applyFill="1" applyBorder="1" applyAlignment="1" applyProtection="1">
      <alignment horizontal="centerContinuous" vertical="center"/>
    </xf>
    <xf numFmtId="0" fontId="2" fillId="3" borderId="0" xfId="0" applyFont="1" applyFill="1" applyAlignment="1" applyProtection="1">
      <alignment horizontal="centerContinuous" vertical="center"/>
    </xf>
    <xf numFmtId="0" fontId="12" fillId="3" borderId="0" xfId="0" applyFont="1" applyFill="1" applyBorder="1" applyAlignment="1" applyProtection="1">
      <alignment horizontal="centerContinuous" vertical="center"/>
    </xf>
    <xf numFmtId="0" fontId="0" fillId="3" borderId="19" xfId="0" applyFill="1" applyBorder="1"/>
    <xf numFmtId="0" fontId="0" fillId="3" borderId="20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21" xfId="0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Continuous" vertical="center"/>
    </xf>
    <xf numFmtId="0" fontId="2" fillId="3" borderId="27" xfId="0" applyFont="1" applyFill="1" applyBorder="1" applyAlignment="1">
      <alignment horizontal="centerContinuous" vertical="center"/>
    </xf>
    <xf numFmtId="168" fontId="1" fillId="3" borderId="3" xfId="0" applyNumberFormat="1" applyFont="1" applyFill="1" applyBorder="1" applyAlignment="1" applyProtection="1">
      <alignment horizontal="center" vertical="center"/>
      <protection locked="0"/>
    </xf>
    <xf numFmtId="166" fontId="1" fillId="3" borderId="36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Alignment="1" applyProtection="1">
      <alignment horizontal="center" vertical="center"/>
      <protection locked="0"/>
    </xf>
    <xf numFmtId="166" fontId="1" fillId="3" borderId="13" xfId="0" applyNumberFormat="1" applyFont="1" applyFill="1" applyBorder="1" applyAlignment="1" applyProtection="1">
      <alignment horizontal="center" vertical="center"/>
      <protection locked="0"/>
    </xf>
    <xf numFmtId="166" fontId="1" fillId="3" borderId="13" xfId="0" applyNumberFormat="1" applyFont="1" applyFill="1" applyBorder="1" applyAlignment="1" applyProtection="1">
      <alignment horizontal="centerContinuous" vertical="center"/>
      <protection locked="0"/>
    </xf>
    <xf numFmtId="1" fontId="1" fillId="3" borderId="6" xfId="0" applyNumberFormat="1" applyFont="1" applyFill="1" applyBorder="1" applyAlignment="1" applyProtection="1">
      <alignment horizontal="centerContinuous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quotePrefix="1" applyFont="1" applyFill="1" applyBorder="1" applyAlignment="1" applyProtection="1">
      <alignment horizontal="center" vertical="center"/>
      <protection locked="0"/>
    </xf>
    <xf numFmtId="166" fontId="1" fillId="3" borderId="36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1" fontId="1" fillId="3" borderId="17" xfId="0" applyNumberFormat="1" applyFont="1" applyFill="1" applyBorder="1" applyAlignment="1" applyProtection="1">
      <alignment horizontal="center" vertical="center"/>
      <protection locked="0"/>
    </xf>
    <xf numFmtId="166" fontId="1" fillId="3" borderId="16" xfId="0" applyNumberFormat="1" applyFont="1" applyFill="1" applyBorder="1" applyAlignment="1" applyProtection="1">
      <alignment horizontal="center" vertical="center"/>
      <protection locked="0"/>
    </xf>
    <xf numFmtId="166" fontId="1" fillId="3" borderId="18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quotePrefix="1" applyFont="1" applyFill="1" applyBorder="1" applyAlignment="1" applyProtection="1">
      <alignment horizontal="center" vertical="center"/>
      <protection locked="0"/>
    </xf>
    <xf numFmtId="166" fontId="1" fillId="3" borderId="37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Continuous" vertical="center"/>
      <protection locked="0"/>
    </xf>
    <xf numFmtId="166" fontId="5" fillId="3" borderId="38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1" fontId="5" fillId="3" borderId="20" xfId="0" applyNumberFormat="1" applyFont="1" applyFill="1" applyBorder="1" applyAlignment="1" applyProtection="1">
      <alignment horizontal="center" vertical="center"/>
    </xf>
    <xf numFmtId="166" fontId="5" fillId="3" borderId="20" xfId="0" applyNumberFormat="1" applyFont="1" applyFill="1" applyBorder="1" applyAlignment="1" applyProtection="1">
      <alignment horizontal="center" vertical="center"/>
    </xf>
    <xf numFmtId="166" fontId="5" fillId="3" borderId="21" xfId="0" applyNumberFormat="1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Continuous" vertical="center"/>
      <protection locked="0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>
      <alignment horizontal="centerContinuous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4" fillId="3" borderId="0" xfId="0" applyFont="1" applyFill="1"/>
    <xf numFmtId="4" fontId="15" fillId="3" borderId="11" xfId="0" applyNumberFormat="1" applyFont="1" applyFill="1" applyBorder="1" applyAlignment="1" applyProtection="1">
      <alignment horizontal="center"/>
      <protection locked="0"/>
    </xf>
    <xf numFmtId="0" fontId="15" fillId="3" borderId="11" xfId="0" applyFont="1" applyFill="1" applyBorder="1"/>
    <xf numFmtId="0" fontId="0" fillId="3" borderId="0" xfId="0" applyFill="1"/>
    <xf numFmtId="0" fontId="1" fillId="3" borderId="0" xfId="0" applyFont="1" applyFill="1" applyBorder="1"/>
    <xf numFmtId="0" fontId="2" fillId="3" borderId="0" xfId="0" applyFont="1" applyFill="1" applyAlignment="1">
      <alignment horizontal="right"/>
    </xf>
    <xf numFmtId="0" fontId="2" fillId="3" borderId="93" xfId="0" applyFont="1" applyFill="1" applyBorder="1" applyAlignment="1" applyProtection="1">
      <alignment vertical="center" wrapText="1"/>
    </xf>
    <xf numFmtId="0" fontId="0" fillId="0" borderId="17" xfId="0" applyBorder="1" applyAlignment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0" fillId="0" borderId="33" xfId="0" applyBorder="1" applyAlignment="1">
      <alignment vertical="center" wrapText="1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16" fontId="10" fillId="3" borderId="82" xfId="0" quotePrefix="1" applyNumberFormat="1" applyFont="1" applyFill="1" applyBorder="1" applyAlignment="1">
      <alignment horizontal="center" vertical="center"/>
    </xf>
    <xf numFmtId="16" fontId="10" fillId="3" borderId="3" xfId="0" quotePrefix="1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1" fillId="4" borderId="27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5" fillId="3" borderId="11" xfId="0" applyFont="1" applyFill="1" applyBorder="1" applyAlignment="1" applyProtection="1">
      <alignment horizontal="center"/>
      <protection locked="0"/>
    </xf>
    <xf numFmtId="20" fontId="15" fillId="3" borderId="11" xfId="0" applyNumberFormat="1" applyFont="1" applyFill="1" applyBorder="1" applyAlignment="1" applyProtection="1">
      <alignment horizontal="center"/>
      <protection locked="0"/>
    </xf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44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right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166" fontId="1" fillId="3" borderId="9" xfId="0" applyNumberFormat="1" applyFont="1" applyFill="1" applyBorder="1" applyAlignment="1" applyProtection="1">
      <alignment horizontal="center" vertical="center"/>
      <protection locked="0"/>
    </xf>
    <xf numFmtId="166" fontId="1" fillId="3" borderId="47" xfId="0" applyNumberFormat="1" applyFont="1" applyFill="1" applyBorder="1" applyAlignment="1" applyProtection="1">
      <alignment horizontal="center" vertical="center"/>
      <protection locked="0"/>
    </xf>
    <xf numFmtId="166" fontId="1" fillId="3" borderId="48" xfId="0" applyNumberFormat="1" applyFont="1" applyFill="1" applyBorder="1" applyAlignment="1" applyProtection="1">
      <alignment horizontal="center" vertical="center"/>
    </xf>
    <xf numFmtId="166" fontId="1" fillId="3" borderId="46" xfId="0" applyNumberFormat="1" applyFont="1" applyFill="1" applyBorder="1" applyAlignment="1" applyProtection="1">
      <alignment horizontal="center" vertical="center"/>
    </xf>
    <xf numFmtId="0" fontId="2" fillId="3" borderId="79" xfId="0" applyFont="1" applyFill="1" applyBorder="1" applyAlignment="1">
      <alignment horizontal="center" vertical="center" wrapText="1"/>
    </xf>
    <xf numFmtId="0" fontId="2" fillId="3" borderId="80" xfId="0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49" fontId="4" fillId="2" borderId="54" xfId="0" quotePrefix="1" applyNumberFormat="1" applyFont="1" applyFill="1" applyBorder="1" applyAlignment="1">
      <alignment horizontal="center" vertical="center"/>
    </xf>
    <xf numFmtId="49" fontId="4" fillId="2" borderId="42" xfId="0" quotePrefix="1" applyNumberFormat="1" applyFont="1" applyFill="1" applyBorder="1" applyAlignment="1">
      <alignment horizontal="center" vertical="center"/>
    </xf>
    <xf numFmtId="49" fontId="4" fillId="2" borderId="13" xfId="0" quotePrefix="1" applyNumberFormat="1" applyFont="1" applyFill="1" applyBorder="1" applyAlignment="1">
      <alignment horizontal="center" vertical="center"/>
    </xf>
    <xf numFmtId="49" fontId="4" fillId="2" borderId="55" xfId="0" quotePrefix="1" applyNumberFormat="1" applyFont="1" applyFill="1" applyBorder="1" applyAlignment="1">
      <alignment horizontal="center" vertical="center"/>
    </xf>
    <xf numFmtId="49" fontId="4" fillId="2" borderId="48" xfId="0" quotePrefix="1" applyNumberFormat="1" applyFont="1" applyFill="1" applyBorder="1" applyAlignment="1">
      <alignment horizontal="center" vertical="center"/>
    </xf>
    <xf numFmtId="49" fontId="4" fillId="2" borderId="56" xfId="0" quotePrefix="1" applyNumberFormat="1" applyFont="1" applyFill="1" applyBorder="1" applyAlignment="1">
      <alignment horizontal="center" vertical="center"/>
    </xf>
    <xf numFmtId="0" fontId="4" fillId="2" borderId="54" xfId="0" quotePrefix="1" applyFont="1" applyFill="1" applyBorder="1" applyAlignment="1">
      <alignment horizontal="center" vertical="center"/>
    </xf>
    <xf numFmtId="0" fontId="4" fillId="2" borderId="42" xfId="0" quotePrefix="1" applyFont="1" applyFill="1" applyBorder="1" applyAlignment="1">
      <alignment horizontal="center" vertical="center"/>
    </xf>
    <xf numFmtId="0" fontId="4" fillId="2" borderId="13" xfId="0" quotePrefix="1" applyFont="1" applyFill="1" applyBorder="1" applyAlignment="1">
      <alignment horizontal="center" vertical="center"/>
    </xf>
    <xf numFmtId="16" fontId="4" fillId="2" borderId="54" xfId="0" quotePrefix="1" applyNumberFormat="1" applyFont="1" applyFill="1" applyBorder="1" applyAlignment="1">
      <alignment horizontal="center" vertical="center"/>
    </xf>
    <xf numFmtId="16" fontId="4" fillId="2" borderId="42" xfId="0" quotePrefix="1" applyNumberFormat="1" applyFont="1" applyFill="1" applyBorder="1" applyAlignment="1">
      <alignment horizontal="center" vertical="center"/>
    </xf>
    <xf numFmtId="16" fontId="4" fillId="2" borderId="13" xfId="0" quotePrefix="1" applyNumberFormat="1" applyFont="1" applyFill="1" applyBorder="1" applyAlignment="1">
      <alignment horizontal="center" vertical="center"/>
    </xf>
    <xf numFmtId="0" fontId="4" fillId="2" borderId="65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/>
    </xf>
    <xf numFmtId="0" fontId="4" fillId="2" borderId="75" xfId="1" applyFont="1" applyFill="1" applyBorder="1" applyAlignment="1">
      <alignment horizontal="center" vertical="center"/>
    </xf>
    <xf numFmtId="0" fontId="4" fillId="2" borderId="76" xfId="1" applyFont="1" applyFill="1" applyBorder="1" applyAlignment="1">
      <alignment horizontal="center" vertical="center"/>
    </xf>
    <xf numFmtId="0" fontId="10" fillId="0" borderId="57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4" fillId="2" borderId="67" xfId="1" applyFont="1" applyFill="1" applyBorder="1" applyAlignment="1">
      <alignment horizontal="center" vertical="center"/>
    </xf>
    <xf numFmtId="0" fontId="4" fillId="2" borderId="68" xfId="1" applyFont="1" applyFill="1" applyBorder="1" applyAlignment="1">
      <alignment horizontal="center" vertical="center"/>
    </xf>
    <xf numFmtId="16" fontId="10" fillId="2" borderId="73" xfId="0" quotePrefix="1" applyNumberFormat="1" applyFont="1" applyFill="1" applyBorder="1" applyAlignment="1">
      <alignment horizontal="center" vertical="center"/>
    </xf>
    <xf numFmtId="16" fontId="10" fillId="2" borderId="74" xfId="0" quotePrefix="1" applyNumberFormat="1" applyFont="1" applyFill="1" applyBorder="1" applyAlignment="1">
      <alignment horizontal="center" vertical="center"/>
    </xf>
    <xf numFmtId="16" fontId="10" fillId="2" borderId="71" xfId="0" quotePrefix="1" applyNumberFormat="1" applyFont="1" applyFill="1" applyBorder="1" applyAlignment="1">
      <alignment horizontal="center" vertical="center"/>
    </xf>
    <xf numFmtId="16" fontId="10" fillId="2" borderId="72" xfId="0" quotePrefix="1" applyNumberFormat="1" applyFont="1" applyFill="1" applyBorder="1" applyAlignment="1">
      <alignment horizontal="center" vertical="center"/>
    </xf>
    <xf numFmtId="16" fontId="10" fillId="2" borderId="69" xfId="0" quotePrefix="1" applyNumberFormat="1" applyFont="1" applyFill="1" applyBorder="1" applyAlignment="1">
      <alignment horizontal="center" vertical="center"/>
    </xf>
    <xf numFmtId="16" fontId="10" fillId="2" borderId="70" xfId="0" quotePrefix="1" applyNumberFormat="1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43" xfId="0" applyFont="1" applyFill="1" applyBorder="1" applyAlignment="1">
      <alignment horizontal="left" vertical="center"/>
    </xf>
    <xf numFmtId="0" fontId="0" fillId="4" borderId="26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0" fillId="4" borderId="27" xfId="0" applyFont="1" applyFill="1" applyBorder="1" applyAlignment="1">
      <alignment horizontal="left" vertical="center"/>
    </xf>
    <xf numFmtId="17" fontId="4" fillId="2" borderId="54" xfId="0" quotePrefix="1" applyNumberFormat="1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left" vertical="center" wrapText="1"/>
    </xf>
    <xf numFmtId="0" fontId="21" fillId="4" borderId="29" xfId="0" applyFont="1" applyFill="1" applyBorder="1" applyAlignment="1">
      <alignment horizontal="left" vertical="center" wrapText="1"/>
    </xf>
    <xf numFmtId="0" fontId="21" fillId="4" borderId="30" xfId="0" applyFont="1" applyFill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3" borderId="54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horizontal="center" vertical="center"/>
    </xf>
    <xf numFmtId="0" fontId="21" fillId="4" borderId="57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43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16" fontId="10" fillId="2" borderId="57" xfId="0" quotePrefix="1" applyNumberFormat="1" applyFont="1" applyFill="1" applyBorder="1" applyAlignment="1">
      <alignment horizontal="center" vertical="center"/>
    </xf>
    <xf numFmtId="16" fontId="10" fillId="2" borderId="77" xfId="0" quotePrefix="1" applyNumberFormat="1" applyFont="1" applyFill="1" applyBorder="1" applyAlignment="1">
      <alignment horizontal="center" vertical="center"/>
    </xf>
    <xf numFmtId="16" fontId="10" fillId="3" borderId="63" xfId="0" quotePrefix="1" applyNumberFormat="1" applyFont="1" applyFill="1" applyBorder="1" applyAlignment="1">
      <alignment horizontal="center" vertical="center"/>
    </xf>
    <xf numFmtId="16" fontId="10" fillId="3" borderId="35" xfId="0" quotePrefix="1" applyNumberFormat="1" applyFont="1" applyFill="1" applyBorder="1" applyAlignment="1">
      <alignment horizontal="center" vertical="center"/>
    </xf>
    <xf numFmtId="16" fontId="10" fillId="3" borderId="64" xfId="0" quotePrefix="1" applyNumberFormat="1" applyFont="1" applyFill="1" applyBorder="1" applyAlignment="1">
      <alignment horizontal="center" vertical="center"/>
    </xf>
    <xf numFmtId="16" fontId="10" fillId="3" borderId="78" xfId="0" quotePrefix="1" applyNumberFormat="1" applyFont="1" applyFill="1" applyBorder="1" applyAlignment="1">
      <alignment horizontal="center" vertical="center"/>
    </xf>
    <xf numFmtId="16" fontId="10" fillId="3" borderId="79" xfId="0" quotePrefix="1" applyNumberFormat="1" applyFont="1" applyFill="1" applyBorder="1" applyAlignment="1">
      <alignment horizontal="center" vertical="center"/>
    </xf>
    <xf numFmtId="16" fontId="10" fillId="3" borderId="80" xfId="0" quotePrefix="1" applyNumberFormat="1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49" fontId="10" fillId="3" borderId="81" xfId="0" quotePrefix="1" applyNumberFormat="1" applyFont="1" applyFill="1" applyBorder="1" applyAlignment="1">
      <alignment horizontal="center" vertical="center"/>
    </xf>
    <xf numFmtId="49" fontId="10" fillId="3" borderId="5" xfId="0" quotePrefix="1" applyNumberFormat="1" applyFont="1" applyFill="1" applyBorder="1" applyAlignment="1">
      <alignment horizontal="center" vertical="center"/>
    </xf>
    <xf numFmtId="49" fontId="10" fillId="3" borderId="82" xfId="0" quotePrefix="1" applyNumberFormat="1" applyFont="1" applyFill="1" applyBorder="1" applyAlignment="1">
      <alignment horizontal="center" vertical="center"/>
    </xf>
    <xf numFmtId="49" fontId="10" fillId="3" borderId="3" xfId="0" quotePrefix="1" applyNumberFormat="1" applyFont="1" applyFill="1" applyBorder="1" applyAlignment="1">
      <alignment horizontal="center" vertical="center"/>
    </xf>
    <xf numFmtId="16" fontId="10" fillId="3" borderId="83" xfId="0" quotePrefix="1" applyNumberFormat="1" applyFont="1" applyFill="1" applyBorder="1" applyAlignment="1">
      <alignment horizontal="center" vertical="center"/>
    </xf>
    <xf numFmtId="16" fontId="10" fillId="3" borderId="4" xfId="0" quotePrefix="1" applyNumberFormat="1" applyFont="1" applyFill="1" applyBorder="1" applyAlignment="1">
      <alignment horizontal="center" vertical="center"/>
    </xf>
    <xf numFmtId="0" fontId="1" fillId="3" borderId="88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166" fontId="1" fillId="3" borderId="6" xfId="0" applyNumberFormat="1" applyFont="1" applyFill="1" applyBorder="1" applyAlignment="1" applyProtection="1">
      <alignment horizontal="center" vertical="center"/>
      <protection locked="0"/>
    </xf>
    <xf numFmtId="166" fontId="1" fillId="3" borderId="89" xfId="0" applyNumberFormat="1" applyFont="1" applyFill="1" applyBorder="1" applyAlignment="1" applyProtection="1">
      <alignment horizontal="center" vertical="center"/>
      <protection locked="0"/>
    </xf>
    <xf numFmtId="166" fontId="1" fillId="3" borderId="42" xfId="0" applyNumberFormat="1" applyFont="1" applyFill="1" applyBorder="1" applyAlignment="1" applyProtection="1">
      <alignment horizontal="center" vertical="center"/>
    </xf>
    <xf numFmtId="166" fontId="1" fillId="3" borderId="12" xfId="0" applyNumberFormat="1" applyFont="1" applyFill="1" applyBorder="1" applyAlignment="1" applyProtection="1">
      <alignment horizontal="center" vertical="center"/>
    </xf>
    <xf numFmtId="16" fontId="10" fillId="3" borderId="81" xfId="0" quotePrefix="1" applyNumberFormat="1" applyFont="1" applyFill="1" applyBorder="1" applyAlignment="1">
      <alignment horizontal="center" vertical="center"/>
    </xf>
    <xf numFmtId="16" fontId="10" fillId="3" borderId="5" xfId="0" quotePrefix="1" applyNumberFormat="1" applyFont="1" applyFill="1" applyBorder="1" applyAlignment="1">
      <alignment horizontal="center" vertical="center"/>
    </xf>
    <xf numFmtId="0" fontId="15" fillId="3" borderId="42" xfId="0" applyFont="1" applyFill="1" applyBorder="1" applyAlignment="1" applyProtection="1">
      <alignment horizontal="center"/>
      <protection locked="0"/>
    </xf>
    <xf numFmtId="0" fontId="2" fillId="3" borderId="42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center" vertical="top"/>
    </xf>
    <xf numFmtId="0" fontId="4" fillId="3" borderId="59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2" fillId="3" borderId="6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7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0" fillId="3" borderId="5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17" fontId="5" fillId="3" borderId="14" xfId="0" quotePrefix="1" applyNumberFormat="1" applyFont="1" applyFill="1" applyBorder="1" applyAlignment="1" applyProtection="1">
      <alignment horizontal="center" vertical="center"/>
      <protection locked="0"/>
    </xf>
    <xf numFmtId="0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92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43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5" fillId="3" borderId="60" xfId="0" applyFont="1" applyFill="1" applyBorder="1" applyAlignment="1">
      <alignment horizontal="center" wrapText="1"/>
    </xf>
    <xf numFmtId="0" fontId="5" fillId="3" borderId="61" xfId="0" applyFont="1" applyFill="1" applyBorder="1" applyAlignment="1">
      <alignment horizontal="center" wrapText="1"/>
    </xf>
    <xf numFmtId="0" fontId="5" fillId="3" borderId="62" xfId="0" applyFont="1" applyFill="1" applyBorder="1" applyAlignment="1">
      <alignment horizontal="center" wrapText="1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7" fontId="0" fillId="3" borderId="32" xfId="0" applyNumberFormat="1" applyFont="1" applyFill="1" applyBorder="1" applyAlignment="1" applyProtection="1">
      <alignment horizontal="left" vertical="top" wrapText="1"/>
      <protection locked="0"/>
    </xf>
    <xf numFmtId="7" fontId="0" fillId="3" borderId="14" xfId="0" applyNumberFormat="1" applyFont="1" applyFill="1" applyBorder="1" applyAlignment="1" applyProtection="1">
      <alignment horizontal="left" vertical="top" wrapText="1"/>
      <protection locked="0"/>
    </xf>
    <xf numFmtId="7" fontId="0" fillId="3" borderId="19" xfId="0" applyNumberFormat="1" applyFont="1" applyFill="1" applyBorder="1" applyAlignment="1" applyProtection="1">
      <alignment horizontal="left" vertical="top" wrapText="1"/>
      <protection locked="0"/>
    </xf>
    <xf numFmtId="7" fontId="0" fillId="3" borderId="34" xfId="0" applyNumberFormat="1" applyFont="1" applyFill="1" applyBorder="1" applyAlignment="1" applyProtection="1">
      <alignment horizontal="left" vertical="top" wrapText="1"/>
      <protection locked="0"/>
    </xf>
    <xf numFmtId="7" fontId="0" fillId="3" borderId="0" xfId="0" applyNumberFormat="1" applyFont="1" applyFill="1" applyBorder="1" applyAlignment="1" applyProtection="1">
      <alignment horizontal="left" vertical="top" wrapText="1"/>
      <protection locked="0"/>
    </xf>
    <xf numFmtId="7" fontId="0" fillId="3" borderId="2" xfId="0" applyNumberFormat="1" applyFont="1" applyFill="1" applyBorder="1" applyAlignment="1" applyProtection="1">
      <alignment horizontal="left" vertical="top" wrapText="1"/>
      <protection locked="0"/>
    </xf>
    <xf numFmtId="7" fontId="0" fillId="3" borderId="17" xfId="0" applyNumberFormat="1" applyFont="1" applyFill="1" applyBorder="1" applyAlignment="1" applyProtection="1">
      <alignment horizontal="left" vertical="top" wrapText="1"/>
      <protection locked="0"/>
    </xf>
    <xf numFmtId="7" fontId="0" fillId="3" borderId="11" xfId="0" applyNumberFormat="1" applyFont="1" applyFill="1" applyBorder="1" applyAlignment="1" applyProtection="1">
      <alignment horizontal="left" vertical="top" wrapText="1"/>
      <protection locked="0"/>
    </xf>
    <xf numFmtId="7" fontId="0" fillId="3" borderId="15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TYP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9525</xdr:rowOff>
    </xdr:from>
    <xdr:to>
      <xdr:col>4</xdr:col>
      <xdr:colOff>200025</xdr:colOff>
      <xdr:row>7</xdr:row>
      <xdr:rowOff>47625</xdr:rowOff>
    </xdr:to>
    <xdr:pic>
      <xdr:nvPicPr>
        <xdr:cNvPr id="1033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4800"/>
          <a:ext cx="18859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9525</xdr:rowOff>
    </xdr:from>
    <xdr:to>
      <xdr:col>4</xdr:col>
      <xdr:colOff>200025</xdr:colOff>
      <xdr:row>7</xdr:row>
      <xdr:rowOff>47625</xdr:rowOff>
    </xdr:to>
    <xdr:pic>
      <xdr:nvPicPr>
        <xdr:cNvPr id="2057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4800"/>
          <a:ext cx="18859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464344</xdr:colOff>
      <xdr:row>20</xdr:row>
      <xdr:rowOff>23813</xdr:rowOff>
    </xdr:from>
    <xdr:to>
      <xdr:col>19</xdr:col>
      <xdr:colOff>139224</xdr:colOff>
      <xdr:row>32</xdr:row>
      <xdr:rowOff>232093</xdr:rowOff>
    </xdr:to>
    <xdr:sp macro="" textlink="">
      <xdr:nvSpPr>
        <xdr:cNvPr id="4" name="Rectangle 3"/>
        <xdr:cNvSpPr/>
      </xdr:nvSpPr>
      <xdr:spPr>
        <a:xfrm rot="20422834">
          <a:off x="642938" y="3369469"/>
          <a:ext cx="10152380" cy="244665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8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  <a:cs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141"/>
  <sheetViews>
    <sheetView tabSelected="1" view="pageBreakPreview" zoomScaleNormal="100" zoomScaleSheetLayoutView="100" workbookViewId="0">
      <selection activeCell="G38" sqref="G38"/>
    </sheetView>
  </sheetViews>
  <sheetFormatPr defaultRowHeight="9"/>
  <cols>
    <col min="1" max="1" width="2.7109375" style="1" customWidth="1"/>
    <col min="2" max="2" width="12.7109375" style="1" customWidth="1"/>
    <col min="3" max="4" width="7.140625" style="1" customWidth="1"/>
    <col min="5" max="5" width="8.5703125" style="1" customWidth="1"/>
    <col min="6" max="6" width="11.7109375" style="1" customWidth="1"/>
    <col min="7" max="7" width="12.28515625" style="1" customWidth="1"/>
    <col min="8" max="8" width="9.140625" style="1"/>
    <col min="9" max="9" width="7.85546875" style="1" customWidth="1"/>
    <col min="10" max="10" width="9.85546875" style="1" customWidth="1"/>
    <col min="11" max="11" width="7.28515625" style="1" customWidth="1"/>
    <col min="12" max="12" width="7.5703125" style="1" customWidth="1"/>
    <col min="13" max="13" width="7.28515625" style="1" customWidth="1"/>
    <col min="14" max="14" width="11.28515625" style="1" customWidth="1"/>
    <col min="15" max="15" width="7.85546875" style="1" customWidth="1"/>
    <col min="16" max="17" width="8" style="1" customWidth="1"/>
    <col min="18" max="18" width="8.5703125" style="1" customWidth="1"/>
    <col min="19" max="19" width="7.42578125" style="1" customWidth="1"/>
    <col min="20" max="20" width="8.5703125" style="1" customWidth="1"/>
    <col min="21" max="22" width="9.140625" style="1"/>
    <col min="23" max="23" width="9.5703125" style="1" bestFit="1" customWidth="1"/>
    <col min="24" max="24" width="10.5703125" style="1" bestFit="1" customWidth="1"/>
    <col min="25" max="16384" width="9.140625" style="1"/>
  </cols>
  <sheetData>
    <row r="1" spans="2:25" ht="9.75" thickBot="1"/>
    <row r="2" spans="2:25" ht="13.5" customHeight="1">
      <c r="B2" s="359"/>
      <c r="C2" s="360"/>
      <c r="D2" s="360"/>
      <c r="E2" s="361"/>
      <c r="F2" s="376" t="s">
        <v>91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8"/>
    </row>
    <row r="3" spans="2:25" ht="20.100000000000001" customHeight="1">
      <c r="B3" s="362"/>
      <c r="C3" s="363"/>
      <c r="D3" s="363"/>
      <c r="E3" s="364"/>
      <c r="F3" s="379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1"/>
    </row>
    <row r="4" spans="2:25" ht="13.5" customHeight="1" thickBot="1">
      <c r="B4" s="362"/>
      <c r="C4" s="363"/>
      <c r="D4" s="363"/>
      <c r="E4" s="364"/>
      <c r="F4" s="382" t="s">
        <v>90</v>
      </c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4"/>
    </row>
    <row r="5" spans="2:25" ht="12.75" customHeight="1" thickTop="1">
      <c r="B5" s="362"/>
      <c r="C5" s="363"/>
      <c r="D5" s="363"/>
      <c r="E5" s="364"/>
      <c r="F5" s="56" t="s">
        <v>2</v>
      </c>
      <c r="G5" s="385"/>
      <c r="H5" s="385"/>
      <c r="I5" s="385"/>
      <c r="J5" s="56" t="s">
        <v>1</v>
      </c>
      <c r="K5" s="385"/>
      <c r="L5" s="385"/>
      <c r="M5" s="386"/>
      <c r="N5" s="151" t="s">
        <v>3</v>
      </c>
      <c r="O5" s="336"/>
      <c r="P5" s="337"/>
      <c r="Q5" s="57" t="s">
        <v>5</v>
      </c>
      <c r="R5" s="58"/>
      <c r="S5" s="59"/>
      <c r="T5" s="60"/>
    </row>
    <row r="6" spans="2:25" ht="12.75">
      <c r="B6" s="362"/>
      <c r="C6" s="363"/>
      <c r="D6" s="363"/>
      <c r="E6" s="364"/>
      <c r="F6" s="61"/>
      <c r="G6" s="341"/>
      <c r="H6" s="341"/>
      <c r="I6" s="341"/>
      <c r="J6" s="62"/>
      <c r="K6" s="341"/>
      <c r="L6" s="341"/>
      <c r="M6" s="387"/>
      <c r="N6" s="152"/>
      <c r="O6" s="338"/>
      <c r="P6" s="339"/>
      <c r="Q6" s="340"/>
      <c r="R6" s="341"/>
      <c r="S6" s="341"/>
      <c r="T6" s="342"/>
    </row>
    <row r="7" spans="2:25" ht="12.75" customHeight="1">
      <c r="B7" s="362"/>
      <c r="C7" s="363"/>
      <c r="D7" s="363"/>
      <c r="E7" s="364"/>
      <c r="F7" s="64" t="s">
        <v>7</v>
      </c>
      <c r="G7" s="368"/>
      <c r="H7" s="368"/>
      <c r="I7" s="369"/>
      <c r="J7" s="65" t="s">
        <v>9</v>
      </c>
      <c r="K7" s="368"/>
      <c r="L7" s="368"/>
      <c r="M7" s="369"/>
      <c r="N7" s="153" t="s">
        <v>11</v>
      </c>
      <c r="O7" s="371"/>
      <c r="P7" s="372"/>
      <c r="Q7" s="58" t="s">
        <v>13</v>
      </c>
      <c r="R7" s="58"/>
      <c r="S7" s="59"/>
      <c r="T7" s="60"/>
    </row>
    <row r="8" spans="2:25" ht="13.5" customHeight="1" thickBot="1">
      <c r="B8" s="365"/>
      <c r="C8" s="366"/>
      <c r="D8" s="366"/>
      <c r="E8" s="367"/>
      <c r="F8" s="66"/>
      <c r="G8" s="344"/>
      <c r="H8" s="344"/>
      <c r="I8" s="370"/>
      <c r="J8" s="67"/>
      <c r="K8" s="344"/>
      <c r="L8" s="344"/>
      <c r="M8" s="370"/>
      <c r="N8" s="154"/>
      <c r="O8" s="373"/>
      <c r="P8" s="374"/>
      <c r="Q8" s="343"/>
      <c r="R8" s="344"/>
      <c r="S8" s="344"/>
      <c r="T8" s="345"/>
    </row>
    <row r="9" spans="2:25" ht="5.25" customHeight="1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  <c r="R9" s="71"/>
      <c r="S9" s="71"/>
      <c r="T9" s="69"/>
    </row>
    <row r="10" spans="2:25" ht="0.75" customHeight="1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2"/>
      <c r="R10" s="58"/>
      <c r="S10" s="58"/>
      <c r="T10" s="69"/>
    </row>
    <row r="11" spans="2:25" ht="13.5" customHeight="1">
      <c r="B11" s="73" t="s">
        <v>14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2:25" ht="4.5" customHeight="1" thickBot="1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2:25" ht="13.5" customHeight="1">
      <c r="B13" s="189" t="s">
        <v>15</v>
      </c>
      <c r="C13" s="192" t="s">
        <v>16</v>
      </c>
      <c r="D13" s="346" t="s">
        <v>17</v>
      </c>
      <c r="E13" s="192" t="s">
        <v>18</v>
      </c>
      <c r="F13" s="273" t="s">
        <v>19</v>
      </c>
      <c r="G13" s="176"/>
      <c r="H13" s="348" t="s">
        <v>20</v>
      </c>
      <c r="I13" s="176"/>
      <c r="J13" s="176"/>
      <c r="K13" s="349"/>
      <c r="L13" s="348" t="s">
        <v>21</v>
      </c>
      <c r="M13" s="176"/>
      <c r="N13" s="176"/>
      <c r="O13" s="349"/>
      <c r="P13" s="350" t="s">
        <v>89</v>
      </c>
      <c r="Q13" s="351"/>
      <c r="R13" s="273" t="s">
        <v>22</v>
      </c>
      <c r="S13" s="375"/>
      <c r="T13" s="356" t="s">
        <v>23</v>
      </c>
      <c r="V13" s="251" t="s">
        <v>93</v>
      </c>
      <c r="W13" s="252"/>
      <c r="X13" s="252"/>
      <c r="Y13" s="253"/>
    </row>
    <row r="14" spans="2:25" ht="13.5" customHeight="1">
      <c r="B14" s="190"/>
      <c r="C14" s="193"/>
      <c r="D14" s="347"/>
      <c r="E14" s="193"/>
      <c r="F14" s="199"/>
      <c r="G14" s="178"/>
      <c r="H14" s="329"/>
      <c r="I14" s="178"/>
      <c r="J14" s="178"/>
      <c r="K14" s="335"/>
      <c r="L14" s="329"/>
      <c r="M14" s="178"/>
      <c r="N14" s="178"/>
      <c r="O14" s="335"/>
      <c r="P14" s="352"/>
      <c r="Q14" s="353"/>
      <c r="R14" s="199" t="s">
        <v>26</v>
      </c>
      <c r="S14" s="330"/>
      <c r="T14" s="357"/>
      <c r="V14" s="254"/>
      <c r="W14" s="255"/>
      <c r="X14" s="255"/>
      <c r="Y14" s="256"/>
    </row>
    <row r="15" spans="2:25" ht="13.5" customHeight="1">
      <c r="B15" s="190"/>
      <c r="C15" s="193"/>
      <c r="D15" s="347"/>
      <c r="E15" s="193"/>
      <c r="F15" s="274" t="s">
        <v>24</v>
      </c>
      <c r="G15" s="198" t="s">
        <v>25</v>
      </c>
      <c r="H15" s="331" t="s">
        <v>27</v>
      </c>
      <c r="I15" s="332"/>
      <c r="J15" s="333" t="s">
        <v>28</v>
      </c>
      <c r="K15" s="334"/>
      <c r="L15" s="331" t="s">
        <v>27</v>
      </c>
      <c r="M15" s="332"/>
      <c r="N15" s="333" t="s">
        <v>28</v>
      </c>
      <c r="O15" s="334"/>
      <c r="P15" s="352"/>
      <c r="Q15" s="353"/>
      <c r="R15" s="75" t="s">
        <v>29</v>
      </c>
      <c r="S15" s="75" t="s">
        <v>30</v>
      </c>
      <c r="T15" s="357"/>
      <c r="V15" s="166" t="s">
        <v>94</v>
      </c>
      <c r="W15" s="167"/>
      <c r="X15" s="167"/>
      <c r="Y15" s="168"/>
    </row>
    <row r="16" spans="2:25" ht="13.5" customHeight="1">
      <c r="B16" s="191"/>
      <c r="C16" s="194"/>
      <c r="D16" s="275"/>
      <c r="E16" s="194"/>
      <c r="F16" s="275"/>
      <c r="G16" s="199"/>
      <c r="H16" s="329" t="s">
        <v>31</v>
      </c>
      <c r="I16" s="330"/>
      <c r="J16" s="199" t="s">
        <v>32</v>
      </c>
      <c r="K16" s="335"/>
      <c r="L16" s="329" t="s">
        <v>31</v>
      </c>
      <c r="M16" s="330"/>
      <c r="N16" s="199" t="s">
        <v>32</v>
      </c>
      <c r="O16" s="335"/>
      <c r="P16" s="354"/>
      <c r="Q16" s="355"/>
      <c r="R16" s="76" t="s">
        <v>33</v>
      </c>
      <c r="S16" s="77">
        <v>0.95</v>
      </c>
      <c r="T16" s="358"/>
      <c r="V16" s="166"/>
      <c r="W16" s="167"/>
      <c r="X16" s="167"/>
      <c r="Y16" s="168"/>
    </row>
    <row r="17" spans="2:193" ht="20.100000000000001" customHeight="1">
      <c r="B17" s="78"/>
      <c r="C17" s="79"/>
      <c r="D17" s="79"/>
      <c r="E17" s="79"/>
      <c r="F17" s="80"/>
      <c r="G17" s="81"/>
      <c r="H17" s="314"/>
      <c r="I17" s="315"/>
      <c r="J17" s="316"/>
      <c r="K17" s="317"/>
      <c r="L17" s="314"/>
      <c r="M17" s="315"/>
      <c r="N17" s="316"/>
      <c r="O17" s="317"/>
      <c r="P17" s="318" t="str">
        <f t="shared" ref="P17:P22" si="0">IF(L17="","",(L17/H17)*100)</f>
        <v/>
      </c>
      <c r="Q17" s="319"/>
      <c r="R17" s="79"/>
      <c r="S17" s="82" t="str">
        <f t="shared" ref="S17:S22" si="1">IF(L17="","",IF(P17&lt;95,"yes","no"))</f>
        <v/>
      </c>
      <c r="T17" s="83"/>
      <c r="V17" s="166"/>
      <c r="W17" s="167"/>
      <c r="X17" s="167"/>
      <c r="Y17" s="168"/>
    </row>
    <row r="18" spans="2:193" ht="20.100000000000001" customHeight="1">
      <c r="B18" s="78"/>
      <c r="C18" s="79"/>
      <c r="D18" s="79"/>
      <c r="E18" s="79"/>
      <c r="F18" s="80"/>
      <c r="G18" s="81"/>
      <c r="H18" s="314"/>
      <c r="I18" s="315"/>
      <c r="J18" s="316"/>
      <c r="K18" s="317"/>
      <c r="L18" s="314"/>
      <c r="M18" s="315"/>
      <c r="N18" s="316"/>
      <c r="O18" s="317"/>
      <c r="P18" s="318" t="str">
        <f t="shared" si="0"/>
        <v/>
      </c>
      <c r="Q18" s="319"/>
      <c r="R18" s="79"/>
      <c r="S18" s="82" t="str">
        <f t="shared" si="1"/>
        <v/>
      </c>
      <c r="T18" s="83"/>
      <c r="V18" s="53"/>
      <c r="W18" s="54"/>
      <c r="X18" s="54"/>
      <c r="Y18" s="55"/>
    </row>
    <row r="19" spans="2:193" ht="20.100000000000001" customHeight="1">
      <c r="B19" s="84"/>
      <c r="C19" s="79"/>
      <c r="D19" s="79"/>
      <c r="E19" s="79"/>
      <c r="F19" s="80"/>
      <c r="G19" s="81"/>
      <c r="H19" s="314"/>
      <c r="I19" s="315"/>
      <c r="J19" s="316"/>
      <c r="K19" s="317"/>
      <c r="L19" s="314"/>
      <c r="M19" s="315"/>
      <c r="N19" s="316"/>
      <c r="O19" s="317"/>
      <c r="P19" s="318" t="str">
        <f t="shared" si="0"/>
        <v/>
      </c>
      <c r="Q19" s="319"/>
      <c r="R19" s="79"/>
      <c r="S19" s="82" t="str">
        <f t="shared" si="1"/>
        <v/>
      </c>
      <c r="T19" s="83"/>
      <c r="V19" s="166" t="s">
        <v>97</v>
      </c>
      <c r="W19" s="167"/>
      <c r="X19" s="167"/>
      <c r="Y19" s="168"/>
    </row>
    <row r="20" spans="2:193" ht="20.100000000000001" customHeight="1">
      <c r="B20" s="84"/>
      <c r="C20" s="79"/>
      <c r="D20" s="79"/>
      <c r="E20" s="79"/>
      <c r="F20" s="80"/>
      <c r="G20" s="81"/>
      <c r="H20" s="314"/>
      <c r="I20" s="315"/>
      <c r="J20" s="316"/>
      <c r="K20" s="317"/>
      <c r="L20" s="314"/>
      <c r="M20" s="315"/>
      <c r="N20" s="316"/>
      <c r="O20" s="317"/>
      <c r="P20" s="318" t="str">
        <f t="shared" si="0"/>
        <v/>
      </c>
      <c r="Q20" s="319"/>
      <c r="R20" s="79"/>
      <c r="S20" s="82" t="str">
        <f t="shared" si="1"/>
        <v/>
      </c>
      <c r="T20" s="83"/>
      <c r="V20" s="166"/>
      <c r="W20" s="167"/>
      <c r="X20" s="167"/>
      <c r="Y20" s="168"/>
    </row>
    <row r="21" spans="2:193" ht="20.100000000000001" customHeight="1">
      <c r="B21" s="84"/>
      <c r="C21" s="79"/>
      <c r="D21" s="79"/>
      <c r="E21" s="85"/>
      <c r="F21" s="80"/>
      <c r="G21" s="81"/>
      <c r="H21" s="314"/>
      <c r="I21" s="315"/>
      <c r="J21" s="316"/>
      <c r="K21" s="317"/>
      <c r="L21" s="314"/>
      <c r="M21" s="315"/>
      <c r="N21" s="316"/>
      <c r="O21" s="317"/>
      <c r="P21" s="318" t="str">
        <f t="shared" si="0"/>
        <v/>
      </c>
      <c r="Q21" s="319"/>
      <c r="R21" s="79"/>
      <c r="S21" s="82" t="str">
        <f t="shared" si="1"/>
        <v/>
      </c>
      <c r="T21" s="83"/>
      <c r="V21" s="166" t="s">
        <v>117</v>
      </c>
      <c r="W21" s="167"/>
      <c r="X21" s="167"/>
      <c r="Y21" s="168"/>
    </row>
    <row r="22" spans="2:193" ht="20.100000000000001" customHeight="1" thickBot="1">
      <c r="B22" s="86"/>
      <c r="C22" s="87"/>
      <c r="D22" s="87"/>
      <c r="E22" s="88"/>
      <c r="F22" s="89"/>
      <c r="G22" s="90"/>
      <c r="H22" s="183"/>
      <c r="I22" s="184"/>
      <c r="J22" s="185"/>
      <c r="K22" s="186"/>
      <c r="L22" s="183"/>
      <c r="M22" s="184"/>
      <c r="N22" s="185"/>
      <c r="O22" s="186"/>
      <c r="P22" s="187" t="str">
        <f t="shared" si="0"/>
        <v/>
      </c>
      <c r="Q22" s="188"/>
      <c r="R22" s="87"/>
      <c r="S22" s="91" t="str">
        <f t="shared" si="1"/>
        <v/>
      </c>
      <c r="T22" s="92"/>
      <c r="V22" s="166"/>
      <c r="W22" s="167"/>
      <c r="X22" s="167"/>
      <c r="Y22" s="168"/>
    </row>
    <row r="23" spans="2:193" ht="6.75" customHeight="1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95"/>
      <c r="Q23" s="96"/>
      <c r="R23" s="97"/>
      <c r="S23" s="98"/>
      <c r="T23" s="93"/>
      <c r="V23" s="53"/>
      <c r="W23" s="54"/>
      <c r="X23" s="54"/>
      <c r="Y23" s="55"/>
    </row>
    <row r="24" spans="2:193" ht="13.5" customHeight="1">
      <c r="B24" s="102" t="s">
        <v>34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94"/>
      <c r="O24" s="96"/>
      <c r="P24" s="96"/>
      <c r="Q24" s="101"/>
      <c r="R24" s="101"/>
      <c r="S24" s="101"/>
      <c r="T24" s="101"/>
      <c r="V24" s="166" t="s">
        <v>96</v>
      </c>
      <c r="W24" s="167"/>
      <c r="X24" s="167"/>
      <c r="Y24" s="168"/>
    </row>
    <row r="25" spans="2:193" ht="6" customHeight="1" thickBot="1">
      <c r="B25" s="102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94"/>
      <c r="O25" s="96"/>
      <c r="P25" s="96"/>
      <c r="Q25" s="101"/>
      <c r="R25" s="101"/>
      <c r="S25" s="101"/>
      <c r="T25" s="101"/>
      <c r="V25" s="166"/>
      <c r="W25" s="167"/>
      <c r="X25" s="167"/>
      <c r="Y25" s="168"/>
    </row>
    <row r="26" spans="2:193" ht="12.75" customHeight="1">
      <c r="B26" s="189" t="s">
        <v>35</v>
      </c>
      <c r="C26" s="192" t="s">
        <v>36</v>
      </c>
      <c r="D26" s="192" t="s">
        <v>118</v>
      </c>
      <c r="E26" s="192" t="s">
        <v>17</v>
      </c>
      <c r="F26" s="273" t="s">
        <v>37</v>
      </c>
      <c r="G26" s="176"/>
      <c r="H26" s="195" t="s">
        <v>119</v>
      </c>
      <c r="I26" s="176" t="s">
        <v>38</v>
      </c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7"/>
      <c r="V26" s="166"/>
      <c r="W26" s="167"/>
      <c r="X26" s="167"/>
      <c r="Y26" s="168"/>
    </row>
    <row r="27" spans="2:193" ht="12.75" customHeight="1">
      <c r="B27" s="190"/>
      <c r="C27" s="193"/>
      <c r="D27" s="193"/>
      <c r="E27" s="193"/>
      <c r="F27" s="199"/>
      <c r="G27" s="178"/>
      <c r="H27" s="196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9"/>
      <c r="V27" s="166"/>
      <c r="W27" s="167"/>
      <c r="X27" s="167"/>
      <c r="Y27" s="168"/>
    </row>
    <row r="28" spans="2:193" ht="12.75" customHeight="1">
      <c r="B28" s="190"/>
      <c r="C28" s="193"/>
      <c r="D28" s="193"/>
      <c r="E28" s="193"/>
      <c r="F28" s="274" t="s">
        <v>24</v>
      </c>
      <c r="G28" s="198" t="s">
        <v>25</v>
      </c>
      <c r="H28" s="196"/>
      <c r="I28" s="103"/>
      <c r="J28" s="104"/>
      <c r="K28" s="104"/>
      <c r="L28" s="105"/>
      <c r="M28" s="106"/>
      <c r="N28" s="104"/>
      <c r="O28" s="106"/>
      <c r="P28" s="104"/>
      <c r="Q28" s="106"/>
      <c r="R28" s="104"/>
      <c r="S28" s="104"/>
      <c r="T28" s="107"/>
      <c r="V28" s="166"/>
      <c r="W28" s="167"/>
      <c r="X28" s="167"/>
      <c r="Y28" s="168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</row>
    <row r="29" spans="2:193" s="5" customFormat="1" ht="12.75" customHeight="1" thickBot="1">
      <c r="B29" s="191"/>
      <c r="C29" s="194"/>
      <c r="D29" s="194"/>
      <c r="E29" s="194"/>
      <c r="F29" s="275"/>
      <c r="G29" s="199"/>
      <c r="H29" s="197"/>
      <c r="I29" s="108" t="s">
        <v>39</v>
      </c>
      <c r="J29" s="109" t="s">
        <v>40</v>
      </c>
      <c r="K29" s="109" t="s">
        <v>41</v>
      </c>
      <c r="L29" s="109" t="s">
        <v>42</v>
      </c>
      <c r="M29" s="108" t="s">
        <v>43</v>
      </c>
      <c r="N29" s="110" t="s">
        <v>44</v>
      </c>
      <c r="O29" s="109" t="s">
        <v>45</v>
      </c>
      <c r="P29" s="110">
        <v>1250</v>
      </c>
      <c r="Q29" s="109">
        <v>630</v>
      </c>
      <c r="R29" s="111">
        <v>315</v>
      </c>
      <c r="S29" s="109">
        <v>160</v>
      </c>
      <c r="T29" s="112">
        <v>80</v>
      </c>
      <c r="U29" s="4"/>
      <c r="V29" s="258"/>
      <c r="W29" s="259"/>
      <c r="X29" s="259"/>
      <c r="Y29" s="260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</row>
    <row r="30" spans="2:193" s="6" customFormat="1" ht="20.100000000000001" customHeight="1" thickBot="1">
      <c r="B30" s="113"/>
      <c r="C30" s="79"/>
      <c r="D30" s="79"/>
      <c r="E30" s="79"/>
      <c r="F30" s="80"/>
      <c r="G30" s="81"/>
      <c r="H30" s="114"/>
      <c r="I30" s="115"/>
      <c r="J30" s="115"/>
      <c r="K30" s="115"/>
      <c r="L30" s="116"/>
      <c r="M30" s="116"/>
      <c r="N30" s="116"/>
      <c r="O30" s="116"/>
      <c r="P30" s="116"/>
      <c r="Q30" s="116"/>
      <c r="R30" s="116"/>
      <c r="S30" s="117"/>
      <c r="T30" s="11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</row>
    <row r="31" spans="2:193" s="4" customFormat="1" ht="20.100000000000001" customHeight="1">
      <c r="B31" s="113"/>
      <c r="C31" s="79"/>
      <c r="D31" s="79"/>
      <c r="E31" s="79"/>
      <c r="F31" s="80"/>
      <c r="G31" s="81"/>
      <c r="H31" s="114"/>
      <c r="I31" s="115"/>
      <c r="J31" s="115"/>
      <c r="K31" s="115"/>
      <c r="L31" s="116"/>
      <c r="M31" s="116"/>
      <c r="N31" s="116"/>
      <c r="O31" s="116"/>
      <c r="P31" s="116"/>
      <c r="Q31" s="116"/>
      <c r="R31" s="116"/>
      <c r="S31" s="117"/>
      <c r="T31" s="119"/>
      <c r="V31" s="270" t="s">
        <v>122</v>
      </c>
      <c r="W31" s="271"/>
      <c r="X31" s="271"/>
      <c r="Y31" s="272"/>
    </row>
    <row r="32" spans="2:193" ht="20.100000000000001" customHeight="1">
      <c r="B32" s="113"/>
      <c r="C32" s="79"/>
      <c r="D32" s="79"/>
      <c r="E32" s="79"/>
      <c r="F32" s="80"/>
      <c r="G32" s="81"/>
      <c r="H32" s="114"/>
      <c r="I32" s="115"/>
      <c r="J32" s="115"/>
      <c r="K32" s="115"/>
      <c r="L32" s="116"/>
      <c r="M32" s="116"/>
      <c r="N32" s="116"/>
      <c r="O32" s="116"/>
      <c r="P32" s="116"/>
      <c r="Q32" s="116"/>
      <c r="R32" s="116"/>
      <c r="S32" s="117"/>
      <c r="T32" s="119"/>
      <c r="V32" s="166"/>
      <c r="W32" s="167"/>
      <c r="X32" s="167"/>
      <c r="Y32" s="168"/>
    </row>
    <row r="33" spans="2:25" ht="20.100000000000001" customHeight="1">
      <c r="B33" s="113"/>
      <c r="C33" s="79"/>
      <c r="D33" s="79"/>
      <c r="E33" s="79"/>
      <c r="F33" s="80"/>
      <c r="G33" s="81"/>
      <c r="H33" s="114" t="s">
        <v>46</v>
      </c>
      <c r="I33" s="115" t="s">
        <v>46</v>
      </c>
      <c r="J33" s="79" t="s">
        <v>46</v>
      </c>
      <c r="K33" s="79" t="s">
        <v>46</v>
      </c>
      <c r="L33" s="79" t="s">
        <v>46</v>
      </c>
      <c r="M33" s="79" t="s">
        <v>46</v>
      </c>
      <c r="N33" s="79" t="s">
        <v>46</v>
      </c>
      <c r="O33" s="79" t="s">
        <v>46</v>
      </c>
      <c r="P33" s="79" t="s">
        <v>46</v>
      </c>
      <c r="Q33" s="120" t="s">
        <v>46</v>
      </c>
      <c r="R33" s="117" t="s">
        <v>46</v>
      </c>
      <c r="S33" s="117" t="s">
        <v>46</v>
      </c>
      <c r="T33" s="119" t="s">
        <v>46</v>
      </c>
      <c r="V33" s="166"/>
      <c r="W33" s="167"/>
      <c r="X33" s="167"/>
      <c r="Y33" s="168"/>
    </row>
    <row r="34" spans="2:25" ht="20.100000000000001" customHeight="1">
      <c r="B34" s="113"/>
      <c r="C34" s="79"/>
      <c r="D34" s="121"/>
      <c r="E34" s="122"/>
      <c r="F34" s="80"/>
      <c r="G34" s="81"/>
      <c r="H34" s="123" t="s">
        <v>46</v>
      </c>
      <c r="I34" s="124" t="s">
        <v>46</v>
      </c>
      <c r="J34" s="125" t="s">
        <v>46</v>
      </c>
      <c r="K34" s="125" t="s">
        <v>46</v>
      </c>
      <c r="L34" s="125" t="s">
        <v>46</v>
      </c>
      <c r="M34" s="125" t="s">
        <v>46</v>
      </c>
      <c r="N34" s="125" t="s">
        <v>46</v>
      </c>
      <c r="O34" s="125" t="s">
        <v>46</v>
      </c>
      <c r="P34" s="125" t="s">
        <v>46</v>
      </c>
      <c r="Q34" s="126" t="s">
        <v>46</v>
      </c>
      <c r="R34" s="127" t="s">
        <v>46</v>
      </c>
      <c r="S34" s="127" t="s">
        <v>46</v>
      </c>
      <c r="T34" s="128" t="s">
        <v>46</v>
      </c>
      <c r="V34" s="166"/>
      <c r="W34" s="167"/>
      <c r="X34" s="167"/>
      <c r="Y34" s="168"/>
    </row>
    <row r="35" spans="2:25" ht="20.100000000000001" customHeight="1">
      <c r="B35" s="113"/>
      <c r="C35" s="79"/>
      <c r="D35" s="129"/>
      <c r="E35" s="122"/>
      <c r="F35" s="80"/>
      <c r="G35" s="81"/>
      <c r="H35" s="130"/>
      <c r="I35" s="124"/>
      <c r="J35" s="125"/>
      <c r="K35" s="125"/>
      <c r="L35" s="125"/>
      <c r="M35" s="125"/>
      <c r="N35" s="125"/>
      <c r="O35" s="125"/>
      <c r="P35" s="125"/>
      <c r="Q35" s="126"/>
      <c r="R35" s="127"/>
      <c r="S35" s="127"/>
      <c r="T35" s="128"/>
      <c r="V35" s="166"/>
      <c r="W35" s="167"/>
      <c r="X35" s="167"/>
      <c r="Y35" s="168"/>
    </row>
    <row r="36" spans="2:25" ht="20.100000000000001" customHeight="1" thickBot="1">
      <c r="B36" s="268" t="s">
        <v>47</v>
      </c>
      <c r="C36" s="269"/>
      <c r="D36" s="269"/>
      <c r="E36" s="269"/>
      <c r="F36" s="269"/>
      <c r="G36" s="131"/>
      <c r="H36" s="132" t="str">
        <f t="shared" ref="H36:R36" si="2">IF(H30="","",AVERAGE(H30:H35))</f>
        <v/>
      </c>
      <c r="I36" s="133" t="str">
        <f t="shared" si="2"/>
        <v/>
      </c>
      <c r="J36" s="134" t="str">
        <f t="shared" si="2"/>
        <v/>
      </c>
      <c r="K36" s="134" t="str">
        <f t="shared" si="2"/>
        <v/>
      </c>
      <c r="L36" s="134" t="str">
        <f t="shared" si="2"/>
        <v/>
      </c>
      <c r="M36" s="134" t="str">
        <f t="shared" si="2"/>
        <v/>
      </c>
      <c r="N36" s="134" t="str">
        <f t="shared" si="2"/>
        <v/>
      </c>
      <c r="O36" s="134" t="str">
        <f t="shared" si="2"/>
        <v/>
      </c>
      <c r="P36" s="134" t="str">
        <f t="shared" si="2"/>
        <v/>
      </c>
      <c r="Q36" s="134" t="str">
        <f t="shared" si="2"/>
        <v/>
      </c>
      <c r="R36" s="134" t="str">
        <f t="shared" si="2"/>
        <v/>
      </c>
      <c r="S36" s="135" t="str">
        <f>IF(R30="","",AVERAGE(S30:S35))</f>
        <v/>
      </c>
      <c r="T36" s="136" t="str">
        <f>IF(T30="","",AVERAGE(T30:T35))</f>
        <v/>
      </c>
      <c r="V36" s="258"/>
      <c r="W36" s="259"/>
      <c r="X36" s="259"/>
      <c r="Y36" s="260"/>
    </row>
    <row r="37" spans="2:25" ht="20.100000000000001" customHeight="1">
      <c r="B37" s="264" t="s">
        <v>48</v>
      </c>
      <c r="C37" s="265"/>
      <c r="D37" s="265"/>
      <c r="E37" s="265"/>
      <c r="F37" s="265"/>
      <c r="G37" s="137" t="s">
        <v>49</v>
      </c>
      <c r="H37" s="180" t="str">
        <f>IF($O$7="","",HLOOKUP(O7,D87:P90,3))</f>
        <v/>
      </c>
      <c r="I37" s="138" t="str">
        <f>IF($O$7="","",HLOOKUP($O$7,$H$70:$K$84,3))</f>
        <v/>
      </c>
      <c r="J37" s="139" t="str">
        <f>IF($O$7="","",HLOOKUP($O$7,$H$70:$K$84,4))</f>
        <v/>
      </c>
      <c r="K37" s="139" t="str">
        <f>IF($O$7="","",HLOOKUP($O$7,$H$70:$K$84,5))</f>
        <v/>
      </c>
      <c r="L37" s="139" t="str">
        <f>IF($O$7="","",HLOOKUP($O$7,$H$70:$K$84,6))</f>
        <v/>
      </c>
      <c r="M37" s="139" t="str">
        <f>IF($O$7="","",HLOOKUP($O$7,$H$70:$K$84,7))</f>
        <v/>
      </c>
      <c r="N37" s="139" t="str">
        <f>IF($O$7="","",HLOOKUP($O$7,$H$70:$K$84,9))</f>
        <v/>
      </c>
      <c r="O37" s="139" t="str">
        <f>IF($O$7="","",HLOOKUP($O$7,$H$70:$K$84,10))</f>
        <v/>
      </c>
      <c r="P37" s="139" t="str">
        <f>IF($O$7="","",HLOOKUP($O$7,$H$70:$K$84,11))</f>
        <v/>
      </c>
      <c r="Q37" s="139" t="str">
        <f>IF($O$7="","",HLOOKUP($O$7,$H$70:$K$84,12))</f>
        <v/>
      </c>
      <c r="R37" s="139" t="str">
        <f>IF($O$7="","",HLOOKUP($O$7,$H$70:$K$84,13))</f>
        <v/>
      </c>
      <c r="S37" s="139" t="str">
        <f>IF($O$7="","",HLOOKUP($O$7,$H$70:$K$84,14))</f>
        <v/>
      </c>
      <c r="T37" s="140" t="str">
        <f>IF($O$7="","",HLOOKUP($O$7,$H$70:$K$84,15))</f>
        <v/>
      </c>
      <c r="W37" s="9"/>
      <c r="X37" s="7"/>
      <c r="Y37" s="8"/>
    </row>
    <row r="38" spans="2:25" ht="20.100000000000001" customHeight="1" thickBot="1">
      <c r="B38" s="266"/>
      <c r="C38" s="267"/>
      <c r="D38" s="267"/>
      <c r="E38" s="267"/>
      <c r="F38" s="267"/>
      <c r="G38" s="141" t="s">
        <v>50</v>
      </c>
      <c r="H38" s="181"/>
      <c r="I38" s="142" t="str">
        <f>IF($O$7="","",HLOOKUP($O$7,$H$52:$K$66,3))</f>
        <v/>
      </c>
      <c r="J38" s="143" t="str">
        <f>IF($O$7="","",HLOOKUP($O$7,$H$52:$K$66,4))</f>
        <v/>
      </c>
      <c r="K38" s="143" t="str">
        <f>IF($O$7="","",HLOOKUP($O$7,$H$52:$K$66,5))</f>
        <v/>
      </c>
      <c r="L38" s="143" t="str">
        <f>IF($O$7="","",HLOOKUP($O$7,$H$52:$K$66,6))</f>
        <v/>
      </c>
      <c r="M38" s="143" t="str">
        <f>IF($O$7="","",HLOOKUP($O$7,$H$52:$K$66,7))</f>
        <v/>
      </c>
      <c r="N38" s="143" t="str">
        <f>IF($O$7="","",HLOOKUP($O$7,$H$52:$K$66,9))</f>
        <v/>
      </c>
      <c r="O38" s="143" t="str">
        <f>IF($O$7="","",HLOOKUP($O$7,$D$52:$R$66,10))</f>
        <v/>
      </c>
      <c r="P38" s="143" t="str">
        <f>IF($O$7="","",HLOOKUP($O$7,$H$52:$K$66,11))</f>
        <v/>
      </c>
      <c r="Q38" s="143" t="str">
        <f>IF($O$7="","",HLOOKUP($O$7,$H$52:$K$66,12))</f>
        <v/>
      </c>
      <c r="R38" s="143" t="str">
        <f>IF($O$7="","",HLOOKUP($O$7,$H$52:$K$66,13))</f>
        <v/>
      </c>
      <c r="S38" s="143" t="str">
        <f>IF($O$7="","",HLOOKUP($O$7,$H$52:$K$66,14))</f>
        <v/>
      </c>
      <c r="T38" s="144" t="str">
        <f>IF($O$7="","",HLOOKUP($O$7,$H$52:$P$66,15))</f>
        <v/>
      </c>
      <c r="W38" s="9"/>
      <c r="X38" s="7"/>
      <c r="Y38" s="8"/>
    </row>
    <row r="39" spans="2:25" ht="15">
      <c r="B39" s="145" t="s">
        <v>51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182" t="s">
        <v>120</v>
      </c>
      <c r="S39" s="182"/>
      <c r="T39" s="182"/>
      <c r="W39" s="9"/>
      <c r="X39" s="7"/>
      <c r="Y39" s="8"/>
    </row>
    <row r="40" spans="2:25" ht="12" customHeight="1">
      <c r="B40" s="145" t="s">
        <v>52</v>
      </c>
      <c r="C40" s="69"/>
      <c r="D40" s="69"/>
      <c r="E40" s="69"/>
      <c r="F40" s="69"/>
      <c r="G40" s="69"/>
      <c r="H40" s="69"/>
      <c r="I40" s="69"/>
      <c r="J40" s="69"/>
      <c r="K40" s="69"/>
      <c r="L40" s="69" t="s">
        <v>53</v>
      </c>
      <c r="M40" s="69"/>
      <c r="N40" s="146"/>
      <c r="O40" s="147" t="s">
        <v>54</v>
      </c>
      <c r="P40" s="69"/>
      <c r="Q40" s="69"/>
      <c r="R40" s="69"/>
      <c r="S40" s="69"/>
      <c r="T40" s="69"/>
      <c r="W40" s="10"/>
      <c r="X40" s="7"/>
      <c r="Y40" s="8"/>
    </row>
    <row r="41" spans="2:25" ht="20.100000000000001" customHeight="1">
      <c r="B41" s="69" t="s">
        <v>55</v>
      </c>
      <c r="C41" s="155"/>
      <c r="D41" s="156"/>
      <c r="E41" s="156"/>
      <c r="F41" s="156"/>
      <c r="G41" s="156"/>
      <c r="H41" s="156"/>
      <c r="I41" s="156"/>
      <c r="J41" s="157"/>
      <c r="K41" s="148"/>
      <c r="L41" s="69" t="s">
        <v>56</v>
      </c>
      <c r="M41" s="69"/>
      <c r="N41" s="172"/>
      <c r="O41" s="172"/>
      <c r="P41" s="172"/>
      <c r="Q41" s="172"/>
      <c r="R41" s="172"/>
      <c r="S41" s="172"/>
      <c r="T41" s="172"/>
      <c r="W41" s="9"/>
      <c r="X41" s="7"/>
      <c r="Y41" s="8"/>
    </row>
    <row r="42" spans="2:25" ht="20.100000000000001" customHeight="1">
      <c r="B42" s="149"/>
      <c r="C42" s="158"/>
      <c r="D42" s="159"/>
      <c r="E42" s="159"/>
      <c r="F42" s="159"/>
      <c r="G42" s="159"/>
      <c r="H42" s="159"/>
      <c r="I42" s="159"/>
      <c r="J42" s="160"/>
      <c r="K42" s="148"/>
      <c r="L42" s="69" t="s">
        <v>57</v>
      </c>
      <c r="M42" s="69"/>
      <c r="N42" s="322"/>
      <c r="O42" s="322"/>
      <c r="P42" s="322"/>
      <c r="Q42" s="322"/>
      <c r="R42" s="322"/>
      <c r="S42" s="322"/>
      <c r="T42" s="322"/>
      <c r="W42" s="9"/>
      <c r="X42" s="7"/>
      <c r="Y42" s="8"/>
    </row>
    <row r="43" spans="2:25" ht="20.100000000000001" customHeight="1">
      <c r="B43" s="149"/>
      <c r="C43" s="158"/>
      <c r="D43" s="159"/>
      <c r="E43" s="159"/>
      <c r="F43" s="159"/>
      <c r="G43" s="159"/>
      <c r="H43" s="159"/>
      <c r="I43" s="159"/>
      <c r="J43" s="160"/>
      <c r="K43" s="148"/>
      <c r="L43" s="69" t="s">
        <v>58</v>
      </c>
      <c r="M43" s="69"/>
      <c r="N43" s="323"/>
      <c r="O43" s="323"/>
      <c r="P43" s="323"/>
      <c r="Q43" s="323"/>
      <c r="R43" s="323"/>
      <c r="S43" s="323"/>
      <c r="T43" s="323"/>
      <c r="W43" s="9"/>
      <c r="X43" s="7"/>
      <c r="Y43" s="8"/>
    </row>
    <row r="44" spans="2:25" ht="20.100000000000001" customHeight="1">
      <c r="B44" s="149"/>
      <c r="C44" s="158"/>
      <c r="D44" s="159"/>
      <c r="E44" s="159"/>
      <c r="F44" s="159"/>
      <c r="G44" s="159"/>
      <c r="H44" s="159"/>
      <c r="I44" s="159"/>
      <c r="J44" s="160"/>
      <c r="K44" s="148"/>
      <c r="L44" s="69"/>
      <c r="M44" s="69"/>
      <c r="N44" s="324" t="s">
        <v>59</v>
      </c>
      <c r="O44" s="324"/>
      <c r="P44" s="324"/>
      <c r="Q44" s="324"/>
      <c r="R44" s="324"/>
      <c r="S44" s="324"/>
      <c r="T44" s="324"/>
      <c r="W44" s="9"/>
      <c r="X44" s="7"/>
      <c r="Y44" s="8"/>
    </row>
    <row r="45" spans="2:25" ht="20.100000000000001" customHeight="1">
      <c r="B45" s="149"/>
      <c r="C45" s="161"/>
      <c r="D45" s="162"/>
      <c r="E45" s="162"/>
      <c r="F45" s="162"/>
      <c r="G45" s="162"/>
      <c r="H45" s="162"/>
      <c r="I45" s="162"/>
      <c r="J45" s="163"/>
      <c r="K45" s="148"/>
      <c r="L45" s="69" t="s">
        <v>60</v>
      </c>
      <c r="M45" s="69"/>
      <c r="N45" s="172"/>
      <c r="O45" s="172"/>
      <c r="P45" s="172"/>
      <c r="Q45" s="150" t="s">
        <v>61</v>
      </c>
      <c r="R45" s="173"/>
      <c r="S45" s="172"/>
      <c r="T45" s="172"/>
      <c r="W45" s="9"/>
      <c r="X45" s="7"/>
      <c r="Y45" s="8"/>
    </row>
    <row r="46" spans="2:25" ht="20.100000000000001" customHeight="1">
      <c r="B46" s="69"/>
      <c r="C46" s="69"/>
      <c r="D46" s="69"/>
      <c r="E46" s="69"/>
      <c r="F46" s="148"/>
      <c r="G46" s="148"/>
      <c r="H46" s="148"/>
      <c r="I46" s="148"/>
      <c r="J46" s="148"/>
      <c r="K46" s="148"/>
      <c r="L46" s="69" t="s">
        <v>62</v>
      </c>
      <c r="M46" s="69"/>
      <c r="N46" s="69"/>
      <c r="O46" s="69"/>
      <c r="P46" s="69"/>
      <c r="Q46" s="69"/>
      <c r="R46" s="69"/>
      <c r="S46" s="69"/>
      <c r="T46" s="69"/>
      <c r="W46" s="9"/>
      <c r="X46" s="7"/>
      <c r="Y46" s="8"/>
    </row>
    <row r="47" spans="2:25" ht="20.100000000000001" customHeight="1">
      <c r="B47" s="174" t="s">
        <v>126</v>
      </c>
      <c r="C47" s="174"/>
      <c r="D47" s="174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175" t="s">
        <v>125</v>
      </c>
      <c r="S47" s="175"/>
      <c r="T47" s="175"/>
    </row>
    <row r="48" spans="2:25" ht="20.100000000000001" customHeight="1" thickBot="1"/>
    <row r="49" spans="2:26" ht="39.950000000000003" customHeight="1" thickBot="1">
      <c r="B49" s="169" t="s">
        <v>92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T49" s="261" t="s">
        <v>98</v>
      </c>
      <c r="U49" s="262"/>
      <c r="V49" s="262"/>
      <c r="W49" s="262"/>
      <c r="X49" s="262"/>
      <c r="Y49" s="262"/>
      <c r="Z49" s="263"/>
    </row>
    <row r="50" spans="2:26" ht="20.100000000000001" customHeight="1">
      <c r="B50" s="298" t="s">
        <v>63</v>
      </c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300"/>
      <c r="T50" s="41" t="s">
        <v>99</v>
      </c>
      <c r="U50" s="3"/>
      <c r="V50" s="42" t="s">
        <v>108</v>
      </c>
      <c r="W50" s="3"/>
      <c r="X50" s="3"/>
      <c r="Y50" s="4"/>
      <c r="Z50" s="43"/>
    </row>
    <row r="51" spans="2:26" ht="20.100000000000001" customHeight="1" thickBot="1">
      <c r="B51" s="301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3"/>
      <c r="T51" s="49" t="s">
        <v>100</v>
      </c>
      <c r="U51" s="2"/>
      <c r="V51" s="50" t="s">
        <v>109</v>
      </c>
      <c r="W51" s="2"/>
      <c r="X51" s="2"/>
      <c r="Y51" s="51"/>
      <c r="Z51" s="52"/>
    </row>
    <row r="52" spans="2:26" ht="20.100000000000001" customHeight="1">
      <c r="B52" s="325" t="s">
        <v>64</v>
      </c>
      <c r="C52" s="326"/>
      <c r="D52" s="164" t="s">
        <v>65</v>
      </c>
      <c r="E52" s="312" t="s">
        <v>66</v>
      </c>
      <c r="F52" s="312" t="s">
        <v>67</v>
      </c>
      <c r="G52" s="320" t="s">
        <v>68</v>
      </c>
      <c r="H52" s="164" t="s">
        <v>69</v>
      </c>
      <c r="I52" s="312" t="s">
        <v>70</v>
      </c>
      <c r="J52" s="312" t="s">
        <v>71</v>
      </c>
      <c r="K52" s="320" t="s">
        <v>12</v>
      </c>
      <c r="L52" s="164" t="s">
        <v>72</v>
      </c>
      <c r="M52" s="312" t="s">
        <v>73</v>
      </c>
      <c r="N52" s="320" t="s">
        <v>74</v>
      </c>
      <c r="O52" s="310" t="s">
        <v>75</v>
      </c>
      <c r="P52" s="308" t="s">
        <v>76</v>
      </c>
      <c r="Q52" s="325" t="s">
        <v>64</v>
      </c>
      <c r="R52" s="326"/>
      <c r="T52" s="41" t="s">
        <v>101</v>
      </c>
      <c r="U52" s="3"/>
      <c r="V52" s="42" t="s">
        <v>110</v>
      </c>
      <c r="W52" s="3"/>
      <c r="X52" s="3"/>
      <c r="Y52" s="4"/>
      <c r="Z52" s="43"/>
    </row>
    <row r="53" spans="2:26" ht="20.100000000000001" customHeight="1">
      <c r="B53" s="327"/>
      <c r="C53" s="328"/>
      <c r="D53" s="165"/>
      <c r="E53" s="313"/>
      <c r="F53" s="313"/>
      <c r="G53" s="321"/>
      <c r="H53" s="165"/>
      <c r="I53" s="313"/>
      <c r="J53" s="313"/>
      <c r="K53" s="321"/>
      <c r="L53" s="165"/>
      <c r="M53" s="313"/>
      <c r="N53" s="321"/>
      <c r="O53" s="311"/>
      <c r="P53" s="309"/>
      <c r="Q53" s="327"/>
      <c r="R53" s="328"/>
      <c r="T53" s="41" t="s">
        <v>102</v>
      </c>
      <c r="U53" s="3"/>
      <c r="V53" s="42" t="s">
        <v>111</v>
      </c>
      <c r="W53" s="3"/>
      <c r="X53" s="3"/>
      <c r="Y53" s="4"/>
      <c r="Z53" s="43"/>
    </row>
    <row r="54" spans="2:26" ht="20.100000000000001" customHeight="1">
      <c r="B54" s="276" t="s">
        <v>39</v>
      </c>
      <c r="C54" s="277"/>
      <c r="D54" s="11" t="s">
        <v>46</v>
      </c>
      <c r="E54" s="12" t="s">
        <v>46</v>
      </c>
      <c r="F54" s="12" t="s">
        <v>46</v>
      </c>
      <c r="G54" s="13" t="s">
        <v>46</v>
      </c>
      <c r="H54" s="11" t="s">
        <v>46</v>
      </c>
      <c r="I54" s="14" t="s">
        <v>46</v>
      </c>
      <c r="J54" s="12" t="s">
        <v>46</v>
      </c>
      <c r="K54" s="13" t="s">
        <v>46</v>
      </c>
      <c r="L54" s="11" t="s">
        <v>46</v>
      </c>
      <c r="M54" s="12" t="s">
        <v>46</v>
      </c>
      <c r="N54" s="13" t="s">
        <v>46</v>
      </c>
      <c r="O54" s="11">
        <v>55</v>
      </c>
      <c r="P54" s="13">
        <v>55</v>
      </c>
      <c r="Q54" s="276" t="s">
        <v>39</v>
      </c>
      <c r="R54" s="277"/>
      <c r="T54" s="41" t="s">
        <v>103</v>
      </c>
      <c r="U54" s="3"/>
      <c r="V54" s="42" t="s">
        <v>112</v>
      </c>
      <c r="W54" s="3"/>
      <c r="X54" s="3"/>
      <c r="Y54" s="4"/>
      <c r="Z54" s="43"/>
    </row>
    <row r="55" spans="2:26" ht="20.100000000000001" customHeight="1">
      <c r="B55" s="278" t="s">
        <v>40</v>
      </c>
      <c r="C55" s="279"/>
      <c r="D55" s="15" t="s">
        <v>46</v>
      </c>
      <c r="E55" s="16" t="s">
        <v>46</v>
      </c>
      <c r="F55" s="16" t="s">
        <v>46</v>
      </c>
      <c r="G55" s="17" t="s">
        <v>46</v>
      </c>
      <c r="H55" s="15" t="s">
        <v>46</v>
      </c>
      <c r="I55" s="18" t="s">
        <v>46</v>
      </c>
      <c r="J55" s="16" t="s">
        <v>46</v>
      </c>
      <c r="K55" s="17">
        <v>100</v>
      </c>
      <c r="L55" s="15" t="s">
        <v>46</v>
      </c>
      <c r="M55" s="16" t="s">
        <v>46</v>
      </c>
      <c r="N55" s="17">
        <v>100</v>
      </c>
      <c r="O55" s="15" t="s">
        <v>46</v>
      </c>
      <c r="P55" s="17" t="s">
        <v>46</v>
      </c>
      <c r="Q55" s="278" t="s">
        <v>40</v>
      </c>
      <c r="R55" s="279"/>
      <c r="T55" s="41" t="s">
        <v>104</v>
      </c>
      <c r="U55" s="3"/>
      <c r="V55" s="42" t="s">
        <v>113</v>
      </c>
      <c r="W55" s="3"/>
      <c r="X55" s="3"/>
      <c r="Y55" s="4"/>
      <c r="Z55" s="43"/>
    </row>
    <row r="56" spans="2:26" ht="20.100000000000001" customHeight="1">
      <c r="B56" s="276" t="s">
        <v>41</v>
      </c>
      <c r="C56" s="277"/>
      <c r="D56" s="11" t="s">
        <v>46</v>
      </c>
      <c r="E56" s="12" t="s">
        <v>46</v>
      </c>
      <c r="F56" s="12" t="s">
        <v>46</v>
      </c>
      <c r="G56" s="13">
        <v>100</v>
      </c>
      <c r="H56" s="11" t="s">
        <v>46</v>
      </c>
      <c r="I56" s="14" t="s">
        <v>46</v>
      </c>
      <c r="J56" s="12">
        <v>100</v>
      </c>
      <c r="K56" s="13">
        <v>70</v>
      </c>
      <c r="L56" s="11" t="s">
        <v>46</v>
      </c>
      <c r="M56" s="12">
        <v>100</v>
      </c>
      <c r="N56" s="13" t="s">
        <v>46</v>
      </c>
      <c r="O56" s="11">
        <v>38</v>
      </c>
      <c r="P56" s="13">
        <v>38</v>
      </c>
      <c r="Q56" s="276" t="s">
        <v>41</v>
      </c>
      <c r="R56" s="277"/>
      <c r="T56" s="41" t="s">
        <v>105</v>
      </c>
      <c r="U56" s="3"/>
      <c r="V56" s="42" t="s">
        <v>114</v>
      </c>
      <c r="W56" s="3"/>
      <c r="X56" s="3"/>
      <c r="Y56" s="4"/>
      <c r="Z56" s="43"/>
    </row>
    <row r="57" spans="2:26" ht="20.100000000000001" customHeight="1">
      <c r="B57" s="278" t="s">
        <v>42</v>
      </c>
      <c r="C57" s="279"/>
      <c r="D57" s="15" t="s">
        <v>46</v>
      </c>
      <c r="E57" s="16" t="s">
        <v>46</v>
      </c>
      <c r="F57" s="16" t="s">
        <v>46</v>
      </c>
      <c r="G57" s="17">
        <v>85</v>
      </c>
      <c r="H57" s="15" t="s">
        <v>46</v>
      </c>
      <c r="I57" s="16">
        <v>100</v>
      </c>
      <c r="J57" s="16">
        <v>82</v>
      </c>
      <c r="K57" s="17" t="s">
        <v>46</v>
      </c>
      <c r="L57" s="15">
        <v>100</v>
      </c>
      <c r="M57" s="16" t="s">
        <v>46</v>
      </c>
      <c r="N57" s="17">
        <v>55</v>
      </c>
      <c r="O57" s="15" t="s">
        <v>46</v>
      </c>
      <c r="P57" s="17" t="s">
        <v>46</v>
      </c>
      <c r="Q57" s="278" t="s">
        <v>42</v>
      </c>
      <c r="R57" s="279"/>
      <c r="T57" s="41" t="s">
        <v>106</v>
      </c>
      <c r="U57" s="3"/>
      <c r="V57" s="42" t="s">
        <v>115</v>
      </c>
      <c r="W57" s="3"/>
      <c r="X57" s="3"/>
      <c r="Y57" s="4"/>
      <c r="Z57" s="43"/>
    </row>
    <row r="58" spans="2:26" ht="20.100000000000001" customHeight="1" thickBot="1">
      <c r="B58" s="276" t="s">
        <v>43</v>
      </c>
      <c r="C58" s="277"/>
      <c r="D58" s="11" t="s">
        <v>46</v>
      </c>
      <c r="E58" s="12" t="s">
        <v>46</v>
      </c>
      <c r="F58" s="12">
        <v>100</v>
      </c>
      <c r="G58" s="13">
        <v>77</v>
      </c>
      <c r="H58" s="11">
        <v>100</v>
      </c>
      <c r="I58" s="12">
        <v>84</v>
      </c>
      <c r="J58" s="12">
        <v>70</v>
      </c>
      <c r="K58" s="13">
        <v>55</v>
      </c>
      <c r="L58" s="11" t="s">
        <v>46</v>
      </c>
      <c r="M58" s="12" t="s">
        <v>46</v>
      </c>
      <c r="N58" s="13" t="s">
        <v>46</v>
      </c>
      <c r="O58" s="11">
        <v>32</v>
      </c>
      <c r="P58" s="13">
        <v>32</v>
      </c>
      <c r="Q58" s="276" t="s">
        <v>43</v>
      </c>
      <c r="R58" s="277"/>
      <c r="T58" s="44" t="s">
        <v>107</v>
      </c>
      <c r="U58" s="48"/>
      <c r="V58" s="46" t="s">
        <v>116</v>
      </c>
      <c r="W58" s="48"/>
      <c r="X58" s="48"/>
      <c r="Y58" s="45"/>
      <c r="Z58" s="47"/>
    </row>
    <row r="59" spans="2:26" ht="20.100000000000001" customHeight="1">
      <c r="B59" s="278" t="s">
        <v>77</v>
      </c>
      <c r="C59" s="279"/>
      <c r="D59" s="15" t="s">
        <v>46</v>
      </c>
      <c r="E59" s="16">
        <v>100</v>
      </c>
      <c r="F59" s="16">
        <v>80</v>
      </c>
      <c r="G59" s="17">
        <v>67</v>
      </c>
      <c r="H59" s="15">
        <v>89</v>
      </c>
      <c r="I59" s="16" t="s">
        <v>46</v>
      </c>
      <c r="J59" s="16" t="s">
        <v>46</v>
      </c>
      <c r="K59" s="17" t="s">
        <v>46</v>
      </c>
      <c r="L59" s="15" t="s">
        <v>46</v>
      </c>
      <c r="M59" s="16" t="s">
        <v>46</v>
      </c>
      <c r="N59" s="17" t="s">
        <v>46</v>
      </c>
      <c r="O59" s="15" t="s">
        <v>46</v>
      </c>
      <c r="P59" s="17" t="s">
        <v>46</v>
      </c>
      <c r="Q59" s="278" t="s">
        <v>77</v>
      </c>
      <c r="R59" s="279"/>
    </row>
    <row r="60" spans="2:26" ht="20.100000000000001" customHeight="1">
      <c r="B60" s="276" t="s">
        <v>44</v>
      </c>
      <c r="C60" s="277"/>
      <c r="D60" s="11">
        <v>100</v>
      </c>
      <c r="E60" s="12">
        <v>83</v>
      </c>
      <c r="F60" s="12">
        <v>70</v>
      </c>
      <c r="G60" s="13">
        <v>59</v>
      </c>
      <c r="H60" s="11">
        <v>78</v>
      </c>
      <c r="I60" s="12">
        <v>63</v>
      </c>
      <c r="J60" s="12">
        <v>52</v>
      </c>
      <c r="K60" s="13">
        <v>44</v>
      </c>
      <c r="L60" s="11">
        <v>35</v>
      </c>
      <c r="M60" s="12">
        <v>30</v>
      </c>
      <c r="N60" s="13">
        <v>25</v>
      </c>
      <c r="O60" s="11" t="s">
        <v>46</v>
      </c>
      <c r="P60" s="13" t="s">
        <v>46</v>
      </c>
      <c r="Q60" s="276" t="s">
        <v>44</v>
      </c>
      <c r="R60" s="277"/>
    </row>
    <row r="61" spans="2:26" ht="20.100000000000001" customHeight="1">
      <c r="B61" s="278" t="s">
        <v>45</v>
      </c>
      <c r="C61" s="279"/>
      <c r="D61" s="15">
        <v>60</v>
      </c>
      <c r="E61" s="16">
        <v>55</v>
      </c>
      <c r="F61" s="16">
        <v>50</v>
      </c>
      <c r="G61" s="17">
        <v>40</v>
      </c>
      <c r="H61" s="15">
        <v>55</v>
      </c>
      <c r="I61" s="16">
        <v>40</v>
      </c>
      <c r="J61" s="16">
        <v>35</v>
      </c>
      <c r="K61" s="17">
        <v>32</v>
      </c>
      <c r="L61" s="15">
        <v>15</v>
      </c>
      <c r="M61" s="16">
        <v>15</v>
      </c>
      <c r="N61" s="17">
        <v>8</v>
      </c>
      <c r="O61" s="15">
        <v>20</v>
      </c>
      <c r="P61" s="17">
        <v>20</v>
      </c>
      <c r="Q61" s="278" t="s">
        <v>45</v>
      </c>
      <c r="R61" s="279"/>
    </row>
    <row r="62" spans="2:26" ht="20.100000000000001" customHeight="1">
      <c r="B62" s="276">
        <v>1250</v>
      </c>
      <c r="C62" s="277"/>
      <c r="D62" s="11">
        <v>26</v>
      </c>
      <c r="E62" s="12">
        <v>26</v>
      </c>
      <c r="F62" s="12">
        <v>26</v>
      </c>
      <c r="G62" s="13">
        <v>22</v>
      </c>
      <c r="H62" s="11">
        <v>26</v>
      </c>
      <c r="I62" s="12">
        <v>20</v>
      </c>
      <c r="J62" s="12">
        <v>18</v>
      </c>
      <c r="K62" s="13">
        <v>17</v>
      </c>
      <c r="L62" s="11">
        <v>0</v>
      </c>
      <c r="M62" s="12">
        <v>0</v>
      </c>
      <c r="N62" s="13">
        <v>0</v>
      </c>
      <c r="O62" s="11" t="s">
        <v>46</v>
      </c>
      <c r="P62" s="13" t="s">
        <v>46</v>
      </c>
      <c r="Q62" s="276">
        <v>1250</v>
      </c>
      <c r="R62" s="277"/>
    </row>
    <row r="63" spans="2:26" ht="20.100000000000001" customHeight="1">
      <c r="B63" s="278">
        <v>630</v>
      </c>
      <c r="C63" s="279"/>
      <c r="D63" s="15">
        <v>18</v>
      </c>
      <c r="E63" s="16">
        <v>18</v>
      </c>
      <c r="F63" s="16">
        <v>18</v>
      </c>
      <c r="G63" s="17">
        <v>15</v>
      </c>
      <c r="H63" s="15">
        <v>18</v>
      </c>
      <c r="I63" s="16">
        <v>14</v>
      </c>
      <c r="J63" s="16">
        <v>12</v>
      </c>
      <c r="K63" s="17">
        <v>12</v>
      </c>
      <c r="L63" s="15" t="s">
        <v>46</v>
      </c>
      <c r="M63" s="16" t="s">
        <v>46</v>
      </c>
      <c r="N63" s="17" t="s">
        <v>46</v>
      </c>
      <c r="O63" s="15" t="s">
        <v>46</v>
      </c>
      <c r="P63" s="17" t="s">
        <v>46</v>
      </c>
      <c r="Q63" s="278">
        <v>630</v>
      </c>
      <c r="R63" s="279"/>
    </row>
    <row r="64" spans="2:26" ht="20.100000000000001" customHeight="1">
      <c r="B64" s="280">
        <v>315</v>
      </c>
      <c r="C64" s="281"/>
      <c r="D64" s="19">
        <v>12</v>
      </c>
      <c r="E64" s="20">
        <v>12</v>
      </c>
      <c r="F64" s="20">
        <v>12</v>
      </c>
      <c r="G64" s="21">
        <v>10</v>
      </c>
      <c r="H64" s="19">
        <v>12</v>
      </c>
      <c r="I64" s="20">
        <v>9</v>
      </c>
      <c r="J64" s="20">
        <v>8</v>
      </c>
      <c r="K64" s="21">
        <v>8</v>
      </c>
      <c r="L64" s="11" t="s">
        <v>46</v>
      </c>
      <c r="M64" s="12" t="s">
        <v>46</v>
      </c>
      <c r="N64" s="13" t="s">
        <v>46</v>
      </c>
      <c r="O64" s="11">
        <v>6</v>
      </c>
      <c r="P64" s="13">
        <v>6</v>
      </c>
      <c r="Q64" s="280">
        <v>315</v>
      </c>
      <c r="R64" s="281"/>
    </row>
    <row r="65" spans="2:18" ht="20.100000000000001" customHeight="1">
      <c r="B65" s="278">
        <v>160</v>
      </c>
      <c r="C65" s="279"/>
      <c r="D65" s="22">
        <v>8</v>
      </c>
      <c r="E65" s="23">
        <v>8</v>
      </c>
      <c r="F65" s="23">
        <v>8</v>
      </c>
      <c r="G65" s="24">
        <v>6</v>
      </c>
      <c r="H65" s="22">
        <v>8</v>
      </c>
      <c r="I65" s="23">
        <v>5</v>
      </c>
      <c r="J65" s="23">
        <v>5</v>
      </c>
      <c r="K65" s="24">
        <v>5</v>
      </c>
      <c r="L65" s="15" t="s">
        <v>46</v>
      </c>
      <c r="M65" s="16" t="s">
        <v>46</v>
      </c>
      <c r="N65" s="17" t="s">
        <v>46</v>
      </c>
      <c r="O65" s="15" t="s">
        <v>46</v>
      </c>
      <c r="P65" s="17" t="s">
        <v>46</v>
      </c>
      <c r="Q65" s="278">
        <v>160</v>
      </c>
      <c r="R65" s="279"/>
    </row>
    <row r="66" spans="2:18" ht="20.100000000000001" customHeight="1" thickBot="1">
      <c r="B66" s="282">
        <v>80</v>
      </c>
      <c r="C66" s="283"/>
      <c r="D66" s="25">
        <v>4</v>
      </c>
      <c r="E66" s="26">
        <v>4</v>
      </c>
      <c r="F66" s="26">
        <v>4</v>
      </c>
      <c r="G66" s="27">
        <v>4</v>
      </c>
      <c r="H66" s="25">
        <v>4</v>
      </c>
      <c r="I66" s="26">
        <v>2</v>
      </c>
      <c r="J66" s="26">
        <v>2</v>
      </c>
      <c r="K66" s="27">
        <v>2</v>
      </c>
      <c r="L66" s="28">
        <v>0</v>
      </c>
      <c r="M66" s="26">
        <v>0</v>
      </c>
      <c r="N66" s="27">
        <v>0</v>
      </c>
      <c r="O66" s="28">
        <v>2</v>
      </c>
      <c r="P66" s="27">
        <v>2</v>
      </c>
      <c r="Q66" s="282">
        <v>80</v>
      </c>
      <c r="R66" s="283"/>
    </row>
    <row r="67" spans="2:18" ht="20.100000000000001" customHeight="1" thickBot="1"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1"/>
      <c r="M67" s="30"/>
      <c r="N67" s="30"/>
      <c r="O67" s="31"/>
      <c r="P67" s="30"/>
      <c r="Q67" s="29"/>
      <c r="R67" s="29"/>
    </row>
    <row r="68" spans="2:18" ht="20.100000000000001" customHeight="1">
      <c r="B68" s="298" t="s">
        <v>78</v>
      </c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300"/>
    </row>
    <row r="69" spans="2:18" ht="20.100000000000001" customHeight="1" thickBot="1">
      <c r="B69" s="301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3"/>
    </row>
    <row r="70" spans="2:18" ht="20.100000000000001" customHeight="1">
      <c r="B70" s="304" t="s">
        <v>64</v>
      </c>
      <c r="C70" s="305"/>
      <c r="D70" s="296" t="s">
        <v>65</v>
      </c>
      <c r="E70" s="292" t="s">
        <v>66</v>
      </c>
      <c r="F70" s="292" t="s">
        <v>67</v>
      </c>
      <c r="G70" s="294" t="s">
        <v>68</v>
      </c>
      <c r="H70" s="296" t="s">
        <v>69</v>
      </c>
      <c r="I70" s="292" t="s">
        <v>70</v>
      </c>
      <c r="J70" s="292" t="s">
        <v>71</v>
      </c>
      <c r="K70" s="294" t="s">
        <v>12</v>
      </c>
      <c r="L70" s="296" t="s">
        <v>72</v>
      </c>
      <c r="M70" s="292" t="s">
        <v>73</v>
      </c>
      <c r="N70" s="294" t="s">
        <v>74</v>
      </c>
      <c r="O70" s="310" t="s">
        <v>75</v>
      </c>
      <c r="P70" s="308" t="s">
        <v>76</v>
      </c>
      <c r="Q70" s="304" t="s">
        <v>64</v>
      </c>
      <c r="R70" s="305"/>
    </row>
    <row r="71" spans="2:18" ht="20.100000000000001" customHeight="1">
      <c r="B71" s="306"/>
      <c r="C71" s="307"/>
      <c r="D71" s="297"/>
      <c r="E71" s="293"/>
      <c r="F71" s="293"/>
      <c r="G71" s="295"/>
      <c r="H71" s="297"/>
      <c r="I71" s="293"/>
      <c r="J71" s="293"/>
      <c r="K71" s="295"/>
      <c r="L71" s="297"/>
      <c r="M71" s="293"/>
      <c r="N71" s="295"/>
      <c r="O71" s="311"/>
      <c r="P71" s="309"/>
      <c r="Q71" s="306"/>
      <c r="R71" s="307"/>
    </row>
    <row r="72" spans="2:18" ht="20.100000000000001" customHeight="1">
      <c r="B72" s="276" t="s">
        <v>39</v>
      </c>
      <c r="C72" s="277"/>
      <c r="D72" s="11" t="s">
        <v>46</v>
      </c>
      <c r="E72" s="12" t="s">
        <v>46</v>
      </c>
      <c r="F72" s="12" t="s">
        <v>46</v>
      </c>
      <c r="G72" s="13" t="s">
        <v>46</v>
      </c>
      <c r="H72" s="11" t="s">
        <v>46</v>
      </c>
      <c r="I72" s="14" t="s">
        <v>46</v>
      </c>
      <c r="J72" s="12" t="s">
        <v>46</v>
      </c>
      <c r="K72" s="13" t="s">
        <v>46</v>
      </c>
      <c r="L72" s="11" t="s">
        <v>46</v>
      </c>
      <c r="M72" s="12" t="s">
        <v>46</v>
      </c>
      <c r="N72" s="13" t="s">
        <v>46</v>
      </c>
      <c r="O72" s="11">
        <v>100</v>
      </c>
      <c r="P72" s="13">
        <v>100</v>
      </c>
      <c r="Q72" s="276" t="s">
        <v>39</v>
      </c>
      <c r="R72" s="277"/>
    </row>
    <row r="73" spans="2:18" ht="20.100000000000001" customHeight="1">
      <c r="B73" s="278" t="s">
        <v>40</v>
      </c>
      <c r="C73" s="279"/>
      <c r="D73" s="32" t="s">
        <v>46</v>
      </c>
      <c r="E73" s="18" t="s">
        <v>46</v>
      </c>
      <c r="F73" s="18" t="s">
        <v>46</v>
      </c>
      <c r="G73" s="33" t="s">
        <v>46</v>
      </c>
      <c r="H73" s="32" t="s">
        <v>46</v>
      </c>
      <c r="I73" s="18" t="s">
        <v>46</v>
      </c>
      <c r="J73" s="18" t="s">
        <v>46</v>
      </c>
      <c r="K73" s="33">
        <v>100</v>
      </c>
      <c r="L73" s="32" t="s">
        <v>46</v>
      </c>
      <c r="M73" s="18" t="s">
        <v>46</v>
      </c>
      <c r="N73" s="33">
        <v>100</v>
      </c>
      <c r="O73" s="15" t="s">
        <v>46</v>
      </c>
      <c r="P73" s="17" t="s">
        <v>46</v>
      </c>
      <c r="Q73" s="278" t="s">
        <v>40</v>
      </c>
      <c r="R73" s="279"/>
    </row>
    <row r="74" spans="2:18" ht="20.100000000000001" customHeight="1">
      <c r="B74" s="276" t="s">
        <v>41</v>
      </c>
      <c r="C74" s="277"/>
      <c r="D74" s="34" t="s">
        <v>46</v>
      </c>
      <c r="E74" s="14" t="s">
        <v>46</v>
      </c>
      <c r="F74" s="14" t="s">
        <v>46</v>
      </c>
      <c r="G74" s="35">
        <v>100</v>
      </c>
      <c r="H74" s="34" t="s">
        <v>46</v>
      </c>
      <c r="I74" s="14" t="s">
        <v>46</v>
      </c>
      <c r="J74" s="14">
        <v>100</v>
      </c>
      <c r="K74" s="35">
        <v>94</v>
      </c>
      <c r="L74" s="34" t="s">
        <v>46</v>
      </c>
      <c r="M74" s="14">
        <v>100</v>
      </c>
      <c r="N74" s="35" t="s">
        <v>46</v>
      </c>
      <c r="O74" s="11">
        <v>100</v>
      </c>
      <c r="P74" s="13">
        <v>100</v>
      </c>
      <c r="Q74" s="276" t="s">
        <v>41</v>
      </c>
      <c r="R74" s="277"/>
    </row>
    <row r="75" spans="2:18" ht="20.100000000000001" customHeight="1">
      <c r="B75" s="278" t="s">
        <v>42</v>
      </c>
      <c r="C75" s="279"/>
      <c r="D75" s="32" t="s">
        <v>46</v>
      </c>
      <c r="E75" s="18" t="s">
        <v>46</v>
      </c>
      <c r="F75" s="18" t="s">
        <v>46</v>
      </c>
      <c r="G75" s="33">
        <v>95</v>
      </c>
      <c r="H75" s="32" t="s">
        <v>46</v>
      </c>
      <c r="I75" s="18">
        <v>100</v>
      </c>
      <c r="J75" s="18">
        <v>97</v>
      </c>
      <c r="K75" s="33" t="s">
        <v>46</v>
      </c>
      <c r="L75" s="32">
        <v>100</v>
      </c>
      <c r="M75" s="18" t="s">
        <v>46</v>
      </c>
      <c r="N75" s="33">
        <v>90</v>
      </c>
      <c r="O75" s="15" t="s">
        <v>46</v>
      </c>
      <c r="P75" s="17" t="s">
        <v>46</v>
      </c>
      <c r="Q75" s="278" t="s">
        <v>42</v>
      </c>
      <c r="R75" s="279"/>
    </row>
    <row r="76" spans="2:18" ht="20.100000000000001" customHeight="1">
      <c r="B76" s="276" t="s">
        <v>43</v>
      </c>
      <c r="C76" s="277"/>
      <c r="D76" s="34" t="s">
        <v>46</v>
      </c>
      <c r="E76" s="14" t="s">
        <v>46</v>
      </c>
      <c r="F76" s="14">
        <v>100</v>
      </c>
      <c r="G76" s="35">
        <v>87</v>
      </c>
      <c r="H76" s="34">
        <v>100</v>
      </c>
      <c r="I76" s="14">
        <v>94</v>
      </c>
      <c r="J76" s="14">
        <v>94</v>
      </c>
      <c r="K76" s="35">
        <v>85</v>
      </c>
      <c r="L76" s="34" t="s">
        <v>46</v>
      </c>
      <c r="M76" s="14" t="s">
        <v>46</v>
      </c>
      <c r="N76" s="35" t="s">
        <v>46</v>
      </c>
      <c r="O76" s="11">
        <v>85</v>
      </c>
      <c r="P76" s="13">
        <v>85</v>
      </c>
      <c r="Q76" s="276" t="s">
        <v>43</v>
      </c>
      <c r="R76" s="277"/>
    </row>
    <row r="77" spans="2:18" ht="20.100000000000001" customHeight="1">
      <c r="B77" s="278" t="s">
        <v>77</v>
      </c>
      <c r="C77" s="279"/>
      <c r="D77" s="32" t="s">
        <v>46</v>
      </c>
      <c r="E77" s="18">
        <v>100</v>
      </c>
      <c r="F77" s="18">
        <v>92</v>
      </c>
      <c r="G77" s="33">
        <v>80</v>
      </c>
      <c r="H77" s="32">
        <v>100</v>
      </c>
      <c r="I77" s="18" t="s">
        <v>46</v>
      </c>
      <c r="J77" s="18" t="s">
        <v>46</v>
      </c>
      <c r="K77" s="33" t="s">
        <v>46</v>
      </c>
      <c r="L77" s="32" t="s">
        <v>46</v>
      </c>
      <c r="M77" s="18" t="s">
        <v>46</v>
      </c>
      <c r="N77" s="33" t="s">
        <v>46</v>
      </c>
      <c r="O77" s="15" t="s">
        <v>46</v>
      </c>
      <c r="P77" s="17" t="s">
        <v>46</v>
      </c>
      <c r="Q77" s="278" t="s">
        <v>77</v>
      </c>
      <c r="R77" s="279"/>
    </row>
    <row r="78" spans="2:18" ht="20.100000000000001" customHeight="1">
      <c r="B78" s="276" t="s">
        <v>44</v>
      </c>
      <c r="C78" s="277"/>
      <c r="D78" s="34">
        <v>100</v>
      </c>
      <c r="E78" s="14">
        <v>92</v>
      </c>
      <c r="F78" s="14">
        <v>84</v>
      </c>
      <c r="G78" s="35">
        <v>73</v>
      </c>
      <c r="H78" s="34">
        <v>94</v>
      </c>
      <c r="I78" s="14">
        <v>86</v>
      </c>
      <c r="J78" s="14">
        <v>79</v>
      </c>
      <c r="K78" s="35">
        <v>74</v>
      </c>
      <c r="L78" s="34">
        <v>77</v>
      </c>
      <c r="M78" s="14">
        <v>77</v>
      </c>
      <c r="N78" s="35">
        <v>72</v>
      </c>
      <c r="O78" s="11" t="s">
        <v>46</v>
      </c>
      <c r="P78" s="13" t="s">
        <v>46</v>
      </c>
      <c r="Q78" s="276" t="s">
        <v>44</v>
      </c>
      <c r="R78" s="277"/>
    </row>
    <row r="79" spans="2:18" ht="20.100000000000001" customHeight="1">
      <c r="B79" s="278" t="s">
        <v>45</v>
      </c>
      <c r="C79" s="279"/>
      <c r="D79" s="32">
        <v>75</v>
      </c>
      <c r="E79" s="18">
        <v>70</v>
      </c>
      <c r="F79" s="18">
        <v>65</v>
      </c>
      <c r="G79" s="33">
        <v>58</v>
      </c>
      <c r="H79" s="32">
        <v>70</v>
      </c>
      <c r="I79" s="18">
        <v>67</v>
      </c>
      <c r="J79" s="18">
        <v>64</v>
      </c>
      <c r="K79" s="33">
        <v>62</v>
      </c>
      <c r="L79" s="32">
        <v>55</v>
      </c>
      <c r="M79" s="18">
        <v>55</v>
      </c>
      <c r="N79" s="33">
        <v>55</v>
      </c>
      <c r="O79" s="15">
        <v>65</v>
      </c>
      <c r="P79" s="17">
        <v>65</v>
      </c>
      <c r="Q79" s="278" t="s">
        <v>45</v>
      </c>
      <c r="R79" s="279"/>
    </row>
    <row r="80" spans="2:18" ht="20.100000000000001" customHeight="1">
      <c r="B80" s="276">
        <v>1250</v>
      </c>
      <c r="C80" s="277"/>
      <c r="D80" s="34">
        <v>45</v>
      </c>
      <c r="E80" s="14">
        <v>45</v>
      </c>
      <c r="F80" s="14">
        <v>45</v>
      </c>
      <c r="G80" s="35">
        <v>38</v>
      </c>
      <c r="H80" s="34">
        <v>45</v>
      </c>
      <c r="I80" s="14">
        <v>43</v>
      </c>
      <c r="J80" s="14">
        <v>43</v>
      </c>
      <c r="K80" s="35">
        <v>43</v>
      </c>
      <c r="L80" s="34">
        <v>30</v>
      </c>
      <c r="M80" s="14">
        <v>30</v>
      </c>
      <c r="N80" s="35">
        <v>30</v>
      </c>
      <c r="O80" s="11" t="s">
        <v>46</v>
      </c>
      <c r="P80" s="13" t="s">
        <v>46</v>
      </c>
      <c r="Q80" s="276">
        <v>1250</v>
      </c>
      <c r="R80" s="277"/>
    </row>
    <row r="81" spans="2:18" ht="20.100000000000001" customHeight="1">
      <c r="B81" s="278">
        <v>630</v>
      </c>
      <c r="C81" s="279"/>
      <c r="D81" s="32">
        <v>38</v>
      </c>
      <c r="E81" s="18">
        <v>38</v>
      </c>
      <c r="F81" s="18">
        <v>38</v>
      </c>
      <c r="G81" s="33">
        <v>31</v>
      </c>
      <c r="H81" s="32">
        <v>38</v>
      </c>
      <c r="I81" s="18">
        <v>34</v>
      </c>
      <c r="J81" s="18">
        <v>34</v>
      </c>
      <c r="K81" s="33">
        <v>34</v>
      </c>
      <c r="L81" s="32" t="s">
        <v>46</v>
      </c>
      <c r="M81" s="18" t="s">
        <v>46</v>
      </c>
      <c r="N81" s="33" t="s">
        <v>46</v>
      </c>
      <c r="O81" s="15" t="s">
        <v>46</v>
      </c>
      <c r="P81" s="17" t="s">
        <v>46</v>
      </c>
      <c r="Q81" s="278">
        <v>630</v>
      </c>
      <c r="R81" s="279"/>
    </row>
    <row r="82" spans="2:18" ht="20.100000000000001" customHeight="1">
      <c r="B82" s="280">
        <v>315</v>
      </c>
      <c r="C82" s="281"/>
      <c r="D82" s="34">
        <v>30</v>
      </c>
      <c r="E82" s="14">
        <v>30</v>
      </c>
      <c r="F82" s="14">
        <v>30</v>
      </c>
      <c r="G82" s="35">
        <v>25</v>
      </c>
      <c r="H82" s="34">
        <v>30</v>
      </c>
      <c r="I82" s="14">
        <v>26</v>
      </c>
      <c r="J82" s="14">
        <v>26</v>
      </c>
      <c r="K82" s="35">
        <v>26</v>
      </c>
      <c r="L82" s="34" t="s">
        <v>46</v>
      </c>
      <c r="M82" s="14" t="s">
        <v>46</v>
      </c>
      <c r="N82" s="35" t="s">
        <v>46</v>
      </c>
      <c r="O82" s="11">
        <v>30</v>
      </c>
      <c r="P82" s="13">
        <v>30</v>
      </c>
      <c r="Q82" s="280">
        <v>315</v>
      </c>
      <c r="R82" s="281"/>
    </row>
    <row r="83" spans="2:18" ht="20.100000000000001" customHeight="1">
      <c r="B83" s="278">
        <v>160</v>
      </c>
      <c r="C83" s="279"/>
      <c r="D83" s="32">
        <v>20</v>
      </c>
      <c r="E83" s="18">
        <v>20</v>
      </c>
      <c r="F83" s="18">
        <v>20</v>
      </c>
      <c r="G83" s="33">
        <v>16</v>
      </c>
      <c r="H83" s="32">
        <v>20</v>
      </c>
      <c r="I83" s="18">
        <v>18</v>
      </c>
      <c r="J83" s="18">
        <v>18</v>
      </c>
      <c r="K83" s="33">
        <v>18</v>
      </c>
      <c r="L83" s="32" t="s">
        <v>46</v>
      </c>
      <c r="M83" s="18" t="s">
        <v>46</v>
      </c>
      <c r="N83" s="33" t="s">
        <v>46</v>
      </c>
      <c r="O83" s="15" t="s">
        <v>46</v>
      </c>
      <c r="P83" s="17" t="s">
        <v>46</v>
      </c>
      <c r="Q83" s="278">
        <v>160</v>
      </c>
      <c r="R83" s="279"/>
    </row>
    <row r="84" spans="2:18" ht="20.100000000000001" customHeight="1" thickBot="1">
      <c r="B84" s="282">
        <v>80</v>
      </c>
      <c r="C84" s="283"/>
      <c r="D84" s="36">
        <v>10</v>
      </c>
      <c r="E84" s="37">
        <v>10</v>
      </c>
      <c r="F84" s="37">
        <v>10</v>
      </c>
      <c r="G84" s="38">
        <v>10</v>
      </c>
      <c r="H84" s="36">
        <v>10</v>
      </c>
      <c r="I84" s="37">
        <v>10</v>
      </c>
      <c r="J84" s="37">
        <v>10</v>
      </c>
      <c r="K84" s="38">
        <v>10</v>
      </c>
      <c r="L84" s="36">
        <v>12</v>
      </c>
      <c r="M84" s="37">
        <v>12</v>
      </c>
      <c r="N84" s="38">
        <v>12</v>
      </c>
      <c r="O84" s="28">
        <v>10</v>
      </c>
      <c r="P84" s="39">
        <v>15</v>
      </c>
      <c r="Q84" s="282">
        <v>80</v>
      </c>
      <c r="R84" s="283"/>
    </row>
    <row r="85" spans="2:18" ht="20.100000000000001" customHeight="1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</row>
    <row r="86" spans="2:18" ht="20.100000000000001" customHeight="1" thickBot="1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</row>
    <row r="87" spans="2:18" ht="20.100000000000001" customHeight="1">
      <c r="B87" s="284" t="s">
        <v>79</v>
      </c>
      <c r="C87" s="285"/>
      <c r="D87" s="290" t="s">
        <v>65</v>
      </c>
      <c r="E87" s="247" t="s">
        <v>66</v>
      </c>
      <c r="F87" s="247" t="s">
        <v>67</v>
      </c>
      <c r="G87" s="245" t="s">
        <v>68</v>
      </c>
      <c r="H87" s="249" t="s">
        <v>69</v>
      </c>
      <c r="I87" s="247" t="s">
        <v>70</v>
      </c>
      <c r="J87" s="247" t="s">
        <v>71</v>
      </c>
      <c r="K87" s="245" t="s">
        <v>12</v>
      </c>
      <c r="L87" s="249" t="s">
        <v>72</v>
      </c>
      <c r="M87" s="247" t="s">
        <v>73</v>
      </c>
      <c r="N87" s="245" t="s">
        <v>74</v>
      </c>
      <c r="O87" s="249" t="s">
        <v>75</v>
      </c>
      <c r="P87" s="245" t="s">
        <v>76</v>
      </c>
      <c r="Q87" s="40"/>
      <c r="R87" s="40"/>
    </row>
    <row r="88" spans="2:18" ht="20.100000000000001" customHeight="1">
      <c r="B88" s="286"/>
      <c r="C88" s="287"/>
      <c r="D88" s="291"/>
      <c r="E88" s="248"/>
      <c r="F88" s="248"/>
      <c r="G88" s="246"/>
      <c r="H88" s="250"/>
      <c r="I88" s="248"/>
      <c r="J88" s="248"/>
      <c r="K88" s="246"/>
      <c r="L88" s="250"/>
      <c r="M88" s="248"/>
      <c r="N88" s="246"/>
      <c r="O88" s="250"/>
      <c r="P88" s="246"/>
      <c r="Q88" s="40"/>
      <c r="R88" s="40"/>
    </row>
    <row r="89" spans="2:18" ht="20.100000000000001" customHeight="1">
      <c r="B89" s="286"/>
      <c r="C89" s="287"/>
      <c r="D89" s="214" t="s">
        <v>80</v>
      </c>
      <c r="E89" s="216" t="s">
        <v>80</v>
      </c>
      <c r="F89" s="216"/>
      <c r="G89" s="243"/>
      <c r="H89" s="214" t="s">
        <v>80</v>
      </c>
      <c r="I89" s="216" t="s">
        <v>80</v>
      </c>
      <c r="J89" s="216" t="s">
        <v>80</v>
      </c>
      <c r="K89" s="243" t="s">
        <v>81</v>
      </c>
      <c r="L89" s="214" t="s">
        <v>82</v>
      </c>
      <c r="M89" s="216" t="s">
        <v>82</v>
      </c>
      <c r="N89" s="243" t="s">
        <v>83</v>
      </c>
      <c r="O89" s="214" t="s">
        <v>84</v>
      </c>
      <c r="P89" s="243" t="s">
        <v>84</v>
      </c>
      <c r="Q89" s="40"/>
      <c r="R89" s="40"/>
    </row>
    <row r="90" spans="2:18" ht="20.100000000000001" customHeight="1" thickBot="1">
      <c r="B90" s="288"/>
      <c r="C90" s="289"/>
      <c r="D90" s="215"/>
      <c r="E90" s="217"/>
      <c r="F90" s="217"/>
      <c r="G90" s="244"/>
      <c r="H90" s="215"/>
      <c r="I90" s="217"/>
      <c r="J90" s="217"/>
      <c r="K90" s="244"/>
      <c r="L90" s="215"/>
      <c r="M90" s="217"/>
      <c r="N90" s="244"/>
      <c r="O90" s="215"/>
      <c r="P90" s="244"/>
      <c r="Q90" s="40"/>
      <c r="R90" s="40"/>
    </row>
    <row r="93" spans="2:18" ht="9.75" thickBot="1"/>
    <row r="94" spans="2:18" ht="20.100000000000001" customHeight="1" thickBot="1">
      <c r="B94" s="218" t="s">
        <v>85</v>
      </c>
      <c r="C94" s="219"/>
      <c r="D94" s="219"/>
      <c r="E94" s="219"/>
      <c r="F94" s="222" t="s">
        <v>86</v>
      </c>
      <c r="G94" s="223"/>
      <c r="H94" s="223"/>
      <c r="I94" s="223"/>
      <c r="J94" s="223"/>
      <c r="K94" s="224"/>
    </row>
    <row r="95" spans="2:18" ht="20.100000000000001" customHeight="1" thickBot="1">
      <c r="B95" s="220"/>
      <c r="C95" s="221"/>
      <c r="D95" s="221"/>
      <c r="E95" s="221"/>
      <c r="F95" s="225" t="s">
        <v>87</v>
      </c>
      <c r="G95" s="226"/>
      <c r="H95" s="226"/>
      <c r="I95" s="226"/>
      <c r="J95" s="226"/>
      <c r="K95" s="227"/>
      <c r="N95" s="228" t="s">
        <v>0</v>
      </c>
      <c r="O95" s="229"/>
      <c r="P95" s="230"/>
    </row>
    <row r="96" spans="2:18" ht="20.100000000000001" customHeight="1">
      <c r="B96" s="200"/>
      <c r="C96" s="200"/>
      <c r="D96" s="200"/>
      <c r="E96" s="200"/>
      <c r="F96" s="201"/>
      <c r="G96" s="201"/>
      <c r="H96" s="201"/>
      <c r="I96" s="201"/>
      <c r="J96" s="201"/>
      <c r="K96" s="201"/>
      <c r="N96" s="231"/>
      <c r="O96" s="232"/>
      <c r="P96" s="233"/>
    </row>
    <row r="97" spans="2:16" ht="20.100000000000001" customHeight="1">
      <c r="B97" s="200"/>
      <c r="C97" s="200"/>
      <c r="D97" s="200"/>
      <c r="E97" s="200"/>
      <c r="F97" s="201"/>
      <c r="G97" s="201"/>
      <c r="H97" s="201"/>
      <c r="I97" s="201"/>
      <c r="J97" s="201"/>
      <c r="K97" s="201"/>
      <c r="N97" s="231"/>
      <c r="O97" s="232"/>
      <c r="P97" s="233"/>
    </row>
    <row r="98" spans="2:16" ht="20.100000000000001" customHeight="1">
      <c r="B98" s="200"/>
      <c r="C98" s="200"/>
      <c r="D98" s="200"/>
      <c r="E98" s="200"/>
      <c r="F98" s="201"/>
      <c r="G98" s="201"/>
      <c r="H98" s="201"/>
      <c r="I98" s="201"/>
      <c r="J98" s="201"/>
      <c r="K98" s="201"/>
      <c r="N98" s="234" t="s">
        <v>88</v>
      </c>
      <c r="O98" s="235"/>
      <c r="P98" s="236"/>
    </row>
    <row r="99" spans="2:16" ht="20.100000000000001" customHeight="1">
      <c r="B99" s="200"/>
      <c r="C99" s="200"/>
      <c r="D99" s="200"/>
      <c r="E99" s="200"/>
      <c r="F99" s="201"/>
      <c r="G99" s="201"/>
      <c r="H99" s="201"/>
      <c r="I99" s="201"/>
      <c r="J99" s="201"/>
      <c r="K99" s="201"/>
      <c r="N99" s="237"/>
      <c r="O99" s="238"/>
      <c r="P99" s="239"/>
    </row>
    <row r="100" spans="2:16" ht="20.100000000000001" customHeight="1" thickBot="1">
      <c r="B100" s="200"/>
      <c r="C100" s="200"/>
      <c r="D100" s="200"/>
      <c r="E100" s="200"/>
      <c r="F100" s="201"/>
      <c r="G100" s="201"/>
      <c r="H100" s="201"/>
      <c r="I100" s="201"/>
      <c r="J100" s="201"/>
      <c r="K100" s="201"/>
      <c r="N100" s="240"/>
      <c r="O100" s="241"/>
      <c r="P100" s="242"/>
    </row>
    <row r="101" spans="2:16" ht="20.100000000000001" customHeight="1" thickTop="1">
      <c r="B101" s="200"/>
      <c r="C101" s="200"/>
      <c r="D101" s="200"/>
      <c r="E101" s="200"/>
      <c r="F101" s="201"/>
      <c r="G101" s="201"/>
      <c r="H101" s="201"/>
      <c r="I101" s="201"/>
      <c r="J101" s="201"/>
      <c r="K101" s="201"/>
      <c r="N101" s="211" t="s">
        <v>69</v>
      </c>
      <c r="O101" s="209"/>
      <c r="P101" s="210"/>
    </row>
    <row r="102" spans="2:16" ht="20.100000000000001" customHeight="1">
      <c r="B102" s="200"/>
      <c r="C102" s="200"/>
      <c r="D102" s="200"/>
      <c r="E102" s="200"/>
      <c r="F102" s="201"/>
      <c r="G102" s="201"/>
      <c r="H102" s="201"/>
      <c r="I102" s="201"/>
      <c r="J102" s="201"/>
      <c r="K102" s="201"/>
      <c r="N102" s="208" t="s">
        <v>70</v>
      </c>
      <c r="O102" s="209"/>
      <c r="P102" s="210"/>
    </row>
    <row r="103" spans="2:16" ht="20.100000000000001" customHeight="1">
      <c r="B103" s="200"/>
      <c r="C103" s="200"/>
      <c r="D103" s="200"/>
      <c r="E103" s="200"/>
      <c r="F103" s="201"/>
      <c r="G103" s="201"/>
      <c r="H103" s="201"/>
      <c r="I103" s="201"/>
      <c r="J103" s="201"/>
      <c r="K103" s="201"/>
      <c r="N103" s="211" t="s">
        <v>71</v>
      </c>
      <c r="O103" s="212"/>
      <c r="P103" s="213"/>
    </row>
    <row r="104" spans="2:16" ht="20.100000000000001" customHeight="1">
      <c r="B104" s="200"/>
      <c r="C104" s="200"/>
      <c r="D104" s="200"/>
      <c r="E104" s="200"/>
      <c r="F104" s="201"/>
      <c r="G104" s="201"/>
      <c r="H104" s="201"/>
      <c r="I104" s="201"/>
      <c r="J104" s="201"/>
      <c r="K104" s="201"/>
      <c r="N104" s="208" t="s">
        <v>12</v>
      </c>
      <c r="O104" s="209"/>
      <c r="P104" s="210"/>
    </row>
    <row r="105" spans="2:16" ht="20.100000000000001" customHeight="1">
      <c r="B105" s="200"/>
      <c r="C105" s="200"/>
      <c r="D105" s="200"/>
      <c r="E105" s="200"/>
      <c r="F105" s="201"/>
      <c r="G105" s="201"/>
      <c r="H105" s="201"/>
      <c r="I105" s="201"/>
      <c r="J105" s="201"/>
      <c r="K105" s="201"/>
      <c r="N105" s="211" t="s">
        <v>124</v>
      </c>
      <c r="O105" s="209"/>
      <c r="P105" s="210"/>
    </row>
    <row r="106" spans="2:16" ht="20.100000000000001" customHeight="1">
      <c r="B106" s="200"/>
      <c r="C106" s="200"/>
      <c r="D106" s="200"/>
      <c r="E106" s="200"/>
      <c r="F106" s="201"/>
      <c r="G106" s="201"/>
      <c r="H106" s="201"/>
      <c r="I106" s="201"/>
      <c r="J106" s="201"/>
      <c r="K106" s="201"/>
      <c r="N106" s="208"/>
      <c r="O106" s="209"/>
      <c r="P106" s="210"/>
    </row>
    <row r="107" spans="2:16" ht="20.100000000000001" customHeight="1">
      <c r="B107" s="200"/>
      <c r="C107" s="200"/>
      <c r="D107" s="200"/>
      <c r="E107" s="200"/>
      <c r="F107" s="201"/>
      <c r="G107" s="201"/>
      <c r="H107" s="201"/>
      <c r="I107" s="201"/>
      <c r="J107" s="201"/>
      <c r="K107" s="201"/>
      <c r="N107" s="257"/>
      <c r="O107" s="209"/>
      <c r="P107" s="210"/>
    </row>
    <row r="108" spans="2:16" ht="20.100000000000001" customHeight="1">
      <c r="B108" s="200"/>
      <c r="C108" s="200"/>
      <c r="D108" s="200"/>
      <c r="E108" s="200"/>
      <c r="F108" s="201"/>
      <c r="G108" s="201"/>
      <c r="H108" s="201"/>
      <c r="I108" s="201"/>
      <c r="J108" s="201"/>
      <c r="K108" s="201"/>
      <c r="N108" s="202"/>
      <c r="O108" s="203"/>
      <c r="P108" s="204"/>
    </row>
    <row r="109" spans="2:16" ht="20.100000000000001" customHeight="1" thickBot="1">
      <c r="B109" s="200"/>
      <c r="C109" s="200"/>
      <c r="D109" s="200"/>
      <c r="E109" s="200"/>
      <c r="F109" s="201"/>
      <c r="G109" s="201"/>
      <c r="H109" s="201"/>
      <c r="I109" s="201"/>
      <c r="J109" s="201"/>
      <c r="K109" s="201"/>
      <c r="N109" s="205"/>
      <c r="O109" s="206"/>
      <c r="P109" s="207"/>
    </row>
    <row r="110" spans="2:16" ht="20.100000000000001" customHeight="1"/>
    <row r="111" spans="2:16" ht="20.100000000000001" customHeight="1"/>
    <row r="112" spans="2:16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</sheetData>
  <sheetProtection sheet="1" scenarios="1" formatCells="0" formatColumns="0" formatRows="0"/>
  <mergeCells count="231">
    <mergeCell ref="B13:B16"/>
    <mergeCell ref="C13:C16"/>
    <mergeCell ref="D13:D16"/>
    <mergeCell ref="E13:E16"/>
    <mergeCell ref="H13:K14"/>
    <mergeCell ref="L13:O14"/>
    <mergeCell ref="P13:Q16"/>
    <mergeCell ref="T13:T16"/>
    <mergeCell ref="B2:E8"/>
    <mergeCell ref="G7:I8"/>
    <mergeCell ref="K7:M8"/>
    <mergeCell ref="O7:P8"/>
    <mergeCell ref="R13:S13"/>
    <mergeCell ref="F2:T3"/>
    <mergeCell ref="F4:T4"/>
    <mergeCell ref="G5:I6"/>
    <mergeCell ref="K5:M6"/>
    <mergeCell ref="O5:P6"/>
    <mergeCell ref="Q6:T6"/>
    <mergeCell ref="N17:O17"/>
    <mergeCell ref="P17:Q17"/>
    <mergeCell ref="H18:I18"/>
    <mergeCell ref="J18:K18"/>
    <mergeCell ref="L18:M18"/>
    <mergeCell ref="N18:O18"/>
    <mergeCell ref="P18:Q18"/>
    <mergeCell ref="R14:S14"/>
    <mergeCell ref="H17:I17"/>
    <mergeCell ref="J17:K17"/>
    <mergeCell ref="L17:M17"/>
    <mergeCell ref="Q8:T8"/>
    <mergeCell ref="F13:G14"/>
    <mergeCell ref="F15:F16"/>
    <mergeCell ref="G15:G16"/>
    <mergeCell ref="H16:I16"/>
    <mergeCell ref="H15:I15"/>
    <mergeCell ref="J15:K15"/>
    <mergeCell ref="J16:K16"/>
    <mergeCell ref="N15:O15"/>
    <mergeCell ref="N16:O16"/>
    <mergeCell ref="L15:M15"/>
    <mergeCell ref="L16:M16"/>
    <mergeCell ref="J19:K19"/>
    <mergeCell ref="L19:M19"/>
    <mergeCell ref="N19:O19"/>
    <mergeCell ref="P19:Q19"/>
    <mergeCell ref="H20:I20"/>
    <mergeCell ref="J20:K20"/>
    <mergeCell ref="L20:M20"/>
    <mergeCell ref="N20:O20"/>
    <mergeCell ref="P20:Q20"/>
    <mergeCell ref="H19:I19"/>
    <mergeCell ref="J21:K21"/>
    <mergeCell ref="L21:M21"/>
    <mergeCell ref="N21:O21"/>
    <mergeCell ref="P21:Q21"/>
    <mergeCell ref="I52:I53"/>
    <mergeCell ref="J52:J53"/>
    <mergeCell ref="N52:N53"/>
    <mergeCell ref="O52:O53"/>
    <mergeCell ref="P52:P53"/>
    <mergeCell ref="N41:T41"/>
    <mergeCell ref="N42:T42"/>
    <mergeCell ref="N43:T43"/>
    <mergeCell ref="N44:T44"/>
    <mergeCell ref="B50:R51"/>
    <mergeCell ref="B52:C53"/>
    <mergeCell ref="D52:D53"/>
    <mergeCell ref="E52:E53"/>
    <mergeCell ref="F52:F53"/>
    <mergeCell ref="G52:G53"/>
    <mergeCell ref="H52:H53"/>
    <mergeCell ref="Q52:R53"/>
    <mergeCell ref="K52:K53"/>
    <mergeCell ref="B63:C63"/>
    <mergeCell ref="Q63:R63"/>
    <mergeCell ref="B64:C64"/>
    <mergeCell ref="Q64:R64"/>
    <mergeCell ref="B65:C65"/>
    <mergeCell ref="Q65:R65"/>
    <mergeCell ref="B54:C54"/>
    <mergeCell ref="Q54:R54"/>
    <mergeCell ref="B55:C55"/>
    <mergeCell ref="B60:C60"/>
    <mergeCell ref="Q60:R60"/>
    <mergeCell ref="B61:C61"/>
    <mergeCell ref="Q61:R61"/>
    <mergeCell ref="B62:C62"/>
    <mergeCell ref="B57:C57"/>
    <mergeCell ref="Q57:R57"/>
    <mergeCell ref="B58:C58"/>
    <mergeCell ref="Q58:R58"/>
    <mergeCell ref="B59:C59"/>
    <mergeCell ref="Q59:R59"/>
    <mergeCell ref="Q55:R55"/>
    <mergeCell ref="B56:C56"/>
    <mergeCell ref="Q56:R56"/>
    <mergeCell ref="Q62:R62"/>
    <mergeCell ref="B66:C66"/>
    <mergeCell ref="Q66:R66"/>
    <mergeCell ref="B68:R69"/>
    <mergeCell ref="B70:C71"/>
    <mergeCell ref="D70:D71"/>
    <mergeCell ref="E70:E71"/>
    <mergeCell ref="F70:F71"/>
    <mergeCell ref="G70:G71"/>
    <mergeCell ref="P70:P71"/>
    <mergeCell ref="Q70:R71"/>
    <mergeCell ref="N70:N71"/>
    <mergeCell ref="O70:O71"/>
    <mergeCell ref="B72:C72"/>
    <mergeCell ref="Q72:R72"/>
    <mergeCell ref="B73:C73"/>
    <mergeCell ref="Q73:R73"/>
    <mergeCell ref="J70:J71"/>
    <mergeCell ref="K70:K71"/>
    <mergeCell ref="L70:L71"/>
    <mergeCell ref="M70:M71"/>
    <mergeCell ref="H70:H71"/>
    <mergeCell ref="I70:I71"/>
    <mergeCell ref="B77:C77"/>
    <mergeCell ref="Q77:R77"/>
    <mergeCell ref="B78:C78"/>
    <mergeCell ref="Q78:R78"/>
    <mergeCell ref="B79:C79"/>
    <mergeCell ref="Q79:R79"/>
    <mergeCell ref="B74:C74"/>
    <mergeCell ref="Q74:R74"/>
    <mergeCell ref="B75:C75"/>
    <mergeCell ref="Q75:R75"/>
    <mergeCell ref="B76:C76"/>
    <mergeCell ref="Q76:R76"/>
    <mergeCell ref="B80:C80"/>
    <mergeCell ref="Q80:R80"/>
    <mergeCell ref="B81:C81"/>
    <mergeCell ref="Q81:R81"/>
    <mergeCell ref="B82:C82"/>
    <mergeCell ref="Q82:R82"/>
    <mergeCell ref="P87:P88"/>
    <mergeCell ref="B83:C83"/>
    <mergeCell ref="Q83:R83"/>
    <mergeCell ref="B84:C84"/>
    <mergeCell ref="Q84:R84"/>
    <mergeCell ref="B87:C90"/>
    <mergeCell ref="D87:D88"/>
    <mergeCell ref="E87:E88"/>
    <mergeCell ref="D89:D90"/>
    <mergeCell ref="E89:E90"/>
    <mergeCell ref="H87:H88"/>
    <mergeCell ref="M87:M88"/>
    <mergeCell ref="N87:N88"/>
    <mergeCell ref="F89:F90"/>
    <mergeCell ref="G89:G90"/>
    <mergeCell ref="H89:H90"/>
    <mergeCell ref="I89:I90"/>
    <mergeCell ref="J87:J88"/>
    <mergeCell ref="K87:K88"/>
    <mergeCell ref="I87:I88"/>
    <mergeCell ref="L87:L88"/>
    <mergeCell ref="V13:Y14"/>
    <mergeCell ref="V19:Y20"/>
    <mergeCell ref="V21:Y22"/>
    <mergeCell ref="B106:E107"/>
    <mergeCell ref="F106:K107"/>
    <mergeCell ref="N106:P106"/>
    <mergeCell ref="N107:P107"/>
    <mergeCell ref="F96:K97"/>
    <mergeCell ref="O89:O90"/>
    <mergeCell ref="P89:P90"/>
    <mergeCell ref="O87:O88"/>
    <mergeCell ref="V24:Y29"/>
    <mergeCell ref="T49:Z49"/>
    <mergeCell ref="B37:F38"/>
    <mergeCell ref="B36:F36"/>
    <mergeCell ref="V31:Y36"/>
    <mergeCell ref="F26:G27"/>
    <mergeCell ref="F28:F29"/>
    <mergeCell ref="F87:F88"/>
    <mergeCell ref="G87:G88"/>
    <mergeCell ref="F100:K101"/>
    <mergeCell ref="N101:P101"/>
    <mergeCell ref="L89:L90"/>
    <mergeCell ref="M89:M90"/>
    <mergeCell ref="B98:E99"/>
    <mergeCell ref="F98:K99"/>
    <mergeCell ref="N104:P104"/>
    <mergeCell ref="N105:P105"/>
    <mergeCell ref="B94:E95"/>
    <mergeCell ref="F94:K94"/>
    <mergeCell ref="F95:K95"/>
    <mergeCell ref="N95:P97"/>
    <mergeCell ref="B96:E97"/>
    <mergeCell ref="N98:P100"/>
    <mergeCell ref="B100:E101"/>
    <mergeCell ref="N89:N90"/>
    <mergeCell ref="J89:J90"/>
    <mergeCell ref="K89:K90"/>
    <mergeCell ref="B108:E109"/>
    <mergeCell ref="F108:K109"/>
    <mergeCell ref="N108:P108"/>
    <mergeCell ref="N109:P109"/>
    <mergeCell ref="B102:E103"/>
    <mergeCell ref="F102:K103"/>
    <mergeCell ref="N102:P102"/>
    <mergeCell ref="N103:P103"/>
    <mergeCell ref="B104:E105"/>
    <mergeCell ref="F104:K105"/>
    <mergeCell ref="C41:J45"/>
    <mergeCell ref="L52:L53"/>
    <mergeCell ref="V15:Y17"/>
    <mergeCell ref="B49:R49"/>
    <mergeCell ref="N45:P45"/>
    <mergeCell ref="R45:T45"/>
    <mergeCell ref="B47:D47"/>
    <mergeCell ref="R47:T47"/>
    <mergeCell ref="I26:T27"/>
    <mergeCell ref="H37:H38"/>
    <mergeCell ref="R39:T39"/>
    <mergeCell ref="H22:I22"/>
    <mergeCell ref="J22:K22"/>
    <mergeCell ref="L22:M22"/>
    <mergeCell ref="N22:O22"/>
    <mergeCell ref="P22:Q22"/>
    <mergeCell ref="B26:B29"/>
    <mergeCell ref="C26:C29"/>
    <mergeCell ref="D26:D29"/>
    <mergeCell ref="E26:E29"/>
    <mergeCell ref="H26:H29"/>
    <mergeCell ref="G28:G29"/>
    <mergeCell ref="M52:M53"/>
    <mergeCell ref="H21:I21"/>
  </mergeCells>
  <dataValidations count="5">
    <dataValidation type="whole" allowBlank="1" showInputMessage="1" showErrorMessage="1" error="DO NOT ENTER DATA IN THIS CELL" sqref="H37:I38">
      <formula1>111</formula1>
      <formula2>222</formula2>
    </dataValidation>
    <dataValidation type="whole" allowBlank="1" showInputMessage="1" sqref="F108 F98 F96 F104 F102 F94 F106 F100">
      <formula1>111</formula1>
      <formula2>222</formula2>
    </dataValidation>
    <dataValidation type="whole" allowBlank="1" showInputMessage="1" showErrorMessage="1" error="DO NOT ENTER DATA IN THIS CELL" sqref="H36:T36">
      <formula1>111</formula1>
      <formula2>222</formula2>
    </dataValidation>
    <dataValidation type="whole" allowBlank="1" showInputMessage="1" showErrorMessage="1" error="DO NOT ENTER DATA IN THIS CELL" sqref="J37:T38">
      <formula1>111</formula1>
      <formula2>222</formula2>
    </dataValidation>
    <dataValidation type="list" allowBlank="1" showInputMessage="1" showErrorMessage="1" sqref="O7:P8">
      <formula1>$N$101:$N$106</formula1>
    </dataValidation>
  </dataValidations>
  <printOptions horizontalCentered="1" verticalCentered="1"/>
  <pageMargins left="0" right="0" top="0" bottom="0" header="0" footer="0"/>
  <pageSetup scale="80" orientation="landscape" r:id="rId1"/>
  <headerFooter alignWithMargins="0"/>
  <ignoredErrors>
    <ignoredError sqref="S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141"/>
  <sheetViews>
    <sheetView view="pageBreakPreview" topLeftCell="A13" zoomScaleNormal="80" zoomScaleSheetLayoutView="100" workbookViewId="0">
      <selection activeCell="H37" sqref="H37:H38"/>
    </sheetView>
  </sheetViews>
  <sheetFormatPr defaultRowHeight="9"/>
  <cols>
    <col min="1" max="1" width="2.7109375" style="1" customWidth="1"/>
    <col min="2" max="2" width="12.7109375" style="1" customWidth="1"/>
    <col min="3" max="4" width="7.140625" style="1" customWidth="1"/>
    <col min="5" max="5" width="8.5703125" style="1" customWidth="1"/>
    <col min="6" max="6" width="11.7109375" style="1" customWidth="1"/>
    <col min="7" max="7" width="12.28515625" style="1" customWidth="1"/>
    <col min="8" max="8" width="9.140625" style="1"/>
    <col min="9" max="9" width="7.85546875" style="1" customWidth="1"/>
    <col min="10" max="10" width="9.85546875" style="1" customWidth="1"/>
    <col min="11" max="11" width="7.28515625" style="1" customWidth="1"/>
    <col min="12" max="12" width="7.5703125" style="1" customWidth="1"/>
    <col min="13" max="13" width="7.28515625" style="1" customWidth="1"/>
    <col min="14" max="14" width="11.28515625" style="1" customWidth="1"/>
    <col min="15" max="15" width="7.85546875" style="1" customWidth="1"/>
    <col min="16" max="17" width="8" style="1" customWidth="1"/>
    <col min="18" max="18" width="8.5703125" style="1" customWidth="1"/>
    <col min="19" max="19" width="7.42578125" style="1" customWidth="1"/>
    <col min="20" max="20" width="8.5703125" style="1" customWidth="1"/>
    <col min="21" max="22" width="9.140625" style="1"/>
    <col min="23" max="23" width="9.5703125" style="1" bestFit="1" customWidth="1"/>
    <col min="24" max="24" width="10.5703125" style="1" bestFit="1" customWidth="1"/>
    <col min="25" max="16384" width="9.140625" style="1"/>
  </cols>
  <sheetData>
    <row r="1" spans="2:25" ht="9.75" thickBot="1"/>
    <row r="2" spans="2:25" ht="13.5" customHeight="1">
      <c r="B2" s="359"/>
      <c r="C2" s="360"/>
      <c r="D2" s="360"/>
      <c r="E2" s="361"/>
      <c r="F2" s="376" t="s">
        <v>91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8"/>
    </row>
    <row r="3" spans="2:25" ht="20.100000000000001" customHeight="1">
      <c r="B3" s="362"/>
      <c r="C3" s="363"/>
      <c r="D3" s="363"/>
      <c r="E3" s="364"/>
      <c r="F3" s="379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1"/>
    </row>
    <row r="4" spans="2:25" ht="13.5" customHeight="1" thickBot="1">
      <c r="B4" s="362"/>
      <c r="C4" s="363"/>
      <c r="D4" s="363"/>
      <c r="E4" s="364"/>
      <c r="F4" s="382" t="s">
        <v>90</v>
      </c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4"/>
    </row>
    <row r="5" spans="2:25" ht="12.75" customHeight="1" thickTop="1">
      <c r="B5" s="362"/>
      <c r="C5" s="363"/>
      <c r="D5" s="363"/>
      <c r="E5" s="364"/>
      <c r="F5" s="56" t="s">
        <v>2</v>
      </c>
      <c r="G5" s="385">
        <v>777710</v>
      </c>
      <c r="H5" s="385"/>
      <c r="I5" s="386"/>
      <c r="J5" s="56" t="s">
        <v>1</v>
      </c>
      <c r="K5" s="385" t="s">
        <v>121</v>
      </c>
      <c r="L5" s="385"/>
      <c r="M5" s="386"/>
      <c r="N5" s="56" t="s">
        <v>3</v>
      </c>
      <c r="O5" s="336" t="s">
        <v>4</v>
      </c>
      <c r="P5" s="337"/>
      <c r="Q5" s="57" t="s">
        <v>5</v>
      </c>
      <c r="R5" s="58"/>
      <c r="S5" s="59"/>
      <c r="T5" s="60"/>
    </row>
    <row r="6" spans="2:25" ht="12.75">
      <c r="B6" s="362"/>
      <c r="C6" s="363"/>
      <c r="D6" s="363"/>
      <c r="E6" s="364"/>
      <c r="F6" s="61"/>
      <c r="G6" s="341"/>
      <c r="H6" s="341"/>
      <c r="I6" s="387"/>
      <c r="J6" s="62"/>
      <c r="K6" s="341"/>
      <c r="L6" s="341"/>
      <c r="M6" s="387"/>
      <c r="N6" s="63"/>
      <c r="O6" s="338"/>
      <c r="P6" s="339"/>
      <c r="Q6" s="340" t="s">
        <v>6</v>
      </c>
      <c r="R6" s="341"/>
      <c r="S6" s="341"/>
      <c r="T6" s="342"/>
    </row>
    <row r="7" spans="2:25" ht="12.75" customHeight="1">
      <c r="B7" s="362"/>
      <c r="C7" s="363"/>
      <c r="D7" s="363"/>
      <c r="E7" s="364"/>
      <c r="F7" s="64" t="s">
        <v>7</v>
      </c>
      <c r="G7" s="368" t="s">
        <v>8</v>
      </c>
      <c r="H7" s="368"/>
      <c r="I7" s="369"/>
      <c r="J7" s="65" t="s">
        <v>9</v>
      </c>
      <c r="K7" s="368" t="s">
        <v>10</v>
      </c>
      <c r="L7" s="368"/>
      <c r="M7" s="369"/>
      <c r="N7" s="65" t="s">
        <v>11</v>
      </c>
      <c r="O7" s="371" t="s">
        <v>70</v>
      </c>
      <c r="P7" s="372"/>
      <c r="Q7" s="58" t="s">
        <v>13</v>
      </c>
      <c r="R7" s="58"/>
      <c r="S7" s="59"/>
      <c r="T7" s="60"/>
    </row>
    <row r="8" spans="2:25" ht="13.5" customHeight="1" thickBot="1">
      <c r="B8" s="365"/>
      <c r="C8" s="366"/>
      <c r="D8" s="366"/>
      <c r="E8" s="367"/>
      <c r="F8" s="66"/>
      <c r="G8" s="344"/>
      <c r="H8" s="344"/>
      <c r="I8" s="370"/>
      <c r="J8" s="67"/>
      <c r="K8" s="344"/>
      <c r="L8" s="344"/>
      <c r="M8" s="370"/>
      <c r="N8" s="68"/>
      <c r="O8" s="373"/>
      <c r="P8" s="374"/>
      <c r="Q8" s="343" t="s">
        <v>6</v>
      </c>
      <c r="R8" s="344"/>
      <c r="S8" s="344"/>
      <c r="T8" s="345"/>
    </row>
    <row r="9" spans="2:25" ht="5.25" customHeight="1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  <c r="R9" s="71"/>
      <c r="S9" s="71"/>
      <c r="T9" s="69"/>
    </row>
    <row r="10" spans="2:25" ht="0.75" customHeight="1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2"/>
      <c r="R10" s="58"/>
      <c r="S10" s="58"/>
      <c r="T10" s="69"/>
    </row>
    <row r="11" spans="2:25" ht="13.5" customHeight="1">
      <c r="B11" s="73" t="s">
        <v>14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2:25" ht="4.5" customHeight="1" thickBot="1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2:25" ht="13.5" customHeight="1">
      <c r="B13" s="189" t="s">
        <v>15</v>
      </c>
      <c r="C13" s="192" t="s">
        <v>16</v>
      </c>
      <c r="D13" s="346" t="s">
        <v>17</v>
      </c>
      <c r="E13" s="192" t="s">
        <v>18</v>
      </c>
      <c r="F13" s="273" t="s">
        <v>19</v>
      </c>
      <c r="G13" s="176"/>
      <c r="H13" s="348" t="s">
        <v>20</v>
      </c>
      <c r="I13" s="176"/>
      <c r="J13" s="176"/>
      <c r="K13" s="349"/>
      <c r="L13" s="348" t="s">
        <v>21</v>
      </c>
      <c r="M13" s="176"/>
      <c r="N13" s="176"/>
      <c r="O13" s="349"/>
      <c r="P13" s="350" t="s">
        <v>89</v>
      </c>
      <c r="Q13" s="351"/>
      <c r="R13" s="273" t="s">
        <v>22</v>
      </c>
      <c r="S13" s="375"/>
      <c r="T13" s="356" t="s">
        <v>23</v>
      </c>
      <c r="V13" s="251" t="s">
        <v>93</v>
      </c>
      <c r="W13" s="252"/>
      <c r="X13" s="252"/>
      <c r="Y13" s="253"/>
    </row>
    <row r="14" spans="2:25" ht="13.5" customHeight="1">
      <c r="B14" s="190"/>
      <c r="C14" s="193"/>
      <c r="D14" s="347"/>
      <c r="E14" s="193"/>
      <c r="F14" s="199"/>
      <c r="G14" s="178"/>
      <c r="H14" s="329"/>
      <c r="I14" s="178"/>
      <c r="J14" s="178"/>
      <c r="K14" s="335"/>
      <c r="L14" s="329"/>
      <c r="M14" s="178"/>
      <c r="N14" s="178"/>
      <c r="O14" s="335"/>
      <c r="P14" s="352"/>
      <c r="Q14" s="353"/>
      <c r="R14" s="199" t="s">
        <v>26</v>
      </c>
      <c r="S14" s="330"/>
      <c r="T14" s="357"/>
      <c r="V14" s="254"/>
      <c r="W14" s="255"/>
      <c r="X14" s="255"/>
      <c r="Y14" s="256"/>
    </row>
    <row r="15" spans="2:25" ht="13.5" customHeight="1">
      <c r="B15" s="190"/>
      <c r="C15" s="193"/>
      <c r="D15" s="347"/>
      <c r="E15" s="193"/>
      <c r="F15" s="274" t="s">
        <v>24</v>
      </c>
      <c r="G15" s="198" t="s">
        <v>25</v>
      </c>
      <c r="H15" s="331" t="s">
        <v>27</v>
      </c>
      <c r="I15" s="332"/>
      <c r="J15" s="333" t="s">
        <v>28</v>
      </c>
      <c r="K15" s="334"/>
      <c r="L15" s="331" t="s">
        <v>27</v>
      </c>
      <c r="M15" s="332"/>
      <c r="N15" s="333" t="s">
        <v>28</v>
      </c>
      <c r="O15" s="334"/>
      <c r="P15" s="352"/>
      <c r="Q15" s="353"/>
      <c r="R15" s="75" t="s">
        <v>29</v>
      </c>
      <c r="S15" s="75" t="s">
        <v>30</v>
      </c>
      <c r="T15" s="357"/>
      <c r="V15" s="166" t="s">
        <v>94</v>
      </c>
      <c r="W15" s="167"/>
      <c r="X15" s="167"/>
      <c r="Y15" s="168"/>
    </row>
    <row r="16" spans="2:25" ht="13.5" customHeight="1">
      <c r="B16" s="191"/>
      <c r="C16" s="194"/>
      <c r="D16" s="275"/>
      <c r="E16" s="194"/>
      <c r="F16" s="275"/>
      <c r="G16" s="199"/>
      <c r="H16" s="329" t="s">
        <v>31</v>
      </c>
      <c r="I16" s="330"/>
      <c r="J16" s="199" t="s">
        <v>32</v>
      </c>
      <c r="K16" s="335"/>
      <c r="L16" s="329" t="s">
        <v>31</v>
      </c>
      <c r="M16" s="330"/>
      <c r="N16" s="199" t="s">
        <v>32</v>
      </c>
      <c r="O16" s="335"/>
      <c r="P16" s="354"/>
      <c r="Q16" s="355"/>
      <c r="R16" s="76" t="s">
        <v>33</v>
      </c>
      <c r="S16" s="77">
        <v>0.95</v>
      </c>
      <c r="T16" s="358"/>
      <c r="V16" s="166"/>
      <c r="W16" s="167"/>
      <c r="X16" s="167"/>
      <c r="Y16" s="168"/>
    </row>
    <row r="17" spans="2:193" ht="20.100000000000001" customHeight="1">
      <c r="B17" s="78">
        <v>38852</v>
      </c>
      <c r="C17" s="79">
        <v>1</v>
      </c>
      <c r="D17" s="79">
        <v>1</v>
      </c>
      <c r="E17" s="79">
        <v>200</v>
      </c>
      <c r="F17" s="80">
        <v>11000</v>
      </c>
      <c r="G17" s="81">
        <v>11400</v>
      </c>
      <c r="H17" s="314">
        <v>2110</v>
      </c>
      <c r="I17" s="315"/>
      <c r="J17" s="316">
        <v>4</v>
      </c>
      <c r="K17" s="317"/>
      <c r="L17" s="314">
        <v>2080</v>
      </c>
      <c r="M17" s="315"/>
      <c r="N17" s="316">
        <v>3.8</v>
      </c>
      <c r="O17" s="317"/>
      <c r="P17" s="318">
        <f t="shared" ref="P17:P22" si="0">IF(L17="","",(L17/H17)*100)</f>
        <v>98.578199052132703</v>
      </c>
      <c r="Q17" s="319"/>
      <c r="R17" s="79">
        <v>10</v>
      </c>
      <c r="S17" s="82" t="str">
        <f t="shared" ref="S17:S22" si="1">IF(L17="","",IF(P17&lt;95,"yes","no"))</f>
        <v>no</v>
      </c>
      <c r="T17" s="83"/>
      <c r="V17" s="166"/>
      <c r="W17" s="167"/>
      <c r="X17" s="167"/>
      <c r="Y17" s="168"/>
    </row>
    <row r="18" spans="2:193" ht="20.100000000000001" customHeight="1">
      <c r="B18" s="78"/>
      <c r="C18" s="79"/>
      <c r="D18" s="79"/>
      <c r="E18" s="79"/>
      <c r="F18" s="80"/>
      <c r="G18" s="81"/>
      <c r="H18" s="314"/>
      <c r="I18" s="315"/>
      <c r="J18" s="316"/>
      <c r="K18" s="317"/>
      <c r="L18" s="314"/>
      <c r="M18" s="315"/>
      <c r="N18" s="316"/>
      <c r="O18" s="317"/>
      <c r="P18" s="318" t="str">
        <f t="shared" si="0"/>
        <v/>
      </c>
      <c r="Q18" s="319"/>
      <c r="R18" s="79"/>
      <c r="S18" s="82" t="str">
        <f t="shared" si="1"/>
        <v/>
      </c>
      <c r="T18" s="83"/>
      <c r="V18" s="53"/>
      <c r="W18" s="54"/>
      <c r="X18" s="54"/>
      <c r="Y18" s="55"/>
    </row>
    <row r="19" spans="2:193" ht="20.100000000000001" customHeight="1">
      <c r="B19" s="84"/>
      <c r="C19" s="79"/>
      <c r="D19" s="79"/>
      <c r="E19" s="79"/>
      <c r="F19" s="80"/>
      <c r="G19" s="81"/>
      <c r="H19" s="314"/>
      <c r="I19" s="315"/>
      <c r="J19" s="316"/>
      <c r="K19" s="317"/>
      <c r="L19" s="314"/>
      <c r="M19" s="315"/>
      <c r="N19" s="316"/>
      <c r="O19" s="317"/>
      <c r="P19" s="318" t="str">
        <f t="shared" si="0"/>
        <v/>
      </c>
      <c r="Q19" s="319"/>
      <c r="R19" s="79"/>
      <c r="S19" s="82" t="str">
        <f t="shared" si="1"/>
        <v/>
      </c>
      <c r="T19" s="83"/>
      <c r="V19" s="166" t="s">
        <v>97</v>
      </c>
      <c r="W19" s="167"/>
      <c r="X19" s="167"/>
      <c r="Y19" s="168"/>
    </row>
    <row r="20" spans="2:193" ht="20.100000000000001" customHeight="1">
      <c r="B20" s="84"/>
      <c r="C20" s="79"/>
      <c r="D20" s="79"/>
      <c r="E20" s="79"/>
      <c r="F20" s="80"/>
      <c r="G20" s="81"/>
      <c r="H20" s="314"/>
      <c r="I20" s="315"/>
      <c r="J20" s="316"/>
      <c r="K20" s="317"/>
      <c r="L20" s="314"/>
      <c r="M20" s="315"/>
      <c r="N20" s="316"/>
      <c r="O20" s="317"/>
      <c r="P20" s="318" t="str">
        <f t="shared" si="0"/>
        <v/>
      </c>
      <c r="Q20" s="319"/>
      <c r="R20" s="79"/>
      <c r="S20" s="82" t="str">
        <f t="shared" si="1"/>
        <v/>
      </c>
      <c r="T20" s="83"/>
      <c r="V20" s="166"/>
      <c r="W20" s="167"/>
      <c r="X20" s="167"/>
      <c r="Y20" s="168"/>
    </row>
    <row r="21" spans="2:193" ht="20.100000000000001" customHeight="1">
      <c r="B21" s="84"/>
      <c r="C21" s="79"/>
      <c r="D21" s="79"/>
      <c r="E21" s="85"/>
      <c r="F21" s="80"/>
      <c r="G21" s="81"/>
      <c r="H21" s="314"/>
      <c r="I21" s="315"/>
      <c r="J21" s="316"/>
      <c r="K21" s="317"/>
      <c r="L21" s="314"/>
      <c r="M21" s="315"/>
      <c r="N21" s="316"/>
      <c r="O21" s="317"/>
      <c r="P21" s="318" t="str">
        <f t="shared" si="0"/>
        <v/>
      </c>
      <c r="Q21" s="319"/>
      <c r="R21" s="79"/>
      <c r="S21" s="82" t="str">
        <f t="shared" si="1"/>
        <v/>
      </c>
      <c r="T21" s="83"/>
      <c r="V21" s="166" t="s">
        <v>95</v>
      </c>
      <c r="W21" s="167"/>
      <c r="X21" s="167"/>
      <c r="Y21" s="168"/>
    </row>
    <row r="22" spans="2:193" ht="20.100000000000001" customHeight="1" thickBot="1">
      <c r="B22" s="86"/>
      <c r="C22" s="87"/>
      <c r="D22" s="87"/>
      <c r="E22" s="88"/>
      <c r="F22" s="89"/>
      <c r="G22" s="90"/>
      <c r="H22" s="183"/>
      <c r="I22" s="184"/>
      <c r="J22" s="185"/>
      <c r="K22" s="186"/>
      <c r="L22" s="183"/>
      <c r="M22" s="184"/>
      <c r="N22" s="185"/>
      <c r="O22" s="186"/>
      <c r="P22" s="187" t="str">
        <f t="shared" si="0"/>
        <v/>
      </c>
      <c r="Q22" s="188"/>
      <c r="R22" s="87"/>
      <c r="S22" s="91" t="str">
        <f t="shared" si="1"/>
        <v/>
      </c>
      <c r="T22" s="92"/>
      <c r="V22" s="166"/>
      <c r="W22" s="167"/>
      <c r="X22" s="167"/>
      <c r="Y22" s="168"/>
    </row>
    <row r="23" spans="2:193" ht="6.75" customHeight="1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95"/>
      <c r="Q23" s="96"/>
      <c r="R23" s="97"/>
      <c r="S23" s="98"/>
      <c r="T23" s="93"/>
      <c r="V23" s="53"/>
      <c r="W23" s="54"/>
      <c r="X23" s="54"/>
      <c r="Y23" s="55"/>
    </row>
    <row r="24" spans="2:193" ht="13.5" customHeight="1">
      <c r="B24" s="99" t="s">
        <v>123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94"/>
      <c r="O24" s="96"/>
      <c r="P24" s="96"/>
      <c r="Q24" s="101"/>
      <c r="R24" s="101"/>
      <c r="S24" s="101"/>
      <c r="T24" s="101"/>
      <c r="V24" s="166" t="s">
        <v>96</v>
      </c>
      <c r="W24" s="167"/>
      <c r="X24" s="167"/>
      <c r="Y24" s="168"/>
    </row>
    <row r="25" spans="2:193" ht="6" customHeight="1" thickBot="1">
      <c r="B25" s="102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94"/>
      <c r="O25" s="96"/>
      <c r="P25" s="96"/>
      <c r="Q25" s="101"/>
      <c r="R25" s="101"/>
      <c r="S25" s="101"/>
      <c r="T25" s="101"/>
      <c r="V25" s="166"/>
      <c r="W25" s="167"/>
      <c r="X25" s="167"/>
      <c r="Y25" s="168"/>
    </row>
    <row r="26" spans="2:193" ht="12.75" customHeight="1">
      <c r="B26" s="189" t="s">
        <v>35</v>
      </c>
      <c r="C26" s="192" t="s">
        <v>36</v>
      </c>
      <c r="D26" s="192" t="s">
        <v>118</v>
      </c>
      <c r="E26" s="192" t="s">
        <v>17</v>
      </c>
      <c r="F26" s="273" t="s">
        <v>37</v>
      </c>
      <c r="G26" s="176"/>
      <c r="H26" s="195" t="s">
        <v>119</v>
      </c>
      <c r="I26" s="176" t="s">
        <v>38</v>
      </c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7"/>
      <c r="V26" s="166"/>
      <c r="W26" s="167"/>
      <c r="X26" s="167"/>
      <c r="Y26" s="168"/>
    </row>
    <row r="27" spans="2:193" ht="12.75" customHeight="1">
      <c r="B27" s="190"/>
      <c r="C27" s="193"/>
      <c r="D27" s="193"/>
      <c r="E27" s="193"/>
      <c r="F27" s="199"/>
      <c r="G27" s="178"/>
      <c r="H27" s="196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9"/>
      <c r="V27" s="166"/>
      <c r="W27" s="167"/>
      <c r="X27" s="167"/>
      <c r="Y27" s="168"/>
    </row>
    <row r="28" spans="2:193" ht="12.75" customHeight="1">
      <c r="B28" s="190"/>
      <c r="C28" s="193"/>
      <c r="D28" s="193"/>
      <c r="E28" s="193"/>
      <c r="F28" s="274" t="s">
        <v>24</v>
      </c>
      <c r="G28" s="198" t="s">
        <v>25</v>
      </c>
      <c r="H28" s="196"/>
      <c r="I28" s="103"/>
      <c r="J28" s="104"/>
      <c r="K28" s="104"/>
      <c r="L28" s="105"/>
      <c r="M28" s="106"/>
      <c r="N28" s="104"/>
      <c r="O28" s="106"/>
      <c r="P28" s="104"/>
      <c r="Q28" s="106"/>
      <c r="R28" s="104"/>
      <c r="S28" s="104"/>
      <c r="T28" s="107"/>
      <c r="V28" s="166"/>
      <c r="W28" s="167"/>
      <c r="X28" s="167"/>
      <c r="Y28" s="168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</row>
    <row r="29" spans="2:193" s="5" customFormat="1" ht="12.75" customHeight="1" thickBot="1">
      <c r="B29" s="191"/>
      <c r="C29" s="194"/>
      <c r="D29" s="194"/>
      <c r="E29" s="194"/>
      <c r="F29" s="275"/>
      <c r="G29" s="199"/>
      <c r="H29" s="197"/>
      <c r="I29" s="108" t="s">
        <v>39</v>
      </c>
      <c r="J29" s="109" t="s">
        <v>40</v>
      </c>
      <c r="K29" s="109" t="s">
        <v>41</v>
      </c>
      <c r="L29" s="109" t="s">
        <v>42</v>
      </c>
      <c r="M29" s="108" t="s">
        <v>43</v>
      </c>
      <c r="N29" s="110" t="s">
        <v>44</v>
      </c>
      <c r="O29" s="109" t="s">
        <v>45</v>
      </c>
      <c r="P29" s="110">
        <v>1250</v>
      </c>
      <c r="Q29" s="109">
        <v>630</v>
      </c>
      <c r="R29" s="111">
        <v>315</v>
      </c>
      <c r="S29" s="109">
        <v>160</v>
      </c>
      <c r="T29" s="112">
        <v>80</v>
      </c>
      <c r="U29" s="4"/>
      <c r="V29" s="258"/>
      <c r="W29" s="259"/>
      <c r="X29" s="259"/>
      <c r="Y29" s="260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</row>
    <row r="30" spans="2:193" s="6" customFormat="1" ht="20.100000000000001" customHeight="1" thickBot="1">
      <c r="B30" s="113">
        <v>38852</v>
      </c>
      <c r="C30" s="79">
        <v>1</v>
      </c>
      <c r="D30" s="79">
        <v>1</v>
      </c>
      <c r="E30" s="79">
        <v>1</v>
      </c>
      <c r="F30" s="80">
        <v>11000</v>
      </c>
      <c r="G30" s="81">
        <v>11400</v>
      </c>
      <c r="H30" s="114">
        <v>61.1</v>
      </c>
      <c r="I30" s="115">
        <v>100</v>
      </c>
      <c r="J30" s="115">
        <v>100</v>
      </c>
      <c r="K30" s="115">
        <v>100</v>
      </c>
      <c r="L30" s="116">
        <v>99</v>
      </c>
      <c r="M30" s="116">
        <v>93</v>
      </c>
      <c r="N30" s="116">
        <v>69</v>
      </c>
      <c r="O30" s="116">
        <v>52</v>
      </c>
      <c r="P30" s="116">
        <v>40</v>
      </c>
      <c r="Q30" s="116">
        <v>27</v>
      </c>
      <c r="R30" s="116">
        <v>20</v>
      </c>
      <c r="S30" s="117">
        <v>8.3000000000000007</v>
      </c>
      <c r="T30" s="118">
        <v>4.5999999999999996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</row>
    <row r="31" spans="2:193" s="4" customFormat="1" ht="20.100000000000001" customHeight="1">
      <c r="B31" s="113">
        <v>38852</v>
      </c>
      <c r="C31" s="79">
        <v>1</v>
      </c>
      <c r="D31" s="79">
        <v>2</v>
      </c>
      <c r="E31" s="79">
        <v>1</v>
      </c>
      <c r="F31" s="80">
        <v>11000</v>
      </c>
      <c r="G31" s="81">
        <v>11400</v>
      </c>
      <c r="H31" s="114">
        <v>60.2</v>
      </c>
      <c r="I31" s="115">
        <v>100</v>
      </c>
      <c r="J31" s="115">
        <v>100</v>
      </c>
      <c r="K31" s="115">
        <v>100</v>
      </c>
      <c r="L31" s="116">
        <v>100</v>
      </c>
      <c r="M31" s="116">
        <v>87</v>
      </c>
      <c r="N31" s="116">
        <v>67</v>
      </c>
      <c r="O31" s="116">
        <v>50</v>
      </c>
      <c r="P31" s="116">
        <v>38</v>
      </c>
      <c r="Q31" s="116">
        <v>28</v>
      </c>
      <c r="R31" s="116">
        <v>19</v>
      </c>
      <c r="S31" s="117">
        <v>7.6</v>
      </c>
      <c r="T31" s="119">
        <v>4.2</v>
      </c>
      <c r="V31" s="270" t="s">
        <v>122</v>
      </c>
      <c r="W31" s="271"/>
      <c r="X31" s="271"/>
      <c r="Y31" s="272"/>
    </row>
    <row r="32" spans="2:193" ht="20.100000000000001" customHeight="1">
      <c r="B32" s="113">
        <v>38852</v>
      </c>
      <c r="C32" s="79">
        <v>1</v>
      </c>
      <c r="D32" s="79">
        <v>3</v>
      </c>
      <c r="E32" s="79">
        <v>1</v>
      </c>
      <c r="F32" s="80">
        <v>11000</v>
      </c>
      <c r="G32" s="81">
        <v>11400</v>
      </c>
      <c r="H32" s="114">
        <v>66.8</v>
      </c>
      <c r="I32" s="115">
        <v>100</v>
      </c>
      <c r="J32" s="115">
        <v>100</v>
      </c>
      <c r="K32" s="115">
        <v>100</v>
      </c>
      <c r="L32" s="116">
        <v>100</v>
      </c>
      <c r="M32" s="116">
        <v>88</v>
      </c>
      <c r="N32" s="116">
        <v>68</v>
      </c>
      <c r="O32" s="116">
        <v>47</v>
      </c>
      <c r="P32" s="116">
        <v>34</v>
      </c>
      <c r="Q32" s="116">
        <v>29</v>
      </c>
      <c r="R32" s="116">
        <v>18</v>
      </c>
      <c r="S32" s="117">
        <v>8.1</v>
      </c>
      <c r="T32" s="119">
        <v>4.2</v>
      </c>
      <c r="V32" s="166"/>
      <c r="W32" s="167"/>
      <c r="X32" s="167"/>
      <c r="Y32" s="168"/>
    </row>
    <row r="33" spans="2:25" ht="20.100000000000001" customHeight="1">
      <c r="B33" s="113"/>
      <c r="C33" s="79"/>
      <c r="D33" s="79"/>
      <c r="E33" s="79"/>
      <c r="F33" s="80"/>
      <c r="G33" s="81"/>
      <c r="H33" s="114" t="s">
        <v>46</v>
      </c>
      <c r="I33" s="115" t="s">
        <v>46</v>
      </c>
      <c r="J33" s="79" t="s">
        <v>46</v>
      </c>
      <c r="K33" s="79" t="s">
        <v>46</v>
      </c>
      <c r="L33" s="79" t="s">
        <v>46</v>
      </c>
      <c r="M33" s="79" t="s">
        <v>46</v>
      </c>
      <c r="N33" s="79" t="s">
        <v>46</v>
      </c>
      <c r="O33" s="79" t="s">
        <v>46</v>
      </c>
      <c r="P33" s="79" t="s">
        <v>46</v>
      </c>
      <c r="Q33" s="120" t="s">
        <v>46</v>
      </c>
      <c r="R33" s="117" t="s">
        <v>46</v>
      </c>
      <c r="S33" s="117" t="s">
        <v>46</v>
      </c>
      <c r="T33" s="119" t="s">
        <v>46</v>
      </c>
      <c r="V33" s="166"/>
      <c r="W33" s="167"/>
      <c r="X33" s="167"/>
      <c r="Y33" s="168"/>
    </row>
    <row r="34" spans="2:25" ht="20.100000000000001" customHeight="1">
      <c r="B34" s="113"/>
      <c r="C34" s="79"/>
      <c r="D34" s="121"/>
      <c r="E34" s="122"/>
      <c r="F34" s="80"/>
      <c r="G34" s="81"/>
      <c r="H34" s="123" t="s">
        <v>46</v>
      </c>
      <c r="I34" s="124" t="s">
        <v>46</v>
      </c>
      <c r="J34" s="125" t="s">
        <v>46</v>
      </c>
      <c r="K34" s="125" t="s">
        <v>46</v>
      </c>
      <c r="L34" s="125" t="s">
        <v>46</v>
      </c>
      <c r="M34" s="125" t="s">
        <v>46</v>
      </c>
      <c r="N34" s="125" t="s">
        <v>46</v>
      </c>
      <c r="O34" s="125" t="s">
        <v>46</v>
      </c>
      <c r="P34" s="125" t="s">
        <v>46</v>
      </c>
      <c r="Q34" s="126" t="s">
        <v>46</v>
      </c>
      <c r="R34" s="127" t="s">
        <v>46</v>
      </c>
      <c r="S34" s="127" t="s">
        <v>46</v>
      </c>
      <c r="T34" s="128" t="s">
        <v>46</v>
      </c>
      <c r="V34" s="166"/>
      <c r="W34" s="167"/>
      <c r="X34" s="167"/>
      <c r="Y34" s="168"/>
    </row>
    <row r="35" spans="2:25" ht="20.100000000000001" customHeight="1">
      <c r="B35" s="113"/>
      <c r="C35" s="79"/>
      <c r="D35" s="129"/>
      <c r="E35" s="122"/>
      <c r="F35" s="80"/>
      <c r="G35" s="81"/>
      <c r="H35" s="130"/>
      <c r="I35" s="124"/>
      <c r="J35" s="125"/>
      <c r="K35" s="125"/>
      <c r="L35" s="125"/>
      <c r="M35" s="125"/>
      <c r="N35" s="125"/>
      <c r="O35" s="125"/>
      <c r="P35" s="125"/>
      <c r="Q35" s="126"/>
      <c r="R35" s="127"/>
      <c r="S35" s="127"/>
      <c r="T35" s="128"/>
      <c r="V35" s="166"/>
      <c r="W35" s="167"/>
      <c r="X35" s="167"/>
      <c r="Y35" s="168"/>
    </row>
    <row r="36" spans="2:25" ht="20.100000000000001" customHeight="1" thickBot="1">
      <c r="B36" s="268" t="s">
        <v>47</v>
      </c>
      <c r="C36" s="269"/>
      <c r="D36" s="269"/>
      <c r="E36" s="269"/>
      <c r="F36" s="269"/>
      <c r="G36" s="131"/>
      <c r="H36" s="132">
        <f t="shared" ref="H36:R36" si="2">IF(H30="","",AVERAGE(H30:H35))</f>
        <v>62.70000000000001</v>
      </c>
      <c r="I36" s="133">
        <f t="shared" si="2"/>
        <v>100</v>
      </c>
      <c r="J36" s="134">
        <f t="shared" si="2"/>
        <v>100</v>
      </c>
      <c r="K36" s="134">
        <f t="shared" si="2"/>
        <v>100</v>
      </c>
      <c r="L36" s="134">
        <f t="shared" si="2"/>
        <v>99.666666666666671</v>
      </c>
      <c r="M36" s="134">
        <f t="shared" si="2"/>
        <v>89.333333333333329</v>
      </c>
      <c r="N36" s="134">
        <f t="shared" si="2"/>
        <v>68</v>
      </c>
      <c r="O36" s="134">
        <f t="shared" si="2"/>
        <v>49.666666666666664</v>
      </c>
      <c r="P36" s="134">
        <f t="shared" si="2"/>
        <v>37.333333333333336</v>
      </c>
      <c r="Q36" s="134">
        <f t="shared" si="2"/>
        <v>28</v>
      </c>
      <c r="R36" s="134">
        <f t="shared" si="2"/>
        <v>19</v>
      </c>
      <c r="S36" s="135">
        <f>IF(R30="","",AVERAGE(S30:S35))</f>
        <v>8</v>
      </c>
      <c r="T36" s="136">
        <f>IF(T30="","",AVERAGE(T30:T35))</f>
        <v>4.333333333333333</v>
      </c>
      <c r="V36" s="258"/>
      <c r="W36" s="259"/>
      <c r="X36" s="259"/>
      <c r="Y36" s="260"/>
    </row>
    <row r="37" spans="2:25" ht="20.100000000000001" customHeight="1">
      <c r="B37" s="264" t="s">
        <v>48</v>
      </c>
      <c r="C37" s="265"/>
      <c r="D37" s="265"/>
      <c r="E37" s="265"/>
      <c r="F37" s="265"/>
      <c r="G37" s="137" t="s">
        <v>49</v>
      </c>
      <c r="H37" s="180" t="str">
        <f>IF($O$7="","",HLOOKUP(O7,D87:P90,3))</f>
        <v>60+</v>
      </c>
      <c r="I37" s="138" t="str">
        <f>IF($O$7="","",HLOOKUP($O$7,$H$70:$K$84,3))</f>
        <v xml:space="preserve"> </v>
      </c>
      <c r="J37" s="139" t="str">
        <f>IF($O$7="","",HLOOKUP($O$7,$H$70:$K$84,4))</f>
        <v xml:space="preserve"> </v>
      </c>
      <c r="K37" s="139" t="str">
        <f>IF($O$7="","",HLOOKUP($O$7,$H$70:$K$84,5))</f>
        <v xml:space="preserve"> </v>
      </c>
      <c r="L37" s="139">
        <f>IF($O$7="","",HLOOKUP($O$7,$H$70:$K$84,6))</f>
        <v>100</v>
      </c>
      <c r="M37" s="139">
        <f>IF($O$7="","",HLOOKUP($O$7,$H$70:$K$84,7))</f>
        <v>94</v>
      </c>
      <c r="N37" s="139">
        <f>IF($O$7="","",HLOOKUP($O$7,$H$70:$K$84,9))</f>
        <v>86</v>
      </c>
      <c r="O37" s="139">
        <f>IF($O$7="","",HLOOKUP($O$7,$H$70:$K$84,10))</f>
        <v>67</v>
      </c>
      <c r="P37" s="139">
        <f>IF($O$7="","",HLOOKUP($O$7,$H$70:$K$84,11))</f>
        <v>43</v>
      </c>
      <c r="Q37" s="139">
        <f>IF($O$7="","",HLOOKUP($O$7,$H$70:$K$84,12))</f>
        <v>34</v>
      </c>
      <c r="R37" s="139">
        <f>IF($O$7="","",HLOOKUP($O$7,$H$70:$K$84,13))</f>
        <v>26</v>
      </c>
      <c r="S37" s="139">
        <f>IF($O$7="","",HLOOKUP($O$7,$H$70:$K$84,14))</f>
        <v>18</v>
      </c>
      <c r="T37" s="140">
        <f>IF($O$7="","",HLOOKUP($O$7,$H$70:$K$84,15))</f>
        <v>10</v>
      </c>
      <c r="W37" s="9"/>
      <c r="X37" s="7"/>
      <c r="Y37" s="8"/>
    </row>
    <row r="38" spans="2:25" ht="20.100000000000001" customHeight="1" thickBot="1">
      <c r="B38" s="266"/>
      <c r="C38" s="267"/>
      <c r="D38" s="267"/>
      <c r="E38" s="267"/>
      <c r="F38" s="267"/>
      <c r="G38" s="141" t="s">
        <v>50</v>
      </c>
      <c r="H38" s="181"/>
      <c r="I38" s="142" t="str">
        <f>IF($O$7="","",HLOOKUP($O$7,$H$52:$K$66,3))</f>
        <v xml:space="preserve"> </v>
      </c>
      <c r="J38" s="143" t="str">
        <f>IF($O$7="","",HLOOKUP($O$7,$H$52:$K$66,4))</f>
        <v xml:space="preserve"> </v>
      </c>
      <c r="K38" s="143" t="str">
        <f>IF($O$7="","",HLOOKUP($O$7,$H$52:$K$66,5))</f>
        <v xml:space="preserve"> </v>
      </c>
      <c r="L38" s="143">
        <f>IF($O$7="","",HLOOKUP($O$7,$H$52:$K$66,6))</f>
        <v>100</v>
      </c>
      <c r="M38" s="143">
        <f>IF($O$7="","",HLOOKUP($O$7,$H$52:$K$66,7))</f>
        <v>84</v>
      </c>
      <c r="N38" s="143">
        <f>IF($O$7="","",HLOOKUP($O$7,$H$52:$K$66,9))</f>
        <v>63</v>
      </c>
      <c r="O38" s="143">
        <f>IF($O$7="","",HLOOKUP($O$7,$D$52:$R$66,10))</f>
        <v>40</v>
      </c>
      <c r="P38" s="143">
        <f>IF($O$7="","",HLOOKUP($O$7,$H$52:$K$66,11))</f>
        <v>20</v>
      </c>
      <c r="Q38" s="143">
        <f>IF($O$7="","",HLOOKUP($O$7,$H$52:$K$66,12))</f>
        <v>14</v>
      </c>
      <c r="R38" s="143">
        <f>IF($O$7="","",HLOOKUP($O$7,$H$52:$K$66,13))</f>
        <v>9</v>
      </c>
      <c r="S38" s="143">
        <f>IF($O$7="","",HLOOKUP($O$7,$H$52:$K$66,14))</f>
        <v>5</v>
      </c>
      <c r="T38" s="144">
        <f>IF($O$7="","",HLOOKUP($O$7,$H$52:$P$66,15))</f>
        <v>2</v>
      </c>
      <c r="W38" s="9"/>
      <c r="X38" s="7"/>
      <c r="Y38" s="8"/>
    </row>
    <row r="39" spans="2:25" ht="15">
      <c r="B39" s="145" t="s">
        <v>51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182" t="s">
        <v>120</v>
      </c>
      <c r="S39" s="182"/>
      <c r="T39" s="182"/>
      <c r="W39" s="9"/>
      <c r="X39" s="7"/>
      <c r="Y39" s="8"/>
    </row>
    <row r="40" spans="2:25" ht="12" customHeight="1">
      <c r="B40" s="145" t="s">
        <v>52</v>
      </c>
      <c r="C40" s="69"/>
      <c r="D40" s="69"/>
      <c r="E40" s="69"/>
      <c r="F40" s="69"/>
      <c r="G40" s="69"/>
      <c r="H40" s="69"/>
      <c r="I40" s="69"/>
      <c r="J40" s="69"/>
      <c r="K40" s="69"/>
      <c r="L40" s="69" t="s">
        <v>53</v>
      </c>
      <c r="M40" s="69"/>
      <c r="N40" s="146">
        <v>1000</v>
      </c>
      <c r="O40" s="147" t="s">
        <v>54</v>
      </c>
      <c r="P40" s="69"/>
      <c r="Q40" s="69"/>
      <c r="R40" s="69"/>
      <c r="S40" s="69"/>
      <c r="T40" s="69"/>
      <c r="W40" s="10"/>
      <c r="X40" s="7"/>
      <c r="Y40" s="8"/>
    </row>
    <row r="41" spans="2:25" ht="20.100000000000001" customHeight="1">
      <c r="B41" s="69" t="s">
        <v>55</v>
      </c>
      <c r="C41" s="388" t="s">
        <v>127</v>
      </c>
      <c r="D41" s="389"/>
      <c r="E41" s="389"/>
      <c r="F41" s="389"/>
      <c r="G41" s="389"/>
      <c r="H41" s="389"/>
      <c r="I41" s="389"/>
      <c r="J41" s="390"/>
      <c r="K41" s="148"/>
      <c r="L41" s="69" t="s">
        <v>56</v>
      </c>
      <c r="M41" s="69"/>
      <c r="N41" s="172"/>
      <c r="O41" s="172"/>
      <c r="P41" s="172"/>
      <c r="Q41" s="172"/>
      <c r="R41" s="172"/>
      <c r="S41" s="172"/>
      <c r="T41" s="172"/>
      <c r="W41" s="9"/>
      <c r="X41" s="7"/>
      <c r="Y41" s="8"/>
    </row>
    <row r="42" spans="2:25" ht="20.100000000000001" customHeight="1">
      <c r="B42" s="149"/>
      <c r="C42" s="391"/>
      <c r="D42" s="392"/>
      <c r="E42" s="392"/>
      <c r="F42" s="392"/>
      <c r="G42" s="392"/>
      <c r="H42" s="392"/>
      <c r="I42" s="392"/>
      <c r="J42" s="393"/>
      <c r="K42" s="148"/>
      <c r="L42" s="69" t="s">
        <v>57</v>
      </c>
      <c r="M42" s="69"/>
      <c r="N42" s="322"/>
      <c r="O42" s="322"/>
      <c r="P42" s="322"/>
      <c r="Q42" s="322"/>
      <c r="R42" s="322"/>
      <c r="S42" s="322"/>
      <c r="T42" s="322"/>
      <c r="W42" s="9"/>
      <c r="X42" s="7"/>
      <c r="Y42" s="8"/>
    </row>
    <row r="43" spans="2:25" ht="20.100000000000001" customHeight="1">
      <c r="B43" s="149"/>
      <c r="C43" s="391"/>
      <c r="D43" s="392"/>
      <c r="E43" s="392"/>
      <c r="F43" s="392"/>
      <c r="G43" s="392"/>
      <c r="H43" s="392"/>
      <c r="I43" s="392"/>
      <c r="J43" s="393"/>
      <c r="K43" s="148"/>
      <c r="L43" s="69" t="s">
        <v>58</v>
      </c>
      <c r="M43" s="69"/>
      <c r="N43" s="323"/>
      <c r="O43" s="323"/>
      <c r="P43" s="323"/>
      <c r="Q43" s="323"/>
      <c r="R43" s="323"/>
      <c r="S43" s="323"/>
      <c r="T43" s="323"/>
      <c r="W43" s="9"/>
      <c r="X43" s="7"/>
      <c r="Y43" s="8"/>
    </row>
    <row r="44" spans="2:25" ht="20.100000000000001" customHeight="1">
      <c r="B44" s="149"/>
      <c r="C44" s="391"/>
      <c r="D44" s="392"/>
      <c r="E44" s="392"/>
      <c r="F44" s="392"/>
      <c r="G44" s="392"/>
      <c r="H44" s="392"/>
      <c r="I44" s="392"/>
      <c r="J44" s="393"/>
      <c r="K44" s="148"/>
      <c r="L44" s="69"/>
      <c r="M44" s="69"/>
      <c r="N44" s="324" t="s">
        <v>59</v>
      </c>
      <c r="O44" s="324"/>
      <c r="P44" s="324"/>
      <c r="Q44" s="324"/>
      <c r="R44" s="324"/>
      <c r="S44" s="324"/>
      <c r="T44" s="324"/>
      <c r="W44" s="9"/>
      <c r="X44" s="7"/>
      <c r="Y44" s="8"/>
    </row>
    <row r="45" spans="2:25" ht="20.100000000000001" customHeight="1">
      <c r="B45" s="149"/>
      <c r="C45" s="394"/>
      <c r="D45" s="395"/>
      <c r="E45" s="395"/>
      <c r="F45" s="395"/>
      <c r="G45" s="395"/>
      <c r="H45" s="395"/>
      <c r="I45" s="395"/>
      <c r="J45" s="396"/>
      <c r="K45" s="148"/>
      <c r="L45" s="69" t="s">
        <v>60</v>
      </c>
      <c r="M45" s="69"/>
      <c r="N45" s="172"/>
      <c r="O45" s="172"/>
      <c r="P45" s="172"/>
      <c r="Q45" s="69" t="s">
        <v>61</v>
      </c>
      <c r="R45" s="173"/>
      <c r="S45" s="172"/>
      <c r="T45" s="172"/>
      <c r="W45" s="9"/>
      <c r="X45" s="7"/>
      <c r="Y45" s="8"/>
    </row>
    <row r="46" spans="2:25" ht="20.100000000000001" customHeight="1">
      <c r="B46" s="69"/>
      <c r="C46" s="69"/>
      <c r="D46" s="69"/>
      <c r="E46" s="69"/>
      <c r="F46" s="148"/>
      <c r="G46" s="148"/>
      <c r="H46" s="148"/>
      <c r="I46" s="148"/>
      <c r="J46" s="148"/>
      <c r="K46" s="148"/>
      <c r="L46" s="69" t="s">
        <v>62</v>
      </c>
      <c r="M46" s="69"/>
      <c r="N46" s="69"/>
      <c r="O46" s="69"/>
      <c r="P46" s="69"/>
      <c r="Q46" s="69"/>
      <c r="R46" s="69"/>
      <c r="S46" s="69"/>
      <c r="T46" s="69"/>
      <c r="W46" s="9"/>
      <c r="X46" s="7"/>
      <c r="Y46" s="8"/>
    </row>
    <row r="47" spans="2:25" ht="20.100000000000001" customHeight="1">
      <c r="B47" s="174" t="s">
        <v>126</v>
      </c>
      <c r="C47" s="174"/>
      <c r="D47" s="174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175" t="s">
        <v>125</v>
      </c>
      <c r="S47" s="175"/>
      <c r="T47" s="175"/>
    </row>
    <row r="48" spans="2:25" ht="20.100000000000001" customHeight="1" thickBot="1"/>
    <row r="49" spans="2:26" ht="39.950000000000003" customHeight="1" thickBot="1">
      <c r="B49" s="169" t="s">
        <v>92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T49" s="261" t="s">
        <v>98</v>
      </c>
      <c r="U49" s="262"/>
      <c r="V49" s="262"/>
      <c r="W49" s="262"/>
      <c r="X49" s="262"/>
      <c r="Y49" s="262"/>
      <c r="Z49" s="263"/>
    </row>
    <row r="50" spans="2:26" ht="20.100000000000001" customHeight="1">
      <c r="B50" s="298" t="s">
        <v>63</v>
      </c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300"/>
      <c r="T50" s="41" t="s">
        <v>99</v>
      </c>
      <c r="U50" s="3"/>
      <c r="V50" s="42" t="s">
        <v>108</v>
      </c>
      <c r="W50" s="3"/>
      <c r="X50" s="3"/>
      <c r="Y50" s="4"/>
      <c r="Z50" s="43"/>
    </row>
    <row r="51" spans="2:26" ht="20.100000000000001" customHeight="1" thickBot="1">
      <c r="B51" s="301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3"/>
      <c r="T51" s="49" t="s">
        <v>100</v>
      </c>
      <c r="U51" s="2"/>
      <c r="V51" s="50" t="s">
        <v>109</v>
      </c>
      <c r="W51" s="2"/>
      <c r="X51" s="2"/>
      <c r="Y51" s="51"/>
      <c r="Z51" s="52"/>
    </row>
    <row r="52" spans="2:26" ht="20.100000000000001" customHeight="1">
      <c r="B52" s="325" t="s">
        <v>64</v>
      </c>
      <c r="C52" s="326"/>
      <c r="D52" s="164" t="s">
        <v>65</v>
      </c>
      <c r="E52" s="312" t="s">
        <v>66</v>
      </c>
      <c r="F52" s="312" t="s">
        <v>67</v>
      </c>
      <c r="G52" s="320" t="s">
        <v>68</v>
      </c>
      <c r="H52" s="164" t="s">
        <v>69</v>
      </c>
      <c r="I52" s="312" t="s">
        <v>70</v>
      </c>
      <c r="J52" s="312" t="s">
        <v>71</v>
      </c>
      <c r="K52" s="320" t="s">
        <v>12</v>
      </c>
      <c r="L52" s="164" t="s">
        <v>72</v>
      </c>
      <c r="M52" s="312" t="s">
        <v>73</v>
      </c>
      <c r="N52" s="320" t="s">
        <v>74</v>
      </c>
      <c r="O52" s="310" t="s">
        <v>75</v>
      </c>
      <c r="P52" s="308" t="s">
        <v>76</v>
      </c>
      <c r="Q52" s="325" t="s">
        <v>64</v>
      </c>
      <c r="R52" s="326"/>
      <c r="T52" s="41" t="s">
        <v>101</v>
      </c>
      <c r="U52" s="3"/>
      <c r="V52" s="42" t="s">
        <v>110</v>
      </c>
      <c r="W52" s="3"/>
      <c r="X52" s="3"/>
      <c r="Y52" s="4"/>
      <c r="Z52" s="43"/>
    </row>
    <row r="53" spans="2:26" ht="20.100000000000001" customHeight="1">
      <c r="B53" s="327"/>
      <c r="C53" s="328"/>
      <c r="D53" s="165"/>
      <c r="E53" s="313"/>
      <c r="F53" s="313"/>
      <c r="G53" s="321"/>
      <c r="H53" s="165"/>
      <c r="I53" s="313"/>
      <c r="J53" s="313"/>
      <c r="K53" s="321"/>
      <c r="L53" s="165"/>
      <c r="M53" s="313"/>
      <c r="N53" s="321"/>
      <c r="O53" s="311"/>
      <c r="P53" s="309"/>
      <c r="Q53" s="327"/>
      <c r="R53" s="328"/>
      <c r="T53" s="41" t="s">
        <v>102</v>
      </c>
      <c r="U53" s="3"/>
      <c r="V53" s="42" t="s">
        <v>111</v>
      </c>
      <c r="W53" s="3"/>
      <c r="X53" s="3"/>
      <c r="Y53" s="4"/>
      <c r="Z53" s="43"/>
    </row>
    <row r="54" spans="2:26" ht="20.100000000000001" customHeight="1">
      <c r="B54" s="276" t="s">
        <v>39</v>
      </c>
      <c r="C54" s="277"/>
      <c r="D54" s="11" t="s">
        <v>46</v>
      </c>
      <c r="E54" s="12" t="s">
        <v>46</v>
      </c>
      <c r="F54" s="12" t="s">
        <v>46</v>
      </c>
      <c r="G54" s="13" t="s">
        <v>46</v>
      </c>
      <c r="H54" s="11" t="s">
        <v>46</v>
      </c>
      <c r="I54" s="14" t="s">
        <v>46</v>
      </c>
      <c r="J54" s="12" t="s">
        <v>46</v>
      </c>
      <c r="K54" s="13" t="s">
        <v>46</v>
      </c>
      <c r="L54" s="11" t="s">
        <v>46</v>
      </c>
      <c r="M54" s="12" t="s">
        <v>46</v>
      </c>
      <c r="N54" s="13" t="s">
        <v>46</v>
      </c>
      <c r="O54" s="11">
        <v>55</v>
      </c>
      <c r="P54" s="13">
        <v>55</v>
      </c>
      <c r="Q54" s="276" t="s">
        <v>39</v>
      </c>
      <c r="R54" s="277"/>
      <c r="T54" s="41" t="s">
        <v>103</v>
      </c>
      <c r="U54" s="3"/>
      <c r="V54" s="42" t="s">
        <v>112</v>
      </c>
      <c r="W54" s="3"/>
      <c r="X54" s="3"/>
      <c r="Y54" s="4"/>
      <c r="Z54" s="43"/>
    </row>
    <row r="55" spans="2:26" ht="20.100000000000001" customHeight="1">
      <c r="B55" s="278" t="s">
        <v>40</v>
      </c>
      <c r="C55" s="279"/>
      <c r="D55" s="15" t="s">
        <v>46</v>
      </c>
      <c r="E55" s="16" t="s">
        <v>46</v>
      </c>
      <c r="F55" s="16" t="s">
        <v>46</v>
      </c>
      <c r="G55" s="17" t="s">
        <v>46</v>
      </c>
      <c r="H55" s="15" t="s">
        <v>46</v>
      </c>
      <c r="I55" s="18" t="s">
        <v>46</v>
      </c>
      <c r="J55" s="16" t="s">
        <v>46</v>
      </c>
      <c r="K55" s="17">
        <v>100</v>
      </c>
      <c r="L55" s="15" t="s">
        <v>46</v>
      </c>
      <c r="M55" s="16" t="s">
        <v>46</v>
      </c>
      <c r="N55" s="17">
        <v>100</v>
      </c>
      <c r="O55" s="15" t="s">
        <v>46</v>
      </c>
      <c r="P55" s="17" t="s">
        <v>46</v>
      </c>
      <c r="Q55" s="278" t="s">
        <v>40</v>
      </c>
      <c r="R55" s="279"/>
      <c r="T55" s="41" t="s">
        <v>104</v>
      </c>
      <c r="U55" s="3"/>
      <c r="V55" s="42" t="s">
        <v>113</v>
      </c>
      <c r="W55" s="3"/>
      <c r="X55" s="3"/>
      <c r="Y55" s="4"/>
      <c r="Z55" s="43"/>
    </row>
    <row r="56" spans="2:26" ht="20.100000000000001" customHeight="1">
      <c r="B56" s="276" t="s">
        <v>41</v>
      </c>
      <c r="C56" s="277"/>
      <c r="D56" s="11" t="s">
        <v>46</v>
      </c>
      <c r="E56" s="12" t="s">
        <v>46</v>
      </c>
      <c r="F56" s="12" t="s">
        <v>46</v>
      </c>
      <c r="G56" s="13">
        <v>100</v>
      </c>
      <c r="H56" s="11" t="s">
        <v>46</v>
      </c>
      <c r="I56" s="14" t="s">
        <v>46</v>
      </c>
      <c r="J56" s="12">
        <v>100</v>
      </c>
      <c r="K56" s="13">
        <v>70</v>
      </c>
      <c r="L56" s="11" t="s">
        <v>46</v>
      </c>
      <c r="M56" s="12">
        <v>100</v>
      </c>
      <c r="N56" s="13" t="s">
        <v>46</v>
      </c>
      <c r="O56" s="11">
        <v>38</v>
      </c>
      <c r="P56" s="13">
        <v>38</v>
      </c>
      <c r="Q56" s="276" t="s">
        <v>41</v>
      </c>
      <c r="R56" s="277"/>
      <c r="T56" s="41" t="s">
        <v>105</v>
      </c>
      <c r="U56" s="3"/>
      <c r="V56" s="42" t="s">
        <v>114</v>
      </c>
      <c r="W56" s="3"/>
      <c r="X56" s="3"/>
      <c r="Y56" s="4"/>
      <c r="Z56" s="43"/>
    </row>
    <row r="57" spans="2:26" ht="20.100000000000001" customHeight="1">
      <c r="B57" s="278" t="s">
        <v>42</v>
      </c>
      <c r="C57" s="279"/>
      <c r="D57" s="15" t="s">
        <v>46</v>
      </c>
      <c r="E57" s="16" t="s">
        <v>46</v>
      </c>
      <c r="F57" s="16" t="s">
        <v>46</v>
      </c>
      <c r="G57" s="17">
        <v>85</v>
      </c>
      <c r="H57" s="15" t="s">
        <v>46</v>
      </c>
      <c r="I57" s="16">
        <v>100</v>
      </c>
      <c r="J57" s="16">
        <v>82</v>
      </c>
      <c r="K57" s="17" t="s">
        <v>46</v>
      </c>
      <c r="L57" s="15">
        <v>100</v>
      </c>
      <c r="M57" s="16" t="s">
        <v>46</v>
      </c>
      <c r="N57" s="17">
        <v>55</v>
      </c>
      <c r="O57" s="15" t="s">
        <v>46</v>
      </c>
      <c r="P57" s="17" t="s">
        <v>46</v>
      </c>
      <c r="Q57" s="278" t="s">
        <v>42</v>
      </c>
      <c r="R57" s="279"/>
      <c r="T57" s="41" t="s">
        <v>106</v>
      </c>
      <c r="U57" s="3"/>
      <c r="V57" s="42" t="s">
        <v>115</v>
      </c>
      <c r="W57" s="3"/>
      <c r="X57" s="3"/>
      <c r="Y57" s="4"/>
      <c r="Z57" s="43"/>
    </row>
    <row r="58" spans="2:26" ht="20.100000000000001" customHeight="1" thickBot="1">
      <c r="B58" s="276" t="s">
        <v>43</v>
      </c>
      <c r="C58" s="277"/>
      <c r="D58" s="11" t="s">
        <v>46</v>
      </c>
      <c r="E58" s="12" t="s">
        <v>46</v>
      </c>
      <c r="F58" s="12">
        <v>100</v>
      </c>
      <c r="G58" s="13">
        <v>77</v>
      </c>
      <c r="H58" s="11">
        <v>100</v>
      </c>
      <c r="I58" s="12">
        <v>84</v>
      </c>
      <c r="J58" s="12">
        <v>70</v>
      </c>
      <c r="K58" s="13">
        <v>55</v>
      </c>
      <c r="L58" s="11" t="s">
        <v>46</v>
      </c>
      <c r="M58" s="12" t="s">
        <v>46</v>
      </c>
      <c r="N58" s="13" t="s">
        <v>46</v>
      </c>
      <c r="O58" s="11">
        <v>32</v>
      </c>
      <c r="P58" s="13">
        <v>32</v>
      </c>
      <c r="Q58" s="276" t="s">
        <v>43</v>
      </c>
      <c r="R58" s="277"/>
      <c r="T58" s="44" t="s">
        <v>107</v>
      </c>
      <c r="U58" s="48"/>
      <c r="V58" s="46" t="s">
        <v>116</v>
      </c>
      <c r="W58" s="48"/>
      <c r="X58" s="48"/>
      <c r="Y58" s="45"/>
      <c r="Z58" s="47"/>
    </row>
    <row r="59" spans="2:26" ht="20.100000000000001" customHeight="1">
      <c r="B59" s="278" t="s">
        <v>77</v>
      </c>
      <c r="C59" s="279"/>
      <c r="D59" s="15" t="s">
        <v>46</v>
      </c>
      <c r="E59" s="16">
        <v>100</v>
      </c>
      <c r="F59" s="16">
        <v>80</v>
      </c>
      <c r="G59" s="17">
        <v>67</v>
      </c>
      <c r="H59" s="15">
        <v>89</v>
      </c>
      <c r="I59" s="16" t="s">
        <v>46</v>
      </c>
      <c r="J59" s="16" t="s">
        <v>46</v>
      </c>
      <c r="K59" s="17" t="s">
        <v>46</v>
      </c>
      <c r="L59" s="15" t="s">
        <v>46</v>
      </c>
      <c r="M59" s="16" t="s">
        <v>46</v>
      </c>
      <c r="N59" s="17" t="s">
        <v>46</v>
      </c>
      <c r="O59" s="15" t="s">
        <v>46</v>
      </c>
      <c r="P59" s="17" t="s">
        <v>46</v>
      </c>
      <c r="Q59" s="278" t="s">
        <v>77</v>
      </c>
      <c r="R59" s="279"/>
    </row>
    <row r="60" spans="2:26" ht="20.100000000000001" customHeight="1">
      <c r="B60" s="276" t="s">
        <v>44</v>
      </c>
      <c r="C60" s="277"/>
      <c r="D60" s="11">
        <v>100</v>
      </c>
      <c r="E60" s="12">
        <v>83</v>
      </c>
      <c r="F60" s="12">
        <v>70</v>
      </c>
      <c r="G60" s="13">
        <v>59</v>
      </c>
      <c r="H60" s="11">
        <v>78</v>
      </c>
      <c r="I60" s="12">
        <v>63</v>
      </c>
      <c r="J60" s="12">
        <v>52</v>
      </c>
      <c r="K60" s="13">
        <v>44</v>
      </c>
      <c r="L60" s="11">
        <v>35</v>
      </c>
      <c r="M60" s="12">
        <v>30</v>
      </c>
      <c r="N60" s="13">
        <v>25</v>
      </c>
      <c r="O60" s="11" t="s">
        <v>46</v>
      </c>
      <c r="P60" s="13" t="s">
        <v>46</v>
      </c>
      <c r="Q60" s="276" t="s">
        <v>44</v>
      </c>
      <c r="R60" s="277"/>
    </row>
    <row r="61" spans="2:26" ht="20.100000000000001" customHeight="1">
      <c r="B61" s="278" t="s">
        <v>45</v>
      </c>
      <c r="C61" s="279"/>
      <c r="D61" s="15">
        <v>60</v>
      </c>
      <c r="E61" s="16">
        <v>55</v>
      </c>
      <c r="F61" s="16">
        <v>50</v>
      </c>
      <c r="G61" s="17">
        <v>40</v>
      </c>
      <c r="H61" s="15">
        <v>55</v>
      </c>
      <c r="I61" s="16">
        <v>40</v>
      </c>
      <c r="J61" s="16">
        <v>35</v>
      </c>
      <c r="K61" s="17">
        <v>32</v>
      </c>
      <c r="L61" s="15">
        <v>15</v>
      </c>
      <c r="M61" s="16">
        <v>15</v>
      </c>
      <c r="N61" s="17">
        <v>8</v>
      </c>
      <c r="O61" s="15">
        <v>20</v>
      </c>
      <c r="P61" s="17">
        <v>20</v>
      </c>
      <c r="Q61" s="278" t="s">
        <v>45</v>
      </c>
      <c r="R61" s="279"/>
    </row>
    <row r="62" spans="2:26" ht="20.100000000000001" customHeight="1">
      <c r="B62" s="276">
        <v>1250</v>
      </c>
      <c r="C62" s="277"/>
      <c r="D62" s="11">
        <v>26</v>
      </c>
      <c r="E62" s="12">
        <v>26</v>
      </c>
      <c r="F62" s="12">
        <v>26</v>
      </c>
      <c r="G62" s="13">
        <v>22</v>
      </c>
      <c r="H62" s="11">
        <v>26</v>
      </c>
      <c r="I62" s="12">
        <v>20</v>
      </c>
      <c r="J62" s="12">
        <v>18</v>
      </c>
      <c r="K62" s="13">
        <v>17</v>
      </c>
      <c r="L62" s="11">
        <v>0</v>
      </c>
      <c r="M62" s="12">
        <v>0</v>
      </c>
      <c r="N62" s="13">
        <v>0</v>
      </c>
      <c r="O62" s="11" t="s">
        <v>46</v>
      </c>
      <c r="P62" s="13" t="s">
        <v>46</v>
      </c>
      <c r="Q62" s="276">
        <v>1250</v>
      </c>
      <c r="R62" s="277"/>
    </row>
    <row r="63" spans="2:26" ht="20.100000000000001" customHeight="1">
      <c r="B63" s="278">
        <v>630</v>
      </c>
      <c r="C63" s="279"/>
      <c r="D63" s="15">
        <v>18</v>
      </c>
      <c r="E63" s="16">
        <v>18</v>
      </c>
      <c r="F63" s="16">
        <v>18</v>
      </c>
      <c r="G63" s="17">
        <v>15</v>
      </c>
      <c r="H63" s="15">
        <v>18</v>
      </c>
      <c r="I63" s="16">
        <v>14</v>
      </c>
      <c r="J63" s="16">
        <v>12</v>
      </c>
      <c r="K63" s="17">
        <v>12</v>
      </c>
      <c r="L63" s="15" t="s">
        <v>46</v>
      </c>
      <c r="M63" s="16" t="s">
        <v>46</v>
      </c>
      <c r="N63" s="17" t="s">
        <v>46</v>
      </c>
      <c r="O63" s="15" t="s">
        <v>46</v>
      </c>
      <c r="P63" s="17" t="s">
        <v>46</v>
      </c>
      <c r="Q63" s="278">
        <v>630</v>
      </c>
      <c r="R63" s="279"/>
    </row>
    <row r="64" spans="2:26" ht="20.100000000000001" customHeight="1">
      <c r="B64" s="280">
        <v>315</v>
      </c>
      <c r="C64" s="281"/>
      <c r="D64" s="19">
        <v>12</v>
      </c>
      <c r="E64" s="20">
        <v>12</v>
      </c>
      <c r="F64" s="20">
        <v>12</v>
      </c>
      <c r="G64" s="21">
        <v>10</v>
      </c>
      <c r="H64" s="19">
        <v>12</v>
      </c>
      <c r="I64" s="20">
        <v>9</v>
      </c>
      <c r="J64" s="20">
        <v>8</v>
      </c>
      <c r="K64" s="21">
        <v>8</v>
      </c>
      <c r="L64" s="11" t="s">
        <v>46</v>
      </c>
      <c r="M64" s="12" t="s">
        <v>46</v>
      </c>
      <c r="N64" s="13" t="s">
        <v>46</v>
      </c>
      <c r="O64" s="11">
        <v>6</v>
      </c>
      <c r="P64" s="13">
        <v>6</v>
      </c>
      <c r="Q64" s="280">
        <v>315</v>
      </c>
      <c r="R64" s="281"/>
    </row>
    <row r="65" spans="2:18" ht="20.100000000000001" customHeight="1">
      <c r="B65" s="278">
        <v>160</v>
      </c>
      <c r="C65" s="279"/>
      <c r="D65" s="22">
        <v>8</v>
      </c>
      <c r="E65" s="23">
        <v>8</v>
      </c>
      <c r="F65" s="23">
        <v>8</v>
      </c>
      <c r="G65" s="24">
        <v>6</v>
      </c>
      <c r="H65" s="22">
        <v>8</v>
      </c>
      <c r="I65" s="23">
        <v>5</v>
      </c>
      <c r="J65" s="23">
        <v>5</v>
      </c>
      <c r="K65" s="24">
        <v>5</v>
      </c>
      <c r="L65" s="15" t="s">
        <v>46</v>
      </c>
      <c r="M65" s="16" t="s">
        <v>46</v>
      </c>
      <c r="N65" s="17" t="s">
        <v>46</v>
      </c>
      <c r="O65" s="15" t="s">
        <v>46</v>
      </c>
      <c r="P65" s="17" t="s">
        <v>46</v>
      </c>
      <c r="Q65" s="278">
        <v>160</v>
      </c>
      <c r="R65" s="279"/>
    </row>
    <row r="66" spans="2:18" ht="20.100000000000001" customHeight="1" thickBot="1">
      <c r="B66" s="282">
        <v>80</v>
      </c>
      <c r="C66" s="283"/>
      <c r="D66" s="25">
        <v>4</v>
      </c>
      <c r="E66" s="26">
        <v>4</v>
      </c>
      <c r="F66" s="26">
        <v>4</v>
      </c>
      <c r="G66" s="27">
        <v>4</v>
      </c>
      <c r="H66" s="25">
        <v>4</v>
      </c>
      <c r="I66" s="26">
        <v>2</v>
      </c>
      <c r="J66" s="26">
        <v>2</v>
      </c>
      <c r="K66" s="27">
        <v>2</v>
      </c>
      <c r="L66" s="28">
        <v>0</v>
      </c>
      <c r="M66" s="26">
        <v>0</v>
      </c>
      <c r="N66" s="27">
        <v>0</v>
      </c>
      <c r="O66" s="28">
        <v>2</v>
      </c>
      <c r="P66" s="27">
        <v>2</v>
      </c>
      <c r="Q66" s="282">
        <v>80</v>
      </c>
      <c r="R66" s="283"/>
    </row>
    <row r="67" spans="2:18" ht="20.100000000000001" customHeight="1" thickBot="1"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1"/>
      <c r="M67" s="30"/>
      <c r="N67" s="30"/>
      <c r="O67" s="31"/>
      <c r="P67" s="30"/>
      <c r="Q67" s="29"/>
      <c r="R67" s="29"/>
    </row>
    <row r="68" spans="2:18" ht="20.100000000000001" customHeight="1">
      <c r="B68" s="298" t="s">
        <v>78</v>
      </c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300"/>
    </row>
    <row r="69" spans="2:18" ht="20.100000000000001" customHeight="1" thickBot="1">
      <c r="B69" s="301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3"/>
    </row>
    <row r="70" spans="2:18" ht="20.100000000000001" customHeight="1">
      <c r="B70" s="304" t="s">
        <v>64</v>
      </c>
      <c r="C70" s="305"/>
      <c r="D70" s="296" t="s">
        <v>65</v>
      </c>
      <c r="E70" s="292" t="s">
        <v>66</v>
      </c>
      <c r="F70" s="292" t="s">
        <v>67</v>
      </c>
      <c r="G70" s="294" t="s">
        <v>68</v>
      </c>
      <c r="H70" s="296" t="s">
        <v>69</v>
      </c>
      <c r="I70" s="292" t="s">
        <v>70</v>
      </c>
      <c r="J70" s="292" t="s">
        <v>71</v>
      </c>
      <c r="K70" s="294" t="s">
        <v>12</v>
      </c>
      <c r="L70" s="296" t="s">
        <v>72</v>
      </c>
      <c r="M70" s="292" t="s">
        <v>73</v>
      </c>
      <c r="N70" s="294" t="s">
        <v>74</v>
      </c>
      <c r="O70" s="310" t="s">
        <v>75</v>
      </c>
      <c r="P70" s="308" t="s">
        <v>76</v>
      </c>
      <c r="Q70" s="304" t="s">
        <v>64</v>
      </c>
      <c r="R70" s="305"/>
    </row>
    <row r="71" spans="2:18" ht="20.100000000000001" customHeight="1">
      <c r="B71" s="306"/>
      <c r="C71" s="307"/>
      <c r="D71" s="297"/>
      <c r="E71" s="293"/>
      <c r="F71" s="293"/>
      <c r="G71" s="295"/>
      <c r="H71" s="297"/>
      <c r="I71" s="293"/>
      <c r="J71" s="293"/>
      <c r="K71" s="295"/>
      <c r="L71" s="297"/>
      <c r="M71" s="293"/>
      <c r="N71" s="295"/>
      <c r="O71" s="311"/>
      <c r="P71" s="309"/>
      <c r="Q71" s="306"/>
      <c r="R71" s="307"/>
    </row>
    <row r="72" spans="2:18" ht="20.100000000000001" customHeight="1">
      <c r="B72" s="276" t="s">
        <v>39</v>
      </c>
      <c r="C72" s="277"/>
      <c r="D72" s="11" t="s">
        <v>46</v>
      </c>
      <c r="E72" s="12" t="s">
        <v>46</v>
      </c>
      <c r="F72" s="12" t="s">
        <v>46</v>
      </c>
      <c r="G72" s="13" t="s">
        <v>46</v>
      </c>
      <c r="H72" s="11" t="s">
        <v>46</v>
      </c>
      <c r="I72" s="14" t="s">
        <v>46</v>
      </c>
      <c r="J72" s="12" t="s">
        <v>46</v>
      </c>
      <c r="K72" s="13" t="s">
        <v>46</v>
      </c>
      <c r="L72" s="11" t="s">
        <v>46</v>
      </c>
      <c r="M72" s="12" t="s">
        <v>46</v>
      </c>
      <c r="N72" s="13" t="s">
        <v>46</v>
      </c>
      <c r="O72" s="11">
        <v>100</v>
      </c>
      <c r="P72" s="13">
        <v>100</v>
      </c>
      <c r="Q72" s="276" t="s">
        <v>39</v>
      </c>
      <c r="R72" s="277"/>
    </row>
    <row r="73" spans="2:18" ht="20.100000000000001" customHeight="1">
      <c r="B73" s="278" t="s">
        <v>40</v>
      </c>
      <c r="C73" s="279"/>
      <c r="D73" s="32" t="s">
        <v>46</v>
      </c>
      <c r="E73" s="18" t="s">
        <v>46</v>
      </c>
      <c r="F73" s="18" t="s">
        <v>46</v>
      </c>
      <c r="G73" s="33" t="s">
        <v>46</v>
      </c>
      <c r="H73" s="32" t="s">
        <v>46</v>
      </c>
      <c r="I73" s="18" t="s">
        <v>46</v>
      </c>
      <c r="J73" s="18" t="s">
        <v>46</v>
      </c>
      <c r="K73" s="33">
        <v>100</v>
      </c>
      <c r="L73" s="32" t="s">
        <v>46</v>
      </c>
      <c r="M73" s="18" t="s">
        <v>46</v>
      </c>
      <c r="N73" s="33">
        <v>100</v>
      </c>
      <c r="O73" s="15" t="s">
        <v>46</v>
      </c>
      <c r="P73" s="17" t="s">
        <v>46</v>
      </c>
      <c r="Q73" s="278" t="s">
        <v>40</v>
      </c>
      <c r="R73" s="279"/>
    </row>
    <row r="74" spans="2:18" ht="20.100000000000001" customHeight="1">
      <c r="B74" s="276" t="s">
        <v>41</v>
      </c>
      <c r="C74" s="277"/>
      <c r="D74" s="34" t="s">
        <v>46</v>
      </c>
      <c r="E74" s="14" t="s">
        <v>46</v>
      </c>
      <c r="F74" s="14" t="s">
        <v>46</v>
      </c>
      <c r="G74" s="35">
        <v>100</v>
      </c>
      <c r="H74" s="34" t="s">
        <v>46</v>
      </c>
      <c r="I74" s="14" t="s">
        <v>46</v>
      </c>
      <c r="J74" s="14">
        <v>100</v>
      </c>
      <c r="K74" s="35">
        <v>94</v>
      </c>
      <c r="L74" s="34" t="s">
        <v>46</v>
      </c>
      <c r="M74" s="14">
        <v>100</v>
      </c>
      <c r="N74" s="35" t="s">
        <v>46</v>
      </c>
      <c r="O74" s="11">
        <v>100</v>
      </c>
      <c r="P74" s="13">
        <v>100</v>
      </c>
      <c r="Q74" s="276" t="s">
        <v>41</v>
      </c>
      <c r="R74" s="277"/>
    </row>
    <row r="75" spans="2:18" ht="20.100000000000001" customHeight="1">
      <c r="B75" s="278" t="s">
        <v>42</v>
      </c>
      <c r="C75" s="279"/>
      <c r="D75" s="32" t="s">
        <v>46</v>
      </c>
      <c r="E75" s="18" t="s">
        <v>46</v>
      </c>
      <c r="F75" s="18" t="s">
        <v>46</v>
      </c>
      <c r="G75" s="33">
        <v>95</v>
      </c>
      <c r="H75" s="32" t="s">
        <v>46</v>
      </c>
      <c r="I75" s="18">
        <v>100</v>
      </c>
      <c r="J75" s="18">
        <v>97</v>
      </c>
      <c r="K75" s="33" t="s">
        <v>46</v>
      </c>
      <c r="L75" s="32">
        <v>100</v>
      </c>
      <c r="M75" s="18" t="s">
        <v>46</v>
      </c>
      <c r="N75" s="33">
        <v>90</v>
      </c>
      <c r="O75" s="15" t="s">
        <v>46</v>
      </c>
      <c r="P75" s="17" t="s">
        <v>46</v>
      </c>
      <c r="Q75" s="278" t="s">
        <v>42</v>
      </c>
      <c r="R75" s="279"/>
    </row>
    <row r="76" spans="2:18" ht="20.100000000000001" customHeight="1">
      <c r="B76" s="276" t="s">
        <v>43</v>
      </c>
      <c r="C76" s="277"/>
      <c r="D76" s="34" t="s">
        <v>46</v>
      </c>
      <c r="E76" s="14" t="s">
        <v>46</v>
      </c>
      <c r="F76" s="14">
        <v>100</v>
      </c>
      <c r="G76" s="35">
        <v>87</v>
      </c>
      <c r="H76" s="34">
        <v>100</v>
      </c>
      <c r="I76" s="14">
        <v>94</v>
      </c>
      <c r="J76" s="14">
        <v>94</v>
      </c>
      <c r="K76" s="35">
        <v>85</v>
      </c>
      <c r="L76" s="34" t="s">
        <v>46</v>
      </c>
      <c r="M76" s="14" t="s">
        <v>46</v>
      </c>
      <c r="N76" s="35" t="s">
        <v>46</v>
      </c>
      <c r="O76" s="11">
        <v>85</v>
      </c>
      <c r="P76" s="13">
        <v>85</v>
      </c>
      <c r="Q76" s="276" t="s">
        <v>43</v>
      </c>
      <c r="R76" s="277"/>
    </row>
    <row r="77" spans="2:18" ht="20.100000000000001" customHeight="1">
      <c r="B77" s="278" t="s">
        <v>77</v>
      </c>
      <c r="C77" s="279"/>
      <c r="D77" s="32" t="s">
        <v>46</v>
      </c>
      <c r="E77" s="18">
        <v>100</v>
      </c>
      <c r="F77" s="18">
        <v>92</v>
      </c>
      <c r="G77" s="33">
        <v>80</v>
      </c>
      <c r="H77" s="32">
        <v>100</v>
      </c>
      <c r="I77" s="18" t="s">
        <v>46</v>
      </c>
      <c r="J77" s="18" t="s">
        <v>46</v>
      </c>
      <c r="K77" s="33" t="s">
        <v>46</v>
      </c>
      <c r="L77" s="32" t="s">
        <v>46</v>
      </c>
      <c r="M77" s="18" t="s">
        <v>46</v>
      </c>
      <c r="N77" s="33" t="s">
        <v>46</v>
      </c>
      <c r="O77" s="15" t="s">
        <v>46</v>
      </c>
      <c r="P77" s="17" t="s">
        <v>46</v>
      </c>
      <c r="Q77" s="278" t="s">
        <v>77</v>
      </c>
      <c r="R77" s="279"/>
    </row>
    <row r="78" spans="2:18" ht="20.100000000000001" customHeight="1">
      <c r="B78" s="276" t="s">
        <v>44</v>
      </c>
      <c r="C78" s="277"/>
      <c r="D78" s="34">
        <v>100</v>
      </c>
      <c r="E78" s="14">
        <v>92</v>
      </c>
      <c r="F78" s="14">
        <v>84</v>
      </c>
      <c r="G78" s="35">
        <v>73</v>
      </c>
      <c r="H78" s="34">
        <v>94</v>
      </c>
      <c r="I78" s="14">
        <v>86</v>
      </c>
      <c r="J78" s="14">
        <v>79</v>
      </c>
      <c r="K78" s="35">
        <v>74</v>
      </c>
      <c r="L78" s="34">
        <v>77</v>
      </c>
      <c r="M78" s="14">
        <v>77</v>
      </c>
      <c r="N78" s="35">
        <v>72</v>
      </c>
      <c r="O78" s="11" t="s">
        <v>46</v>
      </c>
      <c r="P78" s="13" t="s">
        <v>46</v>
      </c>
      <c r="Q78" s="276" t="s">
        <v>44</v>
      </c>
      <c r="R78" s="277"/>
    </row>
    <row r="79" spans="2:18" ht="20.100000000000001" customHeight="1">
      <c r="B79" s="278" t="s">
        <v>45</v>
      </c>
      <c r="C79" s="279"/>
      <c r="D79" s="32">
        <v>75</v>
      </c>
      <c r="E79" s="18">
        <v>70</v>
      </c>
      <c r="F79" s="18">
        <v>65</v>
      </c>
      <c r="G79" s="33">
        <v>58</v>
      </c>
      <c r="H79" s="32">
        <v>70</v>
      </c>
      <c r="I79" s="18">
        <v>67</v>
      </c>
      <c r="J79" s="18">
        <v>64</v>
      </c>
      <c r="K79" s="33">
        <v>62</v>
      </c>
      <c r="L79" s="32">
        <v>55</v>
      </c>
      <c r="M79" s="18">
        <v>55</v>
      </c>
      <c r="N79" s="33">
        <v>55</v>
      </c>
      <c r="O79" s="15">
        <v>65</v>
      </c>
      <c r="P79" s="17">
        <v>65</v>
      </c>
      <c r="Q79" s="278" t="s">
        <v>45</v>
      </c>
      <c r="R79" s="279"/>
    </row>
    <row r="80" spans="2:18" ht="20.100000000000001" customHeight="1">
      <c r="B80" s="276">
        <v>1250</v>
      </c>
      <c r="C80" s="277"/>
      <c r="D80" s="34">
        <v>45</v>
      </c>
      <c r="E80" s="14">
        <v>45</v>
      </c>
      <c r="F80" s="14">
        <v>45</v>
      </c>
      <c r="G80" s="35">
        <v>38</v>
      </c>
      <c r="H80" s="34">
        <v>45</v>
      </c>
      <c r="I80" s="14">
        <v>43</v>
      </c>
      <c r="J80" s="14">
        <v>43</v>
      </c>
      <c r="K80" s="35">
        <v>43</v>
      </c>
      <c r="L80" s="34">
        <v>30</v>
      </c>
      <c r="M80" s="14">
        <v>30</v>
      </c>
      <c r="N80" s="35">
        <v>30</v>
      </c>
      <c r="O80" s="11" t="s">
        <v>46</v>
      </c>
      <c r="P80" s="13" t="s">
        <v>46</v>
      </c>
      <c r="Q80" s="276">
        <v>1250</v>
      </c>
      <c r="R80" s="277"/>
    </row>
    <row r="81" spans="2:18" ht="20.100000000000001" customHeight="1">
      <c r="B81" s="278">
        <v>630</v>
      </c>
      <c r="C81" s="279"/>
      <c r="D81" s="32">
        <v>38</v>
      </c>
      <c r="E81" s="18">
        <v>38</v>
      </c>
      <c r="F81" s="18">
        <v>38</v>
      </c>
      <c r="G81" s="33">
        <v>31</v>
      </c>
      <c r="H81" s="32">
        <v>38</v>
      </c>
      <c r="I81" s="18">
        <v>34</v>
      </c>
      <c r="J81" s="18">
        <v>34</v>
      </c>
      <c r="K81" s="33">
        <v>34</v>
      </c>
      <c r="L81" s="32" t="s">
        <v>46</v>
      </c>
      <c r="M81" s="18" t="s">
        <v>46</v>
      </c>
      <c r="N81" s="33" t="s">
        <v>46</v>
      </c>
      <c r="O81" s="15" t="s">
        <v>46</v>
      </c>
      <c r="P81" s="17" t="s">
        <v>46</v>
      </c>
      <c r="Q81" s="278">
        <v>630</v>
      </c>
      <c r="R81" s="279"/>
    </row>
    <row r="82" spans="2:18" ht="20.100000000000001" customHeight="1">
      <c r="B82" s="280">
        <v>315</v>
      </c>
      <c r="C82" s="281"/>
      <c r="D82" s="34">
        <v>30</v>
      </c>
      <c r="E82" s="14">
        <v>30</v>
      </c>
      <c r="F82" s="14">
        <v>30</v>
      </c>
      <c r="G82" s="35">
        <v>25</v>
      </c>
      <c r="H82" s="34">
        <v>30</v>
      </c>
      <c r="I82" s="14">
        <v>26</v>
      </c>
      <c r="J82" s="14">
        <v>26</v>
      </c>
      <c r="K82" s="35">
        <v>26</v>
      </c>
      <c r="L82" s="34" t="s">
        <v>46</v>
      </c>
      <c r="M82" s="14" t="s">
        <v>46</v>
      </c>
      <c r="N82" s="35" t="s">
        <v>46</v>
      </c>
      <c r="O82" s="11">
        <v>30</v>
      </c>
      <c r="P82" s="13">
        <v>30</v>
      </c>
      <c r="Q82" s="280">
        <v>315</v>
      </c>
      <c r="R82" s="281"/>
    </row>
    <row r="83" spans="2:18" ht="20.100000000000001" customHeight="1">
      <c r="B83" s="278">
        <v>160</v>
      </c>
      <c r="C83" s="279"/>
      <c r="D83" s="32">
        <v>20</v>
      </c>
      <c r="E83" s="18">
        <v>20</v>
      </c>
      <c r="F83" s="18">
        <v>20</v>
      </c>
      <c r="G83" s="33">
        <v>16</v>
      </c>
      <c r="H83" s="32">
        <v>20</v>
      </c>
      <c r="I83" s="18">
        <v>18</v>
      </c>
      <c r="J83" s="18">
        <v>18</v>
      </c>
      <c r="K83" s="33">
        <v>18</v>
      </c>
      <c r="L83" s="32" t="s">
        <v>46</v>
      </c>
      <c r="M83" s="18" t="s">
        <v>46</v>
      </c>
      <c r="N83" s="33" t="s">
        <v>46</v>
      </c>
      <c r="O83" s="15" t="s">
        <v>46</v>
      </c>
      <c r="P83" s="17" t="s">
        <v>46</v>
      </c>
      <c r="Q83" s="278">
        <v>160</v>
      </c>
      <c r="R83" s="279"/>
    </row>
    <row r="84" spans="2:18" ht="20.100000000000001" customHeight="1" thickBot="1">
      <c r="B84" s="282">
        <v>80</v>
      </c>
      <c r="C84" s="283"/>
      <c r="D84" s="36">
        <v>10</v>
      </c>
      <c r="E84" s="37">
        <v>10</v>
      </c>
      <c r="F84" s="37">
        <v>10</v>
      </c>
      <c r="G84" s="38">
        <v>10</v>
      </c>
      <c r="H84" s="36">
        <v>10</v>
      </c>
      <c r="I84" s="37">
        <v>10</v>
      </c>
      <c r="J84" s="37">
        <v>10</v>
      </c>
      <c r="K84" s="38">
        <v>10</v>
      </c>
      <c r="L84" s="36">
        <v>12</v>
      </c>
      <c r="M84" s="37">
        <v>12</v>
      </c>
      <c r="N84" s="38">
        <v>12</v>
      </c>
      <c r="O84" s="28">
        <v>10</v>
      </c>
      <c r="P84" s="39">
        <v>15</v>
      </c>
      <c r="Q84" s="282">
        <v>80</v>
      </c>
      <c r="R84" s="283"/>
    </row>
    <row r="85" spans="2:18" ht="20.100000000000001" customHeight="1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</row>
    <row r="86" spans="2:18" ht="20.100000000000001" customHeight="1" thickBot="1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</row>
    <row r="87" spans="2:18" ht="20.100000000000001" customHeight="1">
      <c r="B87" s="284" t="s">
        <v>79</v>
      </c>
      <c r="C87" s="285"/>
      <c r="D87" s="290" t="s">
        <v>65</v>
      </c>
      <c r="E87" s="247" t="s">
        <v>66</v>
      </c>
      <c r="F87" s="247" t="s">
        <v>67</v>
      </c>
      <c r="G87" s="245" t="s">
        <v>68</v>
      </c>
      <c r="H87" s="249" t="s">
        <v>69</v>
      </c>
      <c r="I87" s="247" t="s">
        <v>70</v>
      </c>
      <c r="J87" s="247" t="s">
        <v>71</v>
      </c>
      <c r="K87" s="245" t="s">
        <v>12</v>
      </c>
      <c r="L87" s="249" t="s">
        <v>72</v>
      </c>
      <c r="M87" s="247" t="s">
        <v>73</v>
      </c>
      <c r="N87" s="245" t="s">
        <v>74</v>
      </c>
      <c r="O87" s="249" t="s">
        <v>75</v>
      </c>
      <c r="P87" s="245" t="s">
        <v>76</v>
      </c>
      <c r="Q87" s="40"/>
      <c r="R87" s="40"/>
    </row>
    <row r="88" spans="2:18" ht="20.100000000000001" customHeight="1">
      <c r="B88" s="286"/>
      <c r="C88" s="287"/>
      <c r="D88" s="291"/>
      <c r="E88" s="248"/>
      <c r="F88" s="248"/>
      <c r="G88" s="246"/>
      <c r="H88" s="250"/>
      <c r="I88" s="248"/>
      <c r="J88" s="248"/>
      <c r="K88" s="246"/>
      <c r="L88" s="250"/>
      <c r="M88" s="248"/>
      <c r="N88" s="246"/>
      <c r="O88" s="250"/>
      <c r="P88" s="246"/>
      <c r="Q88" s="40"/>
      <c r="R88" s="40"/>
    </row>
    <row r="89" spans="2:18" ht="20.100000000000001" customHeight="1">
      <c r="B89" s="286"/>
      <c r="C89" s="287"/>
      <c r="D89" s="214" t="s">
        <v>80</v>
      </c>
      <c r="E89" s="216" t="s">
        <v>80</v>
      </c>
      <c r="F89" s="216"/>
      <c r="G89" s="243"/>
      <c r="H89" s="214" t="s">
        <v>80</v>
      </c>
      <c r="I89" s="216" t="s">
        <v>80</v>
      </c>
      <c r="J89" s="216" t="s">
        <v>80</v>
      </c>
      <c r="K89" s="243" t="s">
        <v>81</v>
      </c>
      <c r="L89" s="214" t="s">
        <v>82</v>
      </c>
      <c r="M89" s="216" t="s">
        <v>82</v>
      </c>
      <c r="N89" s="243" t="s">
        <v>83</v>
      </c>
      <c r="O89" s="214" t="s">
        <v>84</v>
      </c>
      <c r="P89" s="243" t="s">
        <v>84</v>
      </c>
      <c r="Q89" s="40"/>
      <c r="R89" s="40"/>
    </row>
    <row r="90" spans="2:18" ht="20.100000000000001" customHeight="1" thickBot="1">
      <c r="B90" s="288"/>
      <c r="C90" s="289"/>
      <c r="D90" s="215"/>
      <c r="E90" s="217"/>
      <c r="F90" s="217"/>
      <c r="G90" s="244"/>
      <c r="H90" s="215"/>
      <c r="I90" s="217"/>
      <c r="J90" s="217"/>
      <c r="K90" s="244"/>
      <c r="L90" s="215"/>
      <c r="M90" s="217"/>
      <c r="N90" s="244"/>
      <c r="O90" s="215"/>
      <c r="P90" s="244"/>
      <c r="Q90" s="40"/>
      <c r="R90" s="40"/>
    </row>
    <row r="93" spans="2:18" ht="9.75" thickBot="1"/>
    <row r="94" spans="2:18" ht="20.100000000000001" customHeight="1" thickBot="1">
      <c r="B94" s="218" t="s">
        <v>85</v>
      </c>
      <c r="C94" s="219"/>
      <c r="D94" s="219"/>
      <c r="E94" s="219"/>
      <c r="F94" s="222" t="s">
        <v>86</v>
      </c>
      <c r="G94" s="223"/>
      <c r="H94" s="223"/>
      <c r="I94" s="223"/>
      <c r="J94" s="223"/>
      <c r="K94" s="224"/>
    </row>
    <row r="95" spans="2:18" ht="20.100000000000001" customHeight="1" thickBot="1">
      <c r="B95" s="220"/>
      <c r="C95" s="221"/>
      <c r="D95" s="221"/>
      <c r="E95" s="221"/>
      <c r="F95" s="225" t="s">
        <v>87</v>
      </c>
      <c r="G95" s="226"/>
      <c r="H95" s="226"/>
      <c r="I95" s="226"/>
      <c r="J95" s="226"/>
      <c r="K95" s="227"/>
      <c r="N95" s="228" t="s">
        <v>0</v>
      </c>
      <c r="O95" s="229"/>
      <c r="P95" s="230"/>
    </row>
    <row r="96" spans="2:18" ht="20.100000000000001" customHeight="1">
      <c r="B96" s="200"/>
      <c r="C96" s="200"/>
      <c r="D96" s="200"/>
      <c r="E96" s="200"/>
      <c r="F96" s="201"/>
      <c r="G96" s="201"/>
      <c r="H96" s="201"/>
      <c r="I96" s="201"/>
      <c r="J96" s="201"/>
      <c r="K96" s="201"/>
      <c r="N96" s="231"/>
      <c r="O96" s="232"/>
      <c r="P96" s="233"/>
    </row>
    <row r="97" spans="2:16" ht="20.100000000000001" customHeight="1">
      <c r="B97" s="200"/>
      <c r="C97" s="200"/>
      <c r="D97" s="200"/>
      <c r="E97" s="200"/>
      <c r="F97" s="201"/>
      <c r="G97" s="201"/>
      <c r="H97" s="201"/>
      <c r="I97" s="201"/>
      <c r="J97" s="201"/>
      <c r="K97" s="201"/>
      <c r="N97" s="231"/>
      <c r="O97" s="232"/>
      <c r="P97" s="233"/>
    </row>
    <row r="98" spans="2:16" ht="20.100000000000001" customHeight="1">
      <c r="B98" s="200"/>
      <c r="C98" s="200"/>
      <c r="D98" s="200"/>
      <c r="E98" s="200"/>
      <c r="F98" s="201"/>
      <c r="G98" s="201"/>
      <c r="H98" s="201"/>
      <c r="I98" s="201"/>
      <c r="J98" s="201"/>
      <c r="K98" s="201"/>
      <c r="N98" s="234" t="s">
        <v>88</v>
      </c>
      <c r="O98" s="235"/>
      <c r="P98" s="236"/>
    </row>
    <row r="99" spans="2:16" ht="20.100000000000001" customHeight="1">
      <c r="B99" s="200"/>
      <c r="C99" s="200"/>
      <c r="D99" s="200"/>
      <c r="E99" s="200"/>
      <c r="F99" s="201"/>
      <c r="G99" s="201"/>
      <c r="H99" s="201"/>
      <c r="I99" s="201"/>
      <c r="J99" s="201"/>
      <c r="K99" s="201"/>
      <c r="N99" s="237"/>
      <c r="O99" s="238"/>
      <c r="P99" s="239"/>
    </row>
    <row r="100" spans="2:16" ht="20.100000000000001" customHeight="1" thickBot="1">
      <c r="B100" s="200"/>
      <c r="C100" s="200"/>
      <c r="D100" s="200"/>
      <c r="E100" s="200"/>
      <c r="F100" s="201"/>
      <c r="G100" s="201"/>
      <c r="H100" s="201"/>
      <c r="I100" s="201"/>
      <c r="J100" s="201"/>
      <c r="K100" s="201"/>
      <c r="N100" s="240"/>
      <c r="O100" s="241"/>
      <c r="P100" s="242"/>
    </row>
    <row r="101" spans="2:16" ht="20.100000000000001" customHeight="1" thickTop="1">
      <c r="B101" s="200"/>
      <c r="C101" s="200"/>
      <c r="D101" s="200"/>
      <c r="E101" s="200"/>
      <c r="F101" s="201"/>
      <c r="G101" s="201"/>
      <c r="H101" s="201"/>
      <c r="I101" s="201"/>
      <c r="J101" s="201"/>
      <c r="K101" s="201"/>
      <c r="N101" s="211" t="s">
        <v>69</v>
      </c>
      <c r="O101" s="209"/>
      <c r="P101" s="210"/>
    </row>
    <row r="102" spans="2:16" ht="20.100000000000001" customHeight="1">
      <c r="B102" s="200"/>
      <c r="C102" s="200"/>
      <c r="D102" s="200"/>
      <c r="E102" s="200"/>
      <c r="F102" s="201"/>
      <c r="G102" s="201"/>
      <c r="H102" s="201"/>
      <c r="I102" s="201"/>
      <c r="J102" s="201"/>
      <c r="K102" s="201"/>
      <c r="N102" s="208" t="s">
        <v>70</v>
      </c>
      <c r="O102" s="209"/>
      <c r="P102" s="210"/>
    </row>
    <row r="103" spans="2:16" ht="20.100000000000001" customHeight="1">
      <c r="B103" s="200"/>
      <c r="C103" s="200"/>
      <c r="D103" s="200"/>
      <c r="E103" s="200"/>
      <c r="F103" s="201"/>
      <c r="G103" s="201"/>
      <c r="H103" s="201"/>
      <c r="I103" s="201"/>
      <c r="J103" s="201"/>
      <c r="K103" s="201"/>
      <c r="N103" s="211" t="s">
        <v>71</v>
      </c>
      <c r="O103" s="212"/>
      <c r="P103" s="213"/>
    </row>
    <row r="104" spans="2:16" ht="20.100000000000001" customHeight="1">
      <c r="B104" s="200"/>
      <c r="C104" s="200"/>
      <c r="D104" s="200"/>
      <c r="E104" s="200"/>
      <c r="F104" s="201"/>
      <c r="G104" s="201"/>
      <c r="H104" s="201"/>
      <c r="I104" s="201"/>
      <c r="J104" s="201"/>
      <c r="K104" s="201"/>
      <c r="N104" s="208" t="s">
        <v>12</v>
      </c>
      <c r="O104" s="209"/>
      <c r="P104" s="210"/>
    </row>
    <row r="105" spans="2:16" ht="20.100000000000001" customHeight="1">
      <c r="B105" s="200"/>
      <c r="C105" s="200"/>
      <c r="D105" s="200"/>
      <c r="E105" s="200"/>
      <c r="F105" s="201"/>
      <c r="G105" s="201"/>
      <c r="H105" s="201"/>
      <c r="I105" s="201"/>
      <c r="J105" s="201"/>
      <c r="K105" s="201"/>
      <c r="N105" s="211" t="s">
        <v>124</v>
      </c>
      <c r="O105" s="209"/>
      <c r="P105" s="210"/>
    </row>
    <row r="106" spans="2:16" ht="20.100000000000001" customHeight="1">
      <c r="B106" s="200"/>
      <c r="C106" s="200"/>
      <c r="D106" s="200"/>
      <c r="E106" s="200"/>
      <c r="F106" s="201"/>
      <c r="G106" s="201"/>
      <c r="H106" s="201"/>
      <c r="I106" s="201"/>
      <c r="J106" s="201"/>
      <c r="K106" s="201"/>
      <c r="N106" s="208"/>
      <c r="O106" s="209"/>
      <c r="P106" s="210"/>
    </row>
    <row r="107" spans="2:16" ht="20.100000000000001" customHeight="1">
      <c r="B107" s="200"/>
      <c r="C107" s="200"/>
      <c r="D107" s="200"/>
      <c r="E107" s="200"/>
      <c r="F107" s="201"/>
      <c r="G107" s="201"/>
      <c r="H107" s="201"/>
      <c r="I107" s="201"/>
      <c r="J107" s="201"/>
      <c r="K107" s="201"/>
      <c r="N107" s="257"/>
      <c r="O107" s="209"/>
      <c r="P107" s="210"/>
    </row>
    <row r="108" spans="2:16" ht="20.100000000000001" customHeight="1">
      <c r="B108" s="200"/>
      <c r="C108" s="200"/>
      <c r="D108" s="200"/>
      <c r="E108" s="200"/>
      <c r="F108" s="201"/>
      <c r="G108" s="201"/>
      <c r="H108" s="201"/>
      <c r="I108" s="201"/>
      <c r="J108" s="201"/>
      <c r="K108" s="201"/>
      <c r="N108" s="202"/>
      <c r="O108" s="203"/>
      <c r="P108" s="204"/>
    </row>
    <row r="109" spans="2:16" ht="20.100000000000001" customHeight="1" thickBot="1">
      <c r="B109" s="200"/>
      <c r="C109" s="200"/>
      <c r="D109" s="200"/>
      <c r="E109" s="200"/>
      <c r="F109" s="201"/>
      <c r="G109" s="201"/>
      <c r="H109" s="201"/>
      <c r="I109" s="201"/>
      <c r="J109" s="201"/>
      <c r="K109" s="201"/>
      <c r="N109" s="205"/>
      <c r="O109" s="206"/>
      <c r="P109" s="207"/>
    </row>
    <row r="110" spans="2:16" ht="20.100000000000001" customHeight="1"/>
    <row r="111" spans="2:16" ht="20.100000000000001" customHeight="1"/>
    <row r="112" spans="2:16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</sheetData>
  <sheetProtection sheet="1" objects="1" scenarios="1" selectLockedCells="1" selectUnlockedCells="1"/>
  <mergeCells count="231">
    <mergeCell ref="B2:E8"/>
    <mergeCell ref="J15:K15"/>
    <mergeCell ref="J16:K16"/>
    <mergeCell ref="L15:M15"/>
    <mergeCell ref="L16:M16"/>
    <mergeCell ref="N15:O15"/>
    <mergeCell ref="N16:O16"/>
    <mergeCell ref="K7:M8"/>
    <mergeCell ref="O7:P8"/>
    <mergeCell ref="F4:T4"/>
    <mergeCell ref="F2:T3"/>
    <mergeCell ref="B13:B16"/>
    <mergeCell ref="C13:C16"/>
    <mergeCell ref="D13:D16"/>
    <mergeCell ref="E13:E16"/>
    <mergeCell ref="H13:K14"/>
    <mergeCell ref="L13:O14"/>
    <mergeCell ref="P13:Q16"/>
    <mergeCell ref="R13:S13"/>
    <mergeCell ref="F13:G14"/>
    <mergeCell ref="F15:F16"/>
    <mergeCell ref="G15:G16"/>
    <mergeCell ref="G5:I6"/>
    <mergeCell ref="K5:M6"/>
    <mergeCell ref="O5:P6"/>
    <mergeCell ref="Q6:T6"/>
    <mergeCell ref="N18:O18"/>
    <mergeCell ref="P18:Q18"/>
    <mergeCell ref="H19:I19"/>
    <mergeCell ref="J19:K19"/>
    <mergeCell ref="L19:M19"/>
    <mergeCell ref="P19:Q19"/>
    <mergeCell ref="Q8:T8"/>
    <mergeCell ref="G7:I8"/>
    <mergeCell ref="T13:T16"/>
    <mergeCell ref="H17:I17"/>
    <mergeCell ref="J17:K17"/>
    <mergeCell ref="L17:M17"/>
    <mergeCell ref="N17:O17"/>
    <mergeCell ref="P17:Q17"/>
    <mergeCell ref="H15:I15"/>
    <mergeCell ref="H16:I16"/>
    <mergeCell ref="R14:S14"/>
    <mergeCell ref="B50:R51"/>
    <mergeCell ref="B52:C53"/>
    <mergeCell ref="D52:D53"/>
    <mergeCell ref="E52:E53"/>
    <mergeCell ref="F52:F53"/>
    <mergeCell ref="G52:G53"/>
    <mergeCell ref="H52:H53"/>
    <mergeCell ref="Q52:R53"/>
    <mergeCell ref="I52:I53"/>
    <mergeCell ref="J52:J53"/>
    <mergeCell ref="B59:C59"/>
    <mergeCell ref="Q59:R59"/>
    <mergeCell ref="B60:C60"/>
    <mergeCell ref="Q60:R60"/>
    <mergeCell ref="B61:C61"/>
    <mergeCell ref="Q61:R61"/>
    <mergeCell ref="K52:K53"/>
    <mergeCell ref="L52:L53"/>
    <mergeCell ref="M52:M53"/>
    <mergeCell ref="B57:C57"/>
    <mergeCell ref="Q57:R57"/>
    <mergeCell ref="B58:C58"/>
    <mergeCell ref="Q58:R58"/>
    <mergeCell ref="B54:C54"/>
    <mergeCell ref="Q54:R54"/>
    <mergeCell ref="B55:C55"/>
    <mergeCell ref="Q55:R55"/>
    <mergeCell ref="B56:C56"/>
    <mergeCell ref="Q56:R56"/>
    <mergeCell ref="O52:O53"/>
    <mergeCell ref="P52:P53"/>
    <mergeCell ref="N52:N53"/>
    <mergeCell ref="B66:C66"/>
    <mergeCell ref="Q66:R66"/>
    <mergeCell ref="B68:R69"/>
    <mergeCell ref="B70:C71"/>
    <mergeCell ref="D70:D71"/>
    <mergeCell ref="E70:E71"/>
    <mergeCell ref="F70:F71"/>
    <mergeCell ref="G70:G71"/>
    <mergeCell ref="B62:C62"/>
    <mergeCell ref="Q62:R62"/>
    <mergeCell ref="H70:H71"/>
    <mergeCell ref="I70:I71"/>
    <mergeCell ref="B63:C63"/>
    <mergeCell ref="Q63:R63"/>
    <mergeCell ref="B64:C64"/>
    <mergeCell ref="Q64:R64"/>
    <mergeCell ref="B65:C65"/>
    <mergeCell ref="Q65:R65"/>
    <mergeCell ref="B74:C74"/>
    <mergeCell ref="Q74:R74"/>
    <mergeCell ref="B75:C75"/>
    <mergeCell ref="Q75:R75"/>
    <mergeCell ref="B76:C76"/>
    <mergeCell ref="Q76:R76"/>
    <mergeCell ref="P70:P71"/>
    <mergeCell ref="Q70:R71"/>
    <mergeCell ref="B72:C72"/>
    <mergeCell ref="Q72:R72"/>
    <mergeCell ref="B73:C73"/>
    <mergeCell ref="Q73:R73"/>
    <mergeCell ref="J70:J71"/>
    <mergeCell ref="K70:K71"/>
    <mergeCell ref="L70:L71"/>
    <mergeCell ref="M70:M71"/>
    <mergeCell ref="N70:N71"/>
    <mergeCell ref="O70:O71"/>
    <mergeCell ref="B80:C80"/>
    <mergeCell ref="Q80:R80"/>
    <mergeCell ref="B81:C81"/>
    <mergeCell ref="Q81:R81"/>
    <mergeCell ref="B82:C82"/>
    <mergeCell ref="Q82:R82"/>
    <mergeCell ref="B77:C77"/>
    <mergeCell ref="Q77:R77"/>
    <mergeCell ref="B78:C78"/>
    <mergeCell ref="Q78:R78"/>
    <mergeCell ref="B79:C79"/>
    <mergeCell ref="Q79:R79"/>
    <mergeCell ref="B83:C83"/>
    <mergeCell ref="Q83:R83"/>
    <mergeCell ref="B84:C84"/>
    <mergeCell ref="Q84:R84"/>
    <mergeCell ref="B87:C90"/>
    <mergeCell ref="D87:D88"/>
    <mergeCell ref="E87:E88"/>
    <mergeCell ref="F87:F88"/>
    <mergeCell ref="G87:G88"/>
    <mergeCell ref="H87:H88"/>
    <mergeCell ref="O87:O88"/>
    <mergeCell ref="P87:P88"/>
    <mergeCell ref="D89:D90"/>
    <mergeCell ref="E89:E90"/>
    <mergeCell ref="F89:F90"/>
    <mergeCell ref="G89:G90"/>
    <mergeCell ref="H89:H90"/>
    <mergeCell ref="I89:I90"/>
    <mergeCell ref="J89:J90"/>
    <mergeCell ref="K89:K90"/>
    <mergeCell ref="I87:I88"/>
    <mergeCell ref="J87:J88"/>
    <mergeCell ref="K87:K88"/>
    <mergeCell ref="L87:L88"/>
    <mergeCell ref="M87:M88"/>
    <mergeCell ref="N87:N88"/>
    <mergeCell ref="F96:K97"/>
    <mergeCell ref="B98:E99"/>
    <mergeCell ref="F98:K99"/>
    <mergeCell ref="N98:P100"/>
    <mergeCell ref="B100:E101"/>
    <mergeCell ref="F100:K101"/>
    <mergeCell ref="N101:P101"/>
    <mergeCell ref="L89:L90"/>
    <mergeCell ref="M89:M90"/>
    <mergeCell ref="N89:N90"/>
    <mergeCell ref="O89:O90"/>
    <mergeCell ref="P89:P90"/>
    <mergeCell ref="B94:E95"/>
    <mergeCell ref="F94:K94"/>
    <mergeCell ref="F95:K95"/>
    <mergeCell ref="N95:P97"/>
    <mergeCell ref="B96:E97"/>
    <mergeCell ref="B106:E107"/>
    <mergeCell ref="F106:K107"/>
    <mergeCell ref="N106:P106"/>
    <mergeCell ref="N107:P107"/>
    <mergeCell ref="B108:E109"/>
    <mergeCell ref="F108:K109"/>
    <mergeCell ref="N108:P108"/>
    <mergeCell ref="N109:P109"/>
    <mergeCell ref="B102:E103"/>
    <mergeCell ref="F102:K103"/>
    <mergeCell ref="N102:P102"/>
    <mergeCell ref="N103:P103"/>
    <mergeCell ref="B104:E105"/>
    <mergeCell ref="F104:K105"/>
    <mergeCell ref="N104:P104"/>
    <mergeCell ref="N105:P105"/>
    <mergeCell ref="N42:T42"/>
    <mergeCell ref="N41:T41"/>
    <mergeCell ref="R47:T47"/>
    <mergeCell ref="B47:D47"/>
    <mergeCell ref="I26:T27"/>
    <mergeCell ref="F26:G27"/>
    <mergeCell ref="F28:F29"/>
    <mergeCell ref="H37:H38"/>
    <mergeCell ref="R39:T39"/>
    <mergeCell ref="N44:T44"/>
    <mergeCell ref="N45:P45"/>
    <mergeCell ref="R45:T45"/>
    <mergeCell ref="G28:G29"/>
    <mergeCell ref="N43:T43"/>
    <mergeCell ref="C41:J45"/>
    <mergeCell ref="H22:I22"/>
    <mergeCell ref="J22:K22"/>
    <mergeCell ref="L22:M22"/>
    <mergeCell ref="N22:O22"/>
    <mergeCell ref="P22:Q22"/>
    <mergeCell ref="N19:O19"/>
    <mergeCell ref="B26:B29"/>
    <mergeCell ref="C26:C29"/>
    <mergeCell ref="D26:D29"/>
    <mergeCell ref="E26:E29"/>
    <mergeCell ref="B49:R49"/>
    <mergeCell ref="V13:Y14"/>
    <mergeCell ref="V15:Y17"/>
    <mergeCell ref="V19:Y20"/>
    <mergeCell ref="V21:Y22"/>
    <mergeCell ref="V24:Y29"/>
    <mergeCell ref="T49:Z49"/>
    <mergeCell ref="B37:F38"/>
    <mergeCell ref="B36:F36"/>
    <mergeCell ref="V31:Y36"/>
    <mergeCell ref="H26:H29"/>
    <mergeCell ref="H20:I20"/>
    <mergeCell ref="J20:K20"/>
    <mergeCell ref="L20:M20"/>
    <mergeCell ref="N20:O20"/>
    <mergeCell ref="P20:Q20"/>
    <mergeCell ref="H21:I21"/>
    <mergeCell ref="J21:K21"/>
    <mergeCell ref="L21:M21"/>
    <mergeCell ref="N21:O21"/>
    <mergeCell ref="P21:Q21"/>
    <mergeCell ref="H18:I18"/>
    <mergeCell ref="J18:K18"/>
    <mergeCell ref="L18:M18"/>
  </mergeCells>
  <dataValidations count="6">
    <dataValidation type="list" allowBlank="1" showInputMessage="1" showErrorMessage="1" sqref="O7:P8">
      <formula1>$N$101:$N$106</formula1>
    </dataValidation>
    <dataValidation type="whole" allowBlank="1" showInputMessage="1" sqref="F108 F98 F96 F104 F102 F94 F106 F100">
      <formula1>111</formula1>
      <formula2>222</formula2>
    </dataValidation>
    <dataValidation allowBlank="1" showInputMessage="1" showErrorMessage="1" error="DO NOT ENTER DATA IN THIS CELL" sqref="C41"/>
    <dataValidation type="whole" allowBlank="1" showInputMessage="1" showErrorMessage="1" error="DO NOT ENTER DATA IN THIS CELL" sqref="H37:H38">
      <formula1>111</formula1>
      <formula2>222</formula2>
    </dataValidation>
    <dataValidation type="whole" allowBlank="1" showInputMessage="1" showErrorMessage="1" error="DO NOT ENTER DATA IN THIS CELL" sqref="I37:T38">
      <formula1>111</formula1>
      <formula2>222</formula2>
    </dataValidation>
    <dataValidation type="whole" allowBlank="1" showInputMessage="1" showErrorMessage="1" error="DO NOT ENTER DATA IN THIS CELL" sqref="H36:T36">
      <formula1>111</formula1>
      <formula2>222</formula2>
    </dataValidation>
  </dataValidations>
  <printOptions horizontalCentered="1" verticalCentered="1"/>
  <pageMargins left="0" right="0" top="0" bottom="0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DOCID-1401110945-1920</_dlc_DocId>
    <_dlc_DocIdUrl xmlns="ab026814-f547-4728-b6ee-4d85c9fef7e4">
      <Url>https://share.tbfsp.gov.ab.ca/CPE/OutreachWebTeams/_layouts/15/DocIdRedir.aspx?ID=DOCID-1401110945-1920</Url>
      <Description>DOCID-1401110945-1920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FE4046-AAA0-4A0F-A438-CBD6DF31F3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a04163c6-b68e-4c40-8e35-707a7d4f43a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BF67A6-4D0B-4B96-8E0A-729F57A80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F5A0F-BEF9-45DE-82A1-C2E2567B8DFB}"/>
</file>

<file path=customXml/itemProps4.xml><?xml version="1.0" encoding="utf-8"?>
<ds:datastoreItem xmlns:ds="http://schemas.openxmlformats.org/officeDocument/2006/customXml" ds:itemID="{A1BE0A7D-3060-4CC5-8FE3-D3E3DA071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GBC(blank)</vt:lpstr>
      <vt:lpstr>GBC(sample)</vt:lpstr>
      <vt:lpstr>'GBC(blank)'!Print_Area</vt:lpstr>
      <vt:lpstr>'GBC(sample)'!Print_Area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B.13 Daily Compaction Report for Granular Base Course</dc:title>
  <dc:creator>Larry Dombrosky</dc:creator>
  <cp:lastModifiedBy>evhen.dytyniak</cp:lastModifiedBy>
  <cp:lastPrinted>2014-01-03T23:29:59Z</cp:lastPrinted>
  <dcterms:created xsi:type="dcterms:W3CDTF">2013-03-19T14:59:23Z</dcterms:created>
  <dcterms:modified xsi:type="dcterms:W3CDTF">2014-04-09T21:32:38Z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468ab028-0011-4559-b242-7021de6b2c02</vt:lpwstr>
  </property>
</Properties>
</file>