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abgov-my.sharepoint.com/personal/glenda_kuziemsky_gov_ab_ca/Documents/Web Attachments/"/>
    </mc:Choice>
  </mc:AlternateContent>
  <xr:revisionPtr revIDLastSave="0" documentId="8_{5968A5AE-9805-487C-8930-9B1ED6F67178}" xr6:coauthVersionLast="47" xr6:coauthVersionMax="47" xr10:uidLastSave="{00000000-0000-0000-0000-000000000000}"/>
  <workbookProtection lockStructure="1"/>
  <bookViews>
    <workbookView xWindow="-120" yWindow="-120" windowWidth="29040" windowHeight="15720" tabRatio="895" xr2:uid="{445A6B35-F68B-4133-860F-27CE30F69766}"/>
  </bookViews>
  <sheets>
    <sheet name="Instructions " sheetId="21" r:id="rId1"/>
    <sheet name="B.07 JMFSS" sheetId="19" r:id="rId2"/>
    <sheet name="B.09a Lot Report" sheetId="1" r:id="rId3"/>
    <sheet name="Data" sheetId="20" state="hidden" r:id="rId4"/>
    <sheet name="Price Adjustments" sheetId="11" r:id="rId5"/>
    <sheet name="Gradation Price Adj." sheetId="5" r:id="rId6"/>
    <sheet name="B.07 Sample" sheetId="22" r:id="rId7"/>
    <sheet name="B.09a Sample" sheetId="23" r:id="rId8"/>
  </sheets>
  <definedNames>
    <definedName name="CompactionLot1" localSheetId="3">#REF!</definedName>
    <definedName name="CompactionLot1">#REF!</definedName>
    <definedName name="DateLaidLot1" localSheetId="3">#REF!</definedName>
    <definedName name="DateLaidLot1">#REF!</definedName>
    <definedName name="DesignLiftThicknessLot1" localSheetId="3">#REF!</definedName>
    <definedName name="DesignLiftThicknessLot1">#REF!</definedName>
    <definedName name="DesignLiftThicknessLot1_COPY">#REF!</definedName>
    <definedName name="_xlnm.Print_Area" localSheetId="1">'B.07 JMFSS'!$B$1:$G$57</definedName>
    <definedName name="_xlnm.Print_Area" localSheetId="2">'B.09a Lot Report'!$C$2:$AG$53</definedName>
    <definedName name="_xlnm.Print_Area" localSheetId="5">'Gradation Price Adj.'!$B$2:$L$47</definedName>
    <definedName name="_xlnm.Print_Area" localSheetId="0">'Instructions '!$B$1:$J$67</definedName>
    <definedName name="_xlnm.Print_Area" localSheetId="4">'Price Adjustments'!$A$1:$L$64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9" i="1" l="1"/>
  <c r="P15" i="1"/>
  <c r="M15" i="1"/>
  <c r="M16" i="1"/>
  <c r="M17" i="1"/>
  <c r="M18" i="1"/>
  <c r="M19" i="1"/>
  <c r="S25" i="1" l="1"/>
  <c r="H46" i="5" l="1"/>
  <c r="G41" i="19" l="1"/>
  <c r="C18" i="5" l="1"/>
  <c r="D18" i="5"/>
  <c r="E18" i="5"/>
  <c r="F18" i="5"/>
  <c r="G18" i="5"/>
  <c r="H18" i="5"/>
  <c r="I18" i="5"/>
  <c r="J18" i="5"/>
  <c r="K18" i="5"/>
  <c r="L18" i="5"/>
  <c r="C19" i="5"/>
  <c r="D19" i="5"/>
  <c r="E19" i="5"/>
  <c r="F19" i="5"/>
  <c r="G19" i="5"/>
  <c r="H19" i="5"/>
  <c r="I19" i="5"/>
  <c r="J19" i="5"/>
  <c r="K19" i="5"/>
  <c r="L19" i="5"/>
  <c r="C20" i="5"/>
  <c r="D20" i="5"/>
  <c r="E20" i="5"/>
  <c r="F20" i="5"/>
  <c r="G20" i="5"/>
  <c r="H20" i="5"/>
  <c r="I20" i="5"/>
  <c r="J20" i="5"/>
  <c r="K20" i="5"/>
  <c r="L20" i="5"/>
  <c r="C21" i="5"/>
  <c r="D21" i="5"/>
  <c r="E21" i="5"/>
  <c r="F21" i="5"/>
  <c r="G21" i="5"/>
  <c r="H21" i="5"/>
  <c r="I21" i="5"/>
  <c r="J21" i="5"/>
  <c r="K21" i="5"/>
  <c r="L21" i="5"/>
  <c r="C22" i="5"/>
  <c r="D22" i="5"/>
  <c r="E22" i="5"/>
  <c r="F22" i="5"/>
  <c r="G22" i="5"/>
  <c r="H22" i="5"/>
  <c r="I22" i="5"/>
  <c r="J22" i="5"/>
  <c r="K22" i="5"/>
  <c r="L22" i="5"/>
  <c r="AG7" i="1"/>
  <c r="N10" i="1"/>
  <c r="E73" i="19" l="1"/>
  <c r="F73" i="19"/>
  <c r="G73" i="19"/>
  <c r="H73" i="19"/>
  <c r="E74" i="19"/>
  <c r="F74" i="19"/>
  <c r="G74" i="19"/>
  <c r="H74" i="19"/>
  <c r="D75" i="19"/>
  <c r="E75" i="19"/>
  <c r="F75" i="19"/>
  <c r="G75" i="19"/>
  <c r="H75" i="19"/>
  <c r="H72" i="19"/>
  <c r="G72" i="19"/>
  <c r="F72" i="19"/>
  <c r="E72" i="19"/>
  <c r="B75" i="19"/>
  <c r="B74" i="19"/>
  <c r="D74" i="19" s="1"/>
  <c r="B73" i="19"/>
  <c r="D73" i="19" s="1"/>
  <c r="B72" i="19"/>
  <c r="D72" i="19" s="1"/>
  <c r="H71" i="19"/>
  <c r="G71" i="19"/>
  <c r="F71" i="19"/>
  <c r="E71" i="19"/>
  <c r="B71" i="19"/>
  <c r="D71" i="19" s="1"/>
  <c r="H70" i="19"/>
  <c r="G70" i="19"/>
  <c r="F70" i="19"/>
  <c r="E70" i="19"/>
  <c r="B70" i="19"/>
  <c r="D70" i="19" s="1"/>
  <c r="H69" i="19"/>
  <c r="G69" i="19"/>
  <c r="F69" i="19"/>
  <c r="E69" i="19"/>
  <c r="B69" i="19"/>
  <c r="D69" i="19" s="1"/>
  <c r="H68" i="19"/>
  <c r="G68" i="19"/>
  <c r="F68" i="19"/>
  <c r="E68" i="19"/>
  <c r="B68" i="19"/>
  <c r="D68" i="19" s="1"/>
  <c r="E76" i="19" l="1"/>
  <c r="E77" i="19" s="1"/>
  <c r="CR68" i="19" s="1"/>
  <c r="CI3" i="20" s="1"/>
  <c r="S14" i="20" s="1"/>
  <c r="H76" i="19"/>
  <c r="H77" i="19" s="1"/>
  <c r="CU68" i="19" s="1"/>
  <c r="CL3" i="20" s="1"/>
  <c r="V14" i="20" s="1"/>
  <c r="F76" i="19"/>
  <c r="F77" i="19" s="1"/>
  <c r="CS68" i="19" s="1"/>
  <c r="CJ3" i="20" s="1"/>
  <c r="T14" i="20" s="1"/>
  <c r="G76" i="19"/>
  <c r="G77" i="19" s="1"/>
  <c r="CT68" i="19" s="1"/>
  <c r="CK3" i="20" s="1"/>
  <c r="U14" i="20" s="1"/>
  <c r="D76" i="19"/>
  <c r="D77" i="19" s="1"/>
  <c r="CQ68" i="19" s="1"/>
  <c r="CH3" i="20" s="1"/>
  <c r="R14" i="20" s="1"/>
  <c r="C9" i="5" l="1"/>
  <c r="K8" i="5"/>
  <c r="F83" i="1"/>
  <c r="F82" i="1"/>
  <c r="F81" i="1"/>
  <c r="F80" i="1" l="1"/>
  <c r="F76" i="1"/>
  <c r="F75" i="1"/>
  <c r="F74" i="1"/>
  <c r="H13" i="1"/>
  <c r="F71" i="1"/>
  <c r="F73" i="1" s="1"/>
  <c r="EB71" i="1"/>
  <c r="CO8" i="20" s="1"/>
  <c r="DV71" i="1"/>
  <c r="CI8" i="20" s="1"/>
  <c r="DU71" i="1"/>
  <c r="CH8" i="20" s="1"/>
  <c r="DT71" i="1"/>
  <c r="CG8" i="20" s="1"/>
  <c r="DS71" i="1"/>
  <c r="CF8" i="20" s="1"/>
  <c r="DR71" i="1"/>
  <c r="CE8" i="20" s="1"/>
  <c r="DQ71" i="1"/>
  <c r="CD8" i="20" s="1"/>
  <c r="DO71" i="1"/>
  <c r="CB8" i="20" s="1"/>
  <c r="DN71" i="1"/>
  <c r="CA8" i="20" s="1"/>
  <c r="DM71" i="1"/>
  <c r="BZ8" i="20" s="1"/>
  <c r="CZ71" i="1"/>
  <c r="BM8" i="20" s="1"/>
  <c r="CT71" i="1"/>
  <c r="BG8" i="20" s="1"/>
  <c r="CS71" i="1"/>
  <c r="BF8" i="20" s="1"/>
  <c r="CQ71" i="1"/>
  <c r="BD8" i="20" s="1"/>
  <c r="CF71" i="1"/>
  <c r="AS8" i="20" s="1"/>
  <c r="CB71" i="1"/>
  <c r="AO8" i="20" s="1"/>
  <c r="CA71" i="1"/>
  <c r="AN8" i="20" s="1"/>
  <c r="BZ71" i="1"/>
  <c r="AM8" i="20" s="1"/>
  <c r="BY71" i="1"/>
  <c r="AL8" i="20" s="1"/>
  <c r="BP71" i="1"/>
  <c r="AC8" i="20" s="1"/>
  <c r="BE71" i="1"/>
  <c r="R8" i="20" s="1"/>
  <c r="AT71" i="1"/>
  <c r="G8" i="20" s="1"/>
  <c r="AP71" i="1"/>
  <c r="C8" i="20" s="1"/>
  <c r="AE8" i="1"/>
  <c r="BD71" i="1" s="1"/>
  <c r="CF3" i="20"/>
  <c r="CE3" i="20"/>
  <c r="CD3" i="20"/>
  <c r="AN3" i="20"/>
  <c r="W3" i="20"/>
  <c r="CP68" i="19"/>
  <c r="CG3" i="20" s="1"/>
  <c r="K68" i="19"/>
  <c r="B3" i="20" s="1"/>
  <c r="L68" i="19"/>
  <c r="C3" i="20" s="1"/>
  <c r="M68" i="19"/>
  <c r="D3" i="20" s="1"/>
  <c r="N68" i="19"/>
  <c r="E3" i="20" s="1"/>
  <c r="O68" i="19"/>
  <c r="F3" i="20" s="1"/>
  <c r="P68" i="19"/>
  <c r="G3" i="20" s="1"/>
  <c r="Q68" i="19"/>
  <c r="H3" i="20" s="1"/>
  <c r="R68" i="19"/>
  <c r="I3" i="20" s="1"/>
  <c r="S68" i="19"/>
  <c r="J3" i="20" s="1"/>
  <c r="T68" i="19"/>
  <c r="K3" i="20" s="1"/>
  <c r="U68" i="19"/>
  <c r="L3" i="20" s="1"/>
  <c r="V68" i="19"/>
  <c r="M3" i="20" s="1"/>
  <c r="W68" i="19"/>
  <c r="N3" i="20" s="1"/>
  <c r="Y68" i="19"/>
  <c r="P3" i="20" s="1"/>
  <c r="Z68" i="19"/>
  <c r="Q3" i="20" s="1"/>
  <c r="X68" i="19"/>
  <c r="O3" i="20" s="1"/>
  <c r="AA68" i="19"/>
  <c r="R3" i="20" s="1"/>
  <c r="AP68" i="19"/>
  <c r="AG3" i="20" s="1"/>
  <c r="AB68" i="19"/>
  <c r="S3" i="20" s="1"/>
  <c r="AQ68" i="19"/>
  <c r="AH3" i="20" s="1"/>
  <c r="AC68" i="19"/>
  <c r="T3" i="20" s="1"/>
  <c r="AR68" i="19"/>
  <c r="AI3" i="20" s="1"/>
  <c r="AD68" i="19"/>
  <c r="U3" i="20" s="1"/>
  <c r="AS68" i="19"/>
  <c r="AJ3" i="20" s="1"/>
  <c r="AE68" i="19"/>
  <c r="V3" i="20" s="1"/>
  <c r="AT68" i="19"/>
  <c r="AK3" i="20" s="1"/>
  <c r="AG68" i="19"/>
  <c r="X3" i="20" s="1"/>
  <c r="AX68" i="19"/>
  <c r="AO3" i="20" s="1"/>
  <c r="AH68" i="19"/>
  <c r="Y3" i="20" s="1"/>
  <c r="AY68" i="19"/>
  <c r="AP3" i="20" s="1"/>
  <c r="AI68" i="19"/>
  <c r="Z3" i="20" s="1"/>
  <c r="AZ68" i="19"/>
  <c r="AQ3" i="20" s="1"/>
  <c r="AJ68" i="19"/>
  <c r="AA3" i="20" s="1"/>
  <c r="BA68" i="19"/>
  <c r="AR3" i="20" s="1"/>
  <c r="AU68" i="19"/>
  <c r="AL3" i="20" s="1"/>
  <c r="AK68" i="19"/>
  <c r="AB3" i="20" s="1"/>
  <c r="AV68" i="19"/>
  <c r="AM3" i="20" s="1"/>
  <c r="AL68" i="19"/>
  <c r="AC3" i="20" s="1"/>
  <c r="BB68" i="19"/>
  <c r="AS3" i="20" s="1"/>
  <c r="AM68" i="19"/>
  <c r="AD3" i="20" s="1"/>
  <c r="BC68" i="19"/>
  <c r="AT3" i="20" s="1"/>
  <c r="AN68" i="19"/>
  <c r="AE3" i="20" s="1"/>
  <c r="BD68" i="19"/>
  <c r="AU3" i="20" s="1"/>
  <c r="AO68" i="19"/>
  <c r="AF3" i="20" s="1"/>
  <c r="BE68" i="19"/>
  <c r="AV3" i="20" s="1"/>
  <c r="BF68" i="19"/>
  <c r="AW3" i="20" s="1"/>
  <c r="BT68" i="19"/>
  <c r="BK3" i="20" s="1"/>
  <c r="CB68" i="19"/>
  <c r="BS3" i="20" s="1"/>
  <c r="BX68" i="19"/>
  <c r="BO3" i="20" s="1"/>
  <c r="CF68" i="19"/>
  <c r="BW3" i="20" s="1"/>
  <c r="BG68" i="19"/>
  <c r="AX3" i="20" s="1"/>
  <c r="BU68" i="19"/>
  <c r="BL3" i="20" s="1"/>
  <c r="CC68" i="19"/>
  <c r="BT3" i="20" s="1"/>
  <c r="BY68" i="19"/>
  <c r="BP3" i="20" s="1"/>
  <c r="CG68" i="19"/>
  <c r="BX3" i="20" s="1"/>
  <c r="BH68" i="19"/>
  <c r="AY3" i="20" s="1"/>
  <c r="BV68" i="19"/>
  <c r="BM3" i="20" s="1"/>
  <c r="CD68" i="19"/>
  <c r="BU3" i="20" s="1"/>
  <c r="BZ68" i="19"/>
  <c r="BQ3" i="20" s="1"/>
  <c r="CH68" i="19"/>
  <c r="BY3" i="20" s="1"/>
  <c r="BI68" i="19"/>
  <c r="AZ3" i="20" s="1"/>
  <c r="BW68" i="19"/>
  <c r="BN3" i="20" s="1"/>
  <c r="CE68" i="19"/>
  <c r="BV3" i="20" s="1"/>
  <c r="CA68" i="19"/>
  <c r="BR3" i="20" s="1"/>
  <c r="CI68" i="19"/>
  <c r="BZ3" i="20" s="1"/>
  <c r="BJ68" i="19"/>
  <c r="BA3" i="20" s="1"/>
  <c r="BR68" i="19"/>
  <c r="BI3" i="20" s="1"/>
  <c r="BS68" i="19"/>
  <c r="BJ3" i="20" s="1"/>
  <c r="BK68" i="19"/>
  <c r="BB3" i="20" s="1"/>
  <c r="BL68" i="19"/>
  <c r="BC3" i="20" s="1"/>
  <c r="BM68" i="19"/>
  <c r="BD3" i="20" s="1"/>
  <c r="BN68" i="19"/>
  <c r="BE3" i="20" s="1"/>
  <c r="CJ68" i="19"/>
  <c r="CA3" i="20" s="1"/>
  <c r="CK68" i="19"/>
  <c r="CB3" i="20" s="1"/>
  <c r="BO68" i="19"/>
  <c r="BF3" i="20" s="1"/>
  <c r="BP68" i="19"/>
  <c r="BG3" i="20" s="1"/>
  <c r="BQ68" i="19"/>
  <c r="BH3" i="20" s="1"/>
  <c r="CL68" i="19"/>
  <c r="CC3" i="20" s="1"/>
  <c r="AX8" i="20"/>
  <c r="AW8" i="20"/>
  <c r="AV8" i="20"/>
  <c r="AR8" i="20"/>
  <c r="AQ8" i="20"/>
  <c r="AP8" i="20"/>
  <c r="AK8" i="20"/>
  <c r="AJ8" i="20"/>
  <c r="AI8" i="20"/>
  <c r="AB8" i="20"/>
  <c r="AA8" i="20"/>
  <c r="Z8" i="20"/>
  <c r="DZ71" i="1"/>
  <c r="CM8" i="20" s="1"/>
  <c r="G13" i="1"/>
  <c r="D77" i="1" s="1"/>
  <c r="F13" i="1"/>
  <c r="C75" i="1" s="1"/>
  <c r="F79" i="1" l="1"/>
  <c r="D71" i="1"/>
  <c r="D82" i="1"/>
  <c r="D83" i="1"/>
  <c r="D81" i="1"/>
  <c r="D74" i="1"/>
  <c r="BK71" i="1"/>
  <c r="X8" i="20" s="1"/>
  <c r="D80" i="1"/>
  <c r="D76" i="1"/>
  <c r="BJ71" i="1"/>
  <c r="W8" i="20" s="1"/>
  <c r="C71" i="1"/>
  <c r="C81" i="1"/>
  <c r="C82" i="1"/>
  <c r="C83" i="1"/>
  <c r="C77" i="1"/>
  <c r="C80" i="1"/>
  <c r="C76" i="1"/>
  <c r="E71" i="1"/>
  <c r="E82" i="1"/>
  <c r="E83" i="1"/>
  <c r="E81" i="1"/>
  <c r="E77" i="1"/>
  <c r="E80" i="1"/>
  <c r="E75" i="1"/>
  <c r="BL71" i="1"/>
  <c r="Y8" i="20" s="1"/>
  <c r="E74" i="1"/>
  <c r="C14" i="20"/>
  <c r="C64" i="20"/>
  <c r="C58" i="20"/>
  <c r="C56" i="20"/>
  <c r="C53" i="20"/>
  <c r="C51" i="20"/>
  <c r="AC1" i="20" a="1"/>
  <c r="AC1" i="20" s="1"/>
  <c r="B29" i="20"/>
  <c r="E24" i="20"/>
  <c r="AG24" i="20"/>
  <c r="H24" i="20"/>
  <c r="K24" i="20"/>
  <c r="J24" i="20"/>
  <c r="C29" i="20"/>
  <c r="F24" i="20"/>
  <c r="T24" i="20"/>
  <c r="R24" i="20"/>
  <c r="I24" i="20"/>
  <c r="C24" i="20"/>
  <c r="I15" i="1"/>
  <c r="H15" i="1"/>
  <c r="G15" i="1"/>
  <c r="F15" i="1"/>
  <c r="C74" i="1" s="1"/>
  <c r="E15" i="1"/>
  <c r="E13" i="1"/>
  <c r="B83" i="1" l="1"/>
  <c r="G83" i="1" s="1"/>
  <c r="H83" i="1" s="1"/>
  <c r="EP71" i="1" s="1"/>
  <c r="DC8" i="20" s="1"/>
  <c r="P24" i="20" s="1"/>
  <c r="B82" i="1"/>
  <c r="G82" i="1" s="1"/>
  <c r="H82" i="1" s="1"/>
  <c r="EO71" i="1" s="1"/>
  <c r="DB8" i="20" s="1"/>
  <c r="O24" i="20" s="1"/>
  <c r="B81" i="1"/>
  <c r="G81" i="1" s="1"/>
  <c r="H81" i="1" s="1"/>
  <c r="EN71" i="1" s="1"/>
  <c r="DA8" i="20" s="1"/>
  <c r="N24" i="20" s="1"/>
  <c r="B76" i="1"/>
  <c r="B75" i="1"/>
  <c r="B71" i="1"/>
  <c r="BI71" i="1"/>
  <c r="V8" i="20" s="1"/>
  <c r="B77" i="1"/>
  <c r="B74" i="1"/>
  <c r="G74" i="1" s="1"/>
  <c r="H74" i="1" s="1"/>
  <c r="EH71" i="1" s="1"/>
  <c r="CU8" i="20" s="1"/>
  <c r="B80" i="1"/>
  <c r="G80" i="1" s="1"/>
  <c r="H80" i="1" s="1"/>
  <c r="EM71" i="1" s="1"/>
  <c r="CZ8" i="20" s="1"/>
  <c r="M24" i="20" s="1"/>
  <c r="BS71" i="1"/>
  <c r="AF8" i="20" s="1"/>
  <c r="D75" i="1"/>
  <c r="BQ71" i="1"/>
  <c r="AD8" i="20" s="1"/>
  <c r="BR71" i="1"/>
  <c r="AE8" i="20" s="1"/>
  <c r="BT71" i="1"/>
  <c r="AG8" i="20" s="1"/>
  <c r="E76" i="1"/>
  <c r="BU71" i="1"/>
  <c r="AH8" i="20" s="1"/>
  <c r="F77" i="1"/>
  <c r="D73" i="1"/>
  <c r="D79" i="1"/>
  <c r="C73" i="1"/>
  <c r="C79" i="1"/>
  <c r="E73" i="1"/>
  <c r="E79" i="1"/>
  <c r="L49" i="1"/>
  <c r="DB71" i="1" s="1"/>
  <c r="M49" i="1"/>
  <c r="DC71" i="1" s="1"/>
  <c r="N49" i="1"/>
  <c r="DD71" i="1" s="1"/>
  <c r="O49" i="1"/>
  <c r="DE71" i="1" s="1"/>
  <c r="P49" i="1"/>
  <c r="DF71" i="1" s="1"/>
  <c r="Q49" i="1"/>
  <c r="DG71" i="1" s="1"/>
  <c r="R49" i="1"/>
  <c r="DH71" i="1" s="1"/>
  <c r="S49" i="1"/>
  <c r="DI71" i="1" s="1"/>
  <c r="T49" i="1"/>
  <c r="DJ71" i="1" s="1"/>
  <c r="U49" i="1"/>
  <c r="DK71" i="1" s="1"/>
  <c r="V49" i="1"/>
  <c r="K49" i="1"/>
  <c r="DA71" i="1" s="1"/>
  <c r="AG9" i="1"/>
  <c r="AG5" i="1"/>
  <c r="AE7" i="1"/>
  <c r="AE5" i="1"/>
  <c r="AB9" i="1"/>
  <c r="AB7" i="1"/>
  <c r="AB5" i="1"/>
  <c r="R10" i="1"/>
  <c r="U8" i="1"/>
  <c r="U6" i="1"/>
  <c r="AW71" i="1" s="1"/>
  <c r="R8" i="1"/>
  <c r="R3" i="11" s="1"/>
  <c r="N8" i="1"/>
  <c r="N6" i="1"/>
  <c r="H6" i="1"/>
  <c r="F14" i="20"/>
  <c r="E14" i="20"/>
  <c r="W14" i="20"/>
  <c r="G75" i="1" l="1"/>
  <c r="H75" i="1" s="1"/>
  <c r="EI71" i="1" s="1"/>
  <c r="CV8" i="20" s="1"/>
  <c r="G76" i="1"/>
  <c r="H76" i="1" s="1"/>
  <c r="EJ71" i="1" s="1"/>
  <c r="CW8" i="20" s="1"/>
  <c r="BF71" i="1"/>
  <c r="S8" i="20" s="1"/>
  <c r="AR71" i="1"/>
  <c r="E8" i="20" s="1"/>
  <c r="G77" i="1"/>
  <c r="H77" i="1" s="1"/>
  <c r="EK71" i="1" s="1"/>
  <c r="CX8" i="20" s="1"/>
  <c r="AZ71" i="1"/>
  <c r="M8" i="20" s="1"/>
  <c r="AU71" i="1"/>
  <c r="H8" i="20" s="1"/>
  <c r="DL71" i="1"/>
  <c r="O29" i="20" s="1"/>
  <c r="B73" i="1"/>
  <c r="G73" i="1" s="1"/>
  <c r="H73" i="1" s="1"/>
  <c r="EG71" i="1" s="1"/>
  <c r="CT8" i="20" s="1"/>
  <c r="B79" i="1"/>
  <c r="G79" i="1" s="1"/>
  <c r="H79" i="1" s="1"/>
  <c r="EL71" i="1" s="1"/>
  <c r="CY8" i="20" s="1"/>
  <c r="L24" i="20" s="1"/>
  <c r="BB71" i="1"/>
  <c r="O8" i="20" s="1"/>
  <c r="AQ71" i="1"/>
  <c r="D8" i="20" s="1"/>
  <c r="AX71" i="1"/>
  <c r="K8" i="20" s="1"/>
  <c r="BA71" i="1"/>
  <c r="N8" i="20" s="1"/>
  <c r="AV71" i="1"/>
  <c r="I8" i="20" s="1"/>
  <c r="AY71" i="1"/>
  <c r="L8" i="20" s="1"/>
  <c r="AO71" i="1"/>
  <c r="B8" i="20" s="1"/>
  <c r="BC71" i="1"/>
  <c r="P8" i="20" s="1"/>
  <c r="BG71" i="1"/>
  <c r="T8" i="20" s="1"/>
  <c r="AS71" i="1"/>
  <c r="F8" i="20" s="1"/>
  <c r="BH71" i="1"/>
  <c r="U8" i="20" s="1"/>
  <c r="I24" i="5"/>
  <c r="BV8" i="20"/>
  <c r="C24" i="5"/>
  <c r="BO8" i="20"/>
  <c r="J8" i="20"/>
  <c r="BN8" i="20"/>
  <c r="E24" i="5"/>
  <c r="BQ8" i="20"/>
  <c r="K24" i="5"/>
  <c r="BX8" i="20"/>
  <c r="D24" i="5"/>
  <c r="BP8" i="20"/>
  <c r="J24" i="5"/>
  <c r="BW8" i="20"/>
  <c r="H24" i="5"/>
  <c r="BU8" i="20"/>
  <c r="BT8" i="20"/>
  <c r="G24" i="5"/>
  <c r="BS8" i="20"/>
  <c r="F24" i="5"/>
  <c r="BR8" i="20"/>
  <c r="Y14" i="20"/>
  <c r="V19" i="20"/>
  <c r="U19" i="20"/>
  <c r="T19" i="20"/>
  <c r="S19" i="20"/>
  <c r="R19" i="20"/>
  <c r="Q19" i="20"/>
  <c r="P19" i="20"/>
  <c r="O19" i="20"/>
  <c r="N19" i="20"/>
  <c r="M19" i="20"/>
  <c r="O14" i="20"/>
  <c r="G14" i="20"/>
  <c r="AA19" i="20"/>
  <c r="AB19" i="20"/>
  <c r="E19" i="20"/>
  <c r="X14" i="20"/>
  <c r="D19" i="20"/>
  <c r="J14" i="20"/>
  <c r="C19" i="20"/>
  <c r="K14" i="20"/>
  <c r="Y19" i="20"/>
  <c r="Z19" i="20"/>
  <c r="W19" i="20"/>
  <c r="X19" i="20"/>
  <c r="J19" i="20"/>
  <c r="I19" i="20"/>
  <c r="H19" i="20"/>
  <c r="Q14" i="20"/>
  <c r="P14" i="20"/>
  <c r="Z14" i="20"/>
  <c r="L14" i="20"/>
  <c r="N14" i="20"/>
  <c r="F19" i="20"/>
  <c r="L19" i="20"/>
  <c r="M14" i="20"/>
  <c r="B19" i="20"/>
  <c r="B14" i="20"/>
  <c r="AA14" i="20"/>
  <c r="G19" i="20"/>
  <c r="L24" i="5"/>
  <c r="AH23" i="1"/>
  <c r="AH24" i="1"/>
  <c r="AF24" i="1"/>
  <c r="AE24" i="1"/>
  <c r="M24" i="1"/>
  <c r="N24" i="1" s="1"/>
  <c r="O24" i="1" s="1"/>
  <c r="AF23" i="1"/>
  <c r="AE23" i="1"/>
  <c r="M23" i="1"/>
  <c r="AK23" i="1" s="1"/>
  <c r="AF22" i="1"/>
  <c r="AE22" i="1"/>
  <c r="M22" i="1"/>
  <c r="C25" i="11"/>
  <c r="BY8" i="20" l="1"/>
  <c r="K9" i="5"/>
  <c r="H29" i="20"/>
  <c r="G29" i="20"/>
  <c r="N29" i="20"/>
  <c r="L29" i="20"/>
  <c r="D29" i="20"/>
  <c r="J29" i="20"/>
  <c r="F29" i="20"/>
  <c r="M29" i="20"/>
  <c r="I29" i="20"/>
  <c r="K29" i="20"/>
  <c r="D24" i="20"/>
  <c r="E29" i="20"/>
  <c r="S24" i="20"/>
  <c r="Q8" i="20"/>
  <c r="AK24" i="1"/>
  <c r="AJ24" i="1"/>
  <c r="P23" i="1"/>
  <c r="AI23" i="1" s="1"/>
  <c r="P24" i="1"/>
  <c r="AI24" i="1" s="1"/>
  <c r="N23" i="1"/>
  <c r="O23" i="1" l="1"/>
  <c r="AJ23" i="1"/>
  <c r="C13" i="5" l="1"/>
  <c r="D13" i="5"/>
  <c r="E13" i="5"/>
  <c r="F13" i="5"/>
  <c r="G13" i="5"/>
  <c r="H13" i="5"/>
  <c r="I13" i="5"/>
  <c r="J13" i="5"/>
  <c r="K13" i="5"/>
  <c r="L13" i="5"/>
  <c r="C14" i="5"/>
  <c r="D14" i="5"/>
  <c r="E14" i="5"/>
  <c r="F14" i="5"/>
  <c r="G14" i="5"/>
  <c r="H14" i="5"/>
  <c r="I14" i="5"/>
  <c r="J14" i="5"/>
  <c r="K14" i="5"/>
  <c r="L14" i="5"/>
  <c r="C15" i="5"/>
  <c r="D15" i="5"/>
  <c r="E15" i="5"/>
  <c r="F15" i="5"/>
  <c r="G15" i="5"/>
  <c r="H15" i="5"/>
  <c r="I15" i="5"/>
  <c r="J15" i="5"/>
  <c r="K15" i="5"/>
  <c r="L15" i="5"/>
  <c r="C16" i="5"/>
  <c r="D16" i="5"/>
  <c r="E16" i="5"/>
  <c r="F16" i="5"/>
  <c r="G16" i="5"/>
  <c r="H16" i="5"/>
  <c r="I16" i="5"/>
  <c r="J16" i="5"/>
  <c r="K16" i="5"/>
  <c r="L16" i="5"/>
  <c r="C17" i="5"/>
  <c r="D17" i="5"/>
  <c r="E17" i="5"/>
  <c r="F17" i="5"/>
  <c r="G17" i="5"/>
  <c r="H17" i="5"/>
  <c r="I17" i="5"/>
  <c r="J17" i="5"/>
  <c r="K17" i="5"/>
  <c r="L17" i="5"/>
  <c r="K7" i="11"/>
  <c r="P3" i="11" s="1"/>
  <c r="M47" i="1"/>
  <c r="D23" i="5" s="1"/>
  <c r="L47" i="1"/>
  <c r="C23" i="5" s="1"/>
  <c r="K47" i="1"/>
  <c r="AE20" i="1" l="1"/>
  <c r="AF20" i="1"/>
  <c r="AE21" i="1"/>
  <c r="AF21" i="1"/>
  <c r="J48" i="1" l="1"/>
  <c r="V48" i="1"/>
  <c r="U48" i="1"/>
  <c r="T48" i="1"/>
  <c r="S48" i="1"/>
  <c r="R48" i="1"/>
  <c r="Q48" i="1"/>
  <c r="P48" i="1"/>
  <c r="O48" i="1"/>
  <c r="N48" i="1"/>
  <c r="M48" i="1"/>
  <c r="L48" i="1"/>
  <c r="K48" i="1"/>
  <c r="B43" i="11"/>
  <c r="K5" i="11"/>
  <c r="Q3" i="11" s="1"/>
  <c r="O47" i="1"/>
  <c r="F23" i="5" s="1"/>
  <c r="AG25" i="1"/>
  <c r="CY71" i="1" s="1"/>
  <c r="BL8" i="20" s="1"/>
  <c r="Q25" i="1"/>
  <c r="CP71" i="1" s="1"/>
  <c r="BC8" i="20" s="1"/>
  <c r="M20" i="1"/>
  <c r="M21" i="1"/>
  <c r="J25" i="1"/>
  <c r="L25" i="1"/>
  <c r="CH71" i="1" s="1"/>
  <c r="AU8" i="20" s="1"/>
  <c r="CG71" i="1" l="1"/>
  <c r="AT8" i="20" s="1"/>
  <c r="AE19" i="1"/>
  <c r="AF19" i="1"/>
  <c r="N15" i="1"/>
  <c r="M25" i="1"/>
  <c r="C43" i="11" s="1"/>
  <c r="AF16" i="1"/>
  <c r="AE16" i="1"/>
  <c r="AK17" i="1"/>
  <c r="AE17" i="1"/>
  <c r="AF15" i="1"/>
  <c r="AF18" i="1"/>
  <c r="AF17" i="1"/>
  <c r="AE15" i="1"/>
  <c r="AE18" i="1"/>
  <c r="AK22" i="1"/>
  <c r="AK21" i="1"/>
  <c r="AK20" i="1"/>
  <c r="AK19" i="1"/>
  <c r="AK18" i="1"/>
  <c r="AK16" i="1"/>
  <c r="U47" i="1"/>
  <c r="K23" i="5" s="1"/>
  <c r="T47" i="1"/>
  <c r="J23" i="5" s="1"/>
  <c r="S47" i="1"/>
  <c r="I23" i="5" s="1"/>
  <c r="R47" i="1"/>
  <c r="H23" i="5" s="1"/>
  <c r="Q47" i="1"/>
  <c r="P47" i="1"/>
  <c r="G23" i="5" s="1"/>
  <c r="N47" i="1"/>
  <c r="E23" i="5" s="1"/>
  <c r="V47" i="1"/>
  <c r="L23" i="5" s="1"/>
  <c r="AD25" i="1"/>
  <c r="CV71" i="1" s="1"/>
  <c r="BI8" i="20" s="1"/>
  <c r="CL71" i="1" l="1"/>
  <c r="AY8" i="20" s="1"/>
  <c r="CR71" i="1"/>
  <c r="BE8" i="20" s="1"/>
  <c r="AJ24" i="20"/>
  <c r="V24" i="20"/>
  <c r="N22" i="1"/>
  <c r="O22" i="1" s="1"/>
  <c r="AH15" i="1"/>
  <c r="AH20" i="1"/>
  <c r="P20" i="1" s="1"/>
  <c r="AI20" i="1" s="1"/>
  <c r="AH21" i="1"/>
  <c r="P21" i="1" s="1"/>
  <c r="AI21" i="1" s="1"/>
  <c r="AH22" i="1"/>
  <c r="N17" i="1"/>
  <c r="O17" i="1" s="1"/>
  <c r="N16" i="1"/>
  <c r="O16" i="1" s="1"/>
  <c r="N18" i="1"/>
  <c r="O18" i="1" s="1"/>
  <c r="N19" i="1"/>
  <c r="N20" i="1"/>
  <c r="O20" i="1" s="1"/>
  <c r="N21" i="1"/>
  <c r="O21" i="1" s="1"/>
  <c r="AK15" i="1"/>
  <c r="AK25" i="1" s="1"/>
  <c r="EF71" i="1" s="1"/>
  <c r="AH19" i="1"/>
  <c r="AH18" i="1"/>
  <c r="AH17" i="1"/>
  <c r="AH16" i="1"/>
  <c r="D6" i="11"/>
  <c r="G7" i="11"/>
  <c r="AC3" i="11" s="1"/>
  <c r="Y24" i="20" l="1"/>
  <c r="CS8" i="20"/>
  <c r="P22" i="1"/>
  <c r="AI22" i="1" s="1"/>
  <c r="AJ19" i="1"/>
  <c r="AJ22" i="1"/>
  <c r="AJ20" i="1"/>
  <c r="AJ21" i="1"/>
  <c r="P17" i="1"/>
  <c r="AI17" i="1" s="1"/>
  <c r="P16" i="1"/>
  <c r="AI16" i="1" s="1"/>
  <c r="P18" i="1"/>
  <c r="AI18" i="1" s="1"/>
  <c r="P19" i="1"/>
  <c r="AI19" i="1" s="1"/>
  <c r="AJ18" i="1"/>
  <c r="AJ17" i="1"/>
  <c r="O15" i="1"/>
  <c r="AJ15" i="1"/>
  <c r="AI15" i="1"/>
  <c r="AH25" i="1"/>
  <c r="EC71" i="1" s="1"/>
  <c r="AJ16" i="1"/>
  <c r="D4" i="11"/>
  <c r="G4" i="11"/>
  <c r="D7" i="11"/>
  <c r="K4" i="11"/>
  <c r="N3" i="11" s="1"/>
  <c r="I4" i="11"/>
  <c r="G6" i="11"/>
  <c r="G5" i="11"/>
  <c r="D5" i="11"/>
  <c r="K10" i="5"/>
  <c r="C7" i="5"/>
  <c r="I7" i="5"/>
  <c r="G7" i="5"/>
  <c r="C8" i="5"/>
  <c r="G8" i="5"/>
  <c r="G9" i="5"/>
  <c r="K7" i="5"/>
  <c r="B18" i="11" l="1"/>
  <c r="S3" i="11"/>
  <c r="B10" i="11"/>
  <c r="O3" i="11"/>
  <c r="CP8" i="20"/>
  <c r="AI25" i="1"/>
  <c r="ED71" i="1" s="1"/>
  <c r="K6" i="11"/>
  <c r="AJ25" i="1"/>
  <c r="EE71" i="1" s="1"/>
  <c r="P25" i="1"/>
  <c r="CO71" i="1" s="1"/>
  <c r="O25" i="1"/>
  <c r="CN71" i="1" s="1"/>
  <c r="BB8" i="20" l="1"/>
  <c r="CR8" i="20"/>
  <c r="BA8" i="20"/>
  <c r="CQ8" i="20"/>
  <c r="G26" i="5"/>
  <c r="E26" i="5"/>
  <c r="F26" i="5"/>
  <c r="C29" i="5"/>
  <c r="C30" i="5" s="1"/>
  <c r="AA48" i="5"/>
  <c r="C28" i="5"/>
  <c r="D28" i="5"/>
  <c r="E28" i="5"/>
  <c r="F28" i="5"/>
  <c r="G28" i="5"/>
  <c r="H28" i="5"/>
  <c r="I28" i="5"/>
  <c r="J28" i="5"/>
  <c r="K28" i="5"/>
  <c r="L28" i="5"/>
  <c r="C32" i="5"/>
  <c r="C34" i="5" s="1"/>
  <c r="D32" i="5"/>
  <c r="D34" i="5" s="1"/>
  <c r="C37" i="5"/>
  <c r="C38" i="5" s="1"/>
  <c r="D37" i="5"/>
  <c r="D38" i="5" s="1"/>
  <c r="E37" i="5"/>
  <c r="E38" i="5" s="1"/>
  <c r="F37" i="5"/>
  <c r="F38" i="5" s="1"/>
  <c r="G37" i="5"/>
  <c r="G38" i="5" s="1"/>
  <c r="H37" i="5"/>
  <c r="H38" i="5" s="1"/>
  <c r="I37" i="5"/>
  <c r="I38" i="5" s="1"/>
  <c r="J37" i="5"/>
  <c r="J38" i="5" s="1"/>
  <c r="K37" i="5"/>
  <c r="K38" i="5" s="1"/>
  <c r="L37" i="5"/>
  <c r="L38" i="5" s="1"/>
  <c r="G41" i="5"/>
  <c r="G43" i="5"/>
  <c r="G44" i="5"/>
  <c r="L26" i="5" l="1"/>
  <c r="G25" i="5"/>
  <c r="X44" i="5" s="1"/>
  <c r="D29" i="5"/>
  <c r="D30" i="5" s="1"/>
  <c r="AB48" i="5"/>
  <c r="J26" i="5"/>
  <c r="I25" i="5"/>
  <c r="X46" i="5" s="1"/>
  <c r="H25" i="5"/>
  <c r="W45" i="5" s="1"/>
  <c r="X42" i="5"/>
  <c r="E29" i="5" s="1"/>
  <c r="E30" i="5" s="1"/>
  <c r="AB47" i="5"/>
  <c r="I26" i="5"/>
  <c r="V44" i="5"/>
  <c r="AC45" i="5"/>
  <c r="D33" i="5"/>
  <c r="AC46" i="5"/>
  <c r="AD46" i="5"/>
  <c r="AB46" i="5"/>
  <c r="AA46" i="5"/>
  <c r="H26" i="5"/>
  <c r="AD45" i="5"/>
  <c r="AB45" i="5"/>
  <c r="AA45" i="5"/>
  <c r="AD42" i="5"/>
  <c r="AC42" i="5"/>
  <c r="E32" i="5" s="1"/>
  <c r="AD41" i="5"/>
  <c r="E25" i="5"/>
  <c r="Y41" i="5"/>
  <c r="AB44" i="5"/>
  <c r="AC43" i="5"/>
  <c r="AB43" i="5"/>
  <c r="AD43" i="5"/>
  <c r="F25" i="5"/>
  <c r="W43" i="5" s="1"/>
  <c r="AD49" i="5"/>
  <c r="Y42" i="5"/>
  <c r="AC49" i="5"/>
  <c r="AA49" i="5"/>
  <c r="K26" i="5"/>
  <c r="AD47" i="5"/>
  <c r="AD44" i="5"/>
  <c r="AC47" i="5"/>
  <c r="AC44" i="5"/>
  <c r="AA47" i="5"/>
  <c r="AA44" i="5"/>
  <c r="AD48" i="5"/>
  <c r="D26" i="5"/>
  <c r="AB49" i="5"/>
  <c r="AC48" i="5"/>
  <c r="K25" i="5"/>
  <c r="V48" i="5" s="1"/>
  <c r="W44" i="5"/>
  <c r="C33" i="5"/>
  <c r="AD40" i="5"/>
  <c r="Y40" i="5"/>
  <c r="D25" i="5"/>
  <c r="C25" i="5"/>
  <c r="C26" i="5"/>
  <c r="L25" i="5"/>
  <c r="X49" i="5" s="1"/>
  <c r="J25" i="5"/>
  <c r="V47" i="5" s="1"/>
  <c r="V46" i="5" l="1"/>
  <c r="Y44" i="5"/>
  <c r="J32" i="5"/>
  <c r="J34" i="5" s="1"/>
  <c r="H32" i="5"/>
  <c r="H34" i="5" s="1"/>
  <c r="X43" i="5"/>
  <c r="F29" i="5" s="1"/>
  <c r="F30" i="5" s="1"/>
  <c r="Y43" i="5"/>
  <c r="K32" i="5"/>
  <c r="K34" i="5" s="1"/>
  <c r="W46" i="5"/>
  <c r="I29" i="5" s="1"/>
  <c r="I30" i="5" s="1"/>
  <c r="Y46" i="5"/>
  <c r="G29" i="5"/>
  <c r="G30" i="5" s="1"/>
  <c r="X45" i="5"/>
  <c r="H29" i="5" s="1"/>
  <c r="H30" i="5" s="1"/>
  <c r="Y45" i="5"/>
  <c r="V45" i="5"/>
  <c r="L32" i="5"/>
  <c r="L34" i="5" s="1"/>
  <c r="G32" i="5"/>
  <c r="G34" i="5" s="1"/>
  <c r="F32" i="5"/>
  <c r="F34" i="5" s="1"/>
  <c r="E34" i="5"/>
  <c r="I32" i="5"/>
  <c r="I34" i="5" s="1"/>
  <c r="Y47" i="5"/>
  <c r="W47" i="5"/>
  <c r="Y49" i="5"/>
  <c r="W48" i="5"/>
  <c r="X47" i="5"/>
  <c r="V49" i="5"/>
  <c r="W49" i="5"/>
  <c r="L29" i="5" s="1"/>
  <c r="L30" i="5" s="1"/>
  <c r="X48" i="5"/>
  <c r="Y48" i="5"/>
  <c r="E33" i="5"/>
  <c r="J33" i="5" l="1"/>
  <c r="H33" i="5"/>
  <c r="K33" i="5"/>
  <c r="G33" i="5"/>
  <c r="J29" i="5"/>
  <c r="J30" i="5" s="1"/>
  <c r="F33" i="5"/>
  <c r="K29" i="5"/>
  <c r="K30" i="5" s="1"/>
  <c r="I33" i="5"/>
  <c r="L33" i="5"/>
  <c r="AC25" i="1"/>
  <c r="B25" i="11"/>
  <c r="D25" i="11" s="1"/>
  <c r="CU71" i="1" l="1"/>
  <c r="BH8" i="20" s="1"/>
  <c r="F25" i="11"/>
  <c r="X3" i="11" s="1"/>
  <c r="D43" i="11"/>
  <c r="F43" i="11" s="1"/>
  <c r="Z3" i="11" s="1"/>
  <c r="H42" i="5"/>
  <c r="H43" i="5" s="1"/>
  <c r="H40" i="5"/>
  <c r="H41" i="5" s="1"/>
  <c r="U24" i="20" l="1"/>
  <c r="EA71" i="1"/>
  <c r="DX71" i="1"/>
  <c r="CK8" i="20" s="1"/>
  <c r="H25" i="11"/>
  <c r="Y3" i="11" s="1"/>
  <c r="J25" i="11"/>
  <c r="J43" i="11"/>
  <c r="H43" i="11"/>
  <c r="AA3" i="11" s="1"/>
  <c r="H44" i="5"/>
  <c r="H45" i="5" s="1"/>
  <c r="N25" i="1"/>
  <c r="CM71" i="1" s="1"/>
  <c r="H47" i="5" l="1"/>
  <c r="F34" i="11"/>
  <c r="V3" i="11" s="1"/>
  <c r="AZ8" i="20"/>
  <c r="AF24" i="20"/>
  <c r="AO24" i="20"/>
  <c r="CN8" i="20"/>
  <c r="AE25" i="1"/>
  <c r="CW71" i="1" s="1"/>
  <c r="BJ8" i="20" s="1"/>
  <c r="AF25" i="1"/>
  <c r="CX71" i="1" s="1"/>
  <c r="AL24" i="20" l="1"/>
  <c r="BK8" i="20"/>
  <c r="X24" i="20"/>
  <c r="AK24" i="20"/>
  <c r="W24" i="20"/>
  <c r="D18" i="11"/>
  <c r="F18" i="11" s="1"/>
  <c r="T3" i="11" s="1"/>
  <c r="DW71" i="1" l="1"/>
  <c r="CJ8" i="20" s="1"/>
  <c r="H18" i="11"/>
  <c r="U3" i="11" s="1"/>
  <c r="DY71" i="1"/>
  <c r="H34" i="11"/>
  <c r="W3" i="11" s="1"/>
  <c r="H9" i="11"/>
  <c r="AE33" i="1" l="1"/>
  <c r="DP71" i="1" s="1"/>
  <c r="CC8" i="20" s="1"/>
  <c r="AB3" i="11"/>
  <c r="AM24" i="20"/>
  <c r="AD24" i="20"/>
  <c r="CL8" i="20"/>
  <c r="H10" i="11"/>
  <c r="AD3"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<sst xmlns="http://schemas.openxmlformats.org/spreadsheetml/2006/main" count="1544" uniqueCount="849">
  <si>
    <t>PROJECT NO.</t>
  </si>
  <si>
    <t>PROJECT FROM</t>
  </si>
  <si>
    <t>LOT  NO.</t>
  </si>
  <si>
    <r>
      <t>DESIGN DENSITY (kg/m</t>
    </r>
    <r>
      <rPr>
        <vertAlign val="superscript"/>
        <sz val="8"/>
        <rFont val="Arial"/>
        <family val="2"/>
      </rPr>
      <t>3</t>
    </r>
    <r>
      <rPr>
        <sz val="8"/>
        <rFont val="Arial"/>
        <family val="2"/>
      </rPr>
      <t>)</t>
    </r>
  </si>
  <si>
    <t>DESIGN</t>
  </si>
  <si>
    <t>ASPHALT CONTENT</t>
  </si>
  <si>
    <t>WEEK ENDING</t>
  </si>
  <si>
    <t>CL</t>
  </si>
  <si>
    <t>NO.</t>
  </si>
  <si>
    <t>A</t>
  </si>
  <si>
    <t>CS</t>
  </si>
  <si>
    <t>PROJECT TO</t>
  </si>
  <si>
    <t>MIX   TYPE</t>
  </si>
  <si>
    <t>PIT NAME</t>
  </si>
  <si>
    <t>DESIGN AC (%)</t>
  </si>
  <si>
    <t>YY</t>
  </si>
  <si>
    <t>MM</t>
  </si>
  <si>
    <t>DD</t>
  </si>
  <si>
    <t>VMA (%)</t>
  </si>
  <si>
    <t>PAVING CONTRACTOR</t>
  </si>
  <si>
    <t>QA CONSULTANT</t>
  </si>
  <si>
    <t>TARGET AC (%)</t>
  </si>
  <si>
    <t>DESIGN LIFT THICKNESS (mm)</t>
  </si>
  <si>
    <t>FORMED MARSHALL SPECIMENS</t>
  </si>
  <si>
    <t>LOT PAVEMENT AND COMPACTION DATA</t>
  </si>
  <si>
    <t>DENSITY</t>
  </si>
  <si>
    <t>SAMPLE                       SOURCE</t>
  </si>
  <si>
    <t>TEST             METHOD</t>
  </si>
  <si>
    <t>SEGMENT #</t>
  </si>
  <si>
    <t>STATION</t>
  </si>
  <si>
    <t>+ OR -</t>
  </si>
  <si>
    <t>LOCATION</t>
  </si>
  <si>
    <t>LANE</t>
  </si>
  <si>
    <t>LIFT</t>
  </si>
  <si>
    <t>CORE THICKNESS</t>
  </si>
  <si>
    <t>CORE DENSITY</t>
  </si>
  <si>
    <t>QA</t>
  </si>
  <si>
    <t>QC</t>
  </si>
  <si>
    <r>
      <t>(kg/m</t>
    </r>
    <r>
      <rPr>
        <vertAlign val="superscript"/>
        <sz val="8"/>
        <rFont val="Arial"/>
        <family val="2"/>
      </rPr>
      <t>3</t>
    </r>
    <r>
      <rPr>
        <sz val="8"/>
        <rFont val="Arial"/>
        <family val="2"/>
      </rPr>
      <t>)</t>
    </r>
  </si>
  <si>
    <t>(%)</t>
  </si>
  <si>
    <t>(00+000)</t>
  </si>
  <si>
    <t>(mm)</t>
  </si>
  <si>
    <t>LOT PAVING LIMITS (km)</t>
  </si>
  <si>
    <t>FROM</t>
  </si>
  <si>
    <t>TO</t>
  </si>
  <si>
    <t>MAT</t>
  </si>
  <si>
    <t>-</t>
  </si>
  <si>
    <t>LOT MEAN</t>
  </si>
  <si>
    <t>ADDITIVE</t>
  </si>
  <si>
    <t>Lookup Table for COMMENTS</t>
  </si>
  <si>
    <t>AGGREGATE TYPES</t>
  </si>
  <si>
    <r>
      <t>RA</t>
    </r>
    <r>
      <rPr>
        <sz val="7"/>
        <rFont val="Arial"/>
        <family val="2"/>
      </rPr>
      <t xml:space="preserve">    Reclaim                         </t>
    </r>
    <r>
      <rPr>
        <b/>
        <sz val="7"/>
        <rFont val="Arial"/>
        <family val="2"/>
      </rPr>
      <t xml:space="preserve"> CF</t>
    </r>
    <r>
      <rPr>
        <sz val="7"/>
        <rFont val="Arial"/>
        <family val="2"/>
      </rPr>
      <t xml:space="preserve">    Coarse Fines                                          </t>
    </r>
    <r>
      <rPr>
        <b/>
        <sz val="7"/>
        <rFont val="Arial"/>
        <family val="2"/>
      </rPr>
      <t xml:space="preserve">BS </t>
    </r>
    <r>
      <rPr>
        <sz val="7"/>
        <rFont val="Arial"/>
        <family val="2"/>
      </rPr>
      <t xml:space="preserve">   Blend Sand                                          </t>
    </r>
    <r>
      <rPr>
        <b/>
        <sz val="7"/>
        <rFont val="Arial"/>
        <family val="2"/>
      </rPr>
      <t xml:space="preserve">C </t>
    </r>
    <r>
      <rPr>
        <sz val="7"/>
        <rFont val="Arial"/>
        <family val="2"/>
      </rPr>
      <t xml:space="preserve">      2nd Coarse                </t>
    </r>
    <r>
      <rPr>
        <b/>
        <sz val="7"/>
        <rFont val="Arial"/>
        <family val="2"/>
      </rPr>
      <t>OR</t>
    </r>
    <r>
      <rPr>
        <sz val="7"/>
        <rFont val="Arial"/>
        <family val="2"/>
      </rPr>
      <t xml:space="preserve">    Other_________</t>
    </r>
  </si>
  <si>
    <r>
      <t xml:space="preserve">R </t>
    </r>
    <r>
      <rPr>
        <sz val="7"/>
        <rFont val="Arial"/>
        <family val="2"/>
      </rPr>
      <t xml:space="preserve">    Right                                   </t>
    </r>
    <r>
      <rPr>
        <b/>
        <sz val="7"/>
        <rFont val="Arial"/>
        <family val="2"/>
      </rPr>
      <t>L</t>
    </r>
    <r>
      <rPr>
        <sz val="7"/>
        <rFont val="Arial"/>
        <family val="2"/>
      </rPr>
      <t xml:space="preserve">      Left                                           </t>
    </r>
    <r>
      <rPr>
        <b/>
        <sz val="7"/>
        <rFont val="Arial"/>
        <family val="2"/>
      </rPr>
      <t>C</t>
    </r>
    <r>
      <rPr>
        <sz val="7"/>
        <rFont val="Arial"/>
        <family val="2"/>
      </rPr>
      <t xml:space="preserve">     Centerline                            </t>
    </r>
    <r>
      <rPr>
        <b/>
        <sz val="7"/>
        <rFont val="Arial"/>
        <family val="2"/>
      </rPr>
      <t>RS</t>
    </r>
    <r>
      <rPr>
        <sz val="7"/>
        <rFont val="Arial"/>
        <family val="2"/>
      </rPr>
      <t xml:space="preserve">  Right Shoulder                                </t>
    </r>
    <r>
      <rPr>
        <b/>
        <sz val="7"/>
        <rFont val="Arial"/>
        <family val="2"/>
      </rPr>
      <t>LS</t>
    </r>
    <r>
      <rPr>
        <sz val="7"/>
        <rFont val="Arial"/>
        <family val="2"/>
      </rPr>
      <t xml:space="preserve">   Left Shoulder</t>
    </r>
  </si>
  <si>
    <t>SAMPLE SOURCE</t>
  </si>
  <si>
    <t>TEST METHOD</t>
  </si>
  <si>
    <t>MQA</t>
  </si>
  <si>
    <t>STATION + or -</t>
  </si>
  <si>
    <t>TEST NO.</t>
  </si>
  <si>
    <t>GRADATION</t>
  </si>
  <si>
    <t>CO</t>
  </si>
  <si>
    <t>Core</t>
  </si>
  <si>
    <t>FE</t>
  </si>
  <si>
    <t>Filterless Extraction</t>
  </si>
  <si>
    <t>Quality Assurance</t>
  </si>
  <si>
    <t>N</t>
  </si>
  <si>
    <t>North</t>
  </si>
  <si>
    <t>R</t>
  </si>
  <si>
    <t>Right</t>
  </si>
  <si>
    <t>+</t>
  </si>
  <si>
    <t>B</t>
  </si>
  <si>
    <t>Bottom Lift</t>
  </si>
  <si>
    <t>SIEVE ANALYSIS - % PASSING (µm)</t>
  </si>
  <si>
    <t>BP</t>
  </si>
  <si>
    <t>Behind Paver</t>
  </si>
  <si>
    <t>NU</t>
  </si>
  <si>
    <t>Nuclear</t>
  </si>
  <si>
    <t>Quality Control</t>
  </si>
  <si>
    <t>S</t>
  </si>
  <si>
    <t>South</t>
  </si>
  <si>
    <t>L</t>
  </si>
  <si>
    <t>Left</t>
  </si>
  <si>
    <t>T</t>
  </si>
  <si>
    <t>Top Lift</t>
  </si>
  <si>
    <t>NATURAL FINES %</t>
  </si>
  <si>
    <t>CF</t>
  </si>
  <si>
    <t>Cold Feed</t>
  </si>
  <si>
    <t>RE</t>
  </si>
  <si>
    <t>Reflux</t>
  </si>
  <si>
    <t>E</t>
  </si>
  <si>
    <t>East</t>
  </si>
  <si>
    <t>C</t>
  </si>
  <si>
    <t>Centerline</t>
  </si>
  <si>
    <t>O</t>
  </si>
  <si>
    <t>Other</t>
  </si>
  <si>
    <t xml:space="preserve"> COMMENTS</t>
  </si>
  <si>
    <t>BLEND SAND %</t>
  </si>
  <si>
    <t>OR</t>
  </si>
  <si>
    <t>FC</t>
  </si>
  <si>
    <t>Filter Centrifuge</t>
  </si>
  <si>
    <t>W</t>
  </si>
  <si>
    <t>West</t>
  </si>
  <si>
    <t>RS</t>
  </si>
  <si>
    <t>Rt Shoulder</t>
  </si>
  <si>
    <r>
      <t>FE</t>
    </r>
    <r>
      <rPr>
        <sz val="7"/>
        <rFont val="Arial"/>
        <family val="2"/>
      </rPr>
      <t xml:space="preserve">   Filterless Extraction  </t>
    </r>
    <r>
      <rPr>
        <b/>
        <sz val="7"/>
        <rFont val="Arial"/>
        <family val="2"/>
      </rPr>
      <t>NU</t>
    </r>
    <r>
      <rPr>
        <sz val="7"/>
        <rFont val="Arial"/>
        <family val="2"/>
      </rPr>
      <t xml:space="preserve">   Nuclear                           </t>
    </r>
    <r>
      <rPr>
        <b/>
        <sz val="7"/>
        <rFont val="Arial"/>
        <family val="2"/>
      </rPr>
      <t>RE</t>
    </r>
    <r>
      <rPr>
        <sz val="7"/>
        <rFont val="Arial"/>
        <family val="2"/>
      </rPr>
      <t xml:space="preserve">   Reflux                           </t>
    </r>
    <r>
      <rPr>
        <b/>
        <sz val="7"/>
        <rFont val="Arial"/>
        <family val="2"/>
      </rPr>
      <t>FC</t>
    </r>
    <r>
      <rPr>
        <sz val="7"/>
        <rFont val="Arial"/>
        <family val="2"/>
      </rPr>
      <t xml:space="preserve">   Filter Centrifuge              </t>
    </r>
    <r>
      <rPr>
        <b/>
        <sz val="7"/>
        <rFont val="Arial"/>
        <family val="2"/>
      </rPr>
      <t xml:space="preserve"> IG</t>
    </r>
    <r>
      <rPr>
        <sz val="7"/>
        <rFont val="Arial"/>
        <family val="2"/>
      </rPr>
      <t xml:space="preserve">     Ignition                            </t>
    </r>
    <r>
      <rPr>
        <b/>
        <sz val="7"/>
        <rFont val="Arial"/>
        <family val="2"/>
      </rPr>
      <t>OR</t>
    </r>
    <r>
      <rPr>
        <sz val="7"/>
        <rFont val="Arial"/>
        <family val="2"/>
      </rPr>
      <t xml:space="preserve">  Other________</t>
    </r>
  </si>
  <si>
    <r>
      <t>N</t>
    </r>
    <r>
      <rPr>
        <sz val="7"/>
        <rFont val="Arial"/>
        <family val="2"/>
      </rPr>
      <t xml:space="preserve">    Northbound                     </t>
    </r>
    <r>
      <rPr>
        <b/>
        <sz val="7"/>
        <rFont val="Arial"/>
        <family val="2"/>
      </rPr>
      <t>S</t>
    </r>
    <r>
      <rPr>
        <sz val="7"/>
        <rFont val="Arial"/>
        <family val="2"/>
      </rPr>
      <t xml:space="preserve">    Southbound                 </t>
    </r>
    <r>
      <rPr>
        <b/>
        <sz val="7"/>
        <rFont val="Arial"/>
        <family val="2"/>
      </rPr>
      <t>W</t>
    </r>
    <r>
      <rPr>
        <sz val="7"/>
        <rFont val="Arial"/>
        <family val="2"/>
      </rPr>
      <t xml:space="preserve">   Westbound                              </t>
    </r>
    <r>
      <rPr>
        <b/>
        <sz val="7"/>
        <rFont val="Arial"/>
        <family val="2"/>
      </rPr>
      <t>E</t>
    </r>
    <r>
      <rPr>
        <sz val="7"/>
        <rFont val="Arial"/>
        <family val="2"/>
      </rPr>
      <t xml:space="preserve">     Eastbound</t>
    </r>
  </si>
  <si>
    <t>IG</t>
  </si>
  <si>
    <t>Ignition</t>
  </si>
  <si>
    <t>LS</t>
  </si>
  <si>
    <t>Lt Shoulder</t>
  </si>
  <si>
    <t>RAP %</t>
  </si>
  <si>
    <t>SAMPLE  SOURCE CODE</t>
  </si>
  <si>
    <r>
      <t>CO</t>
    </r>
    <r>
      <rPr>
        <sz val="7"/>
        <rFont val="Arial"/>
        <family val="2"/>
      </rPr>
      <t xml:space="preserve">    Core                                                                                                                                           </t>
    </r>
    <r>
      <rPr>
        <b/>
        <sz val="7"/>
        <rFont val="Arial"/>
        <family val="2"/>
      </rPr>
      <t>BP</t>
    </r>
    <r>
      <rPr>
        <sz val="7"/>
        <rFont val="Arial"/>
        <family val="2"/>
      </rPr>
      <t xml:space="preserve">    Behind Paver                                                                                   </t>
    </r>
    <r>
      <rPr>
        <b/>
        <sz val="7"/>
        <rFont val="Arial"/>
        <family val="2"/>
      </rPr>
      <t>CF</t>
    </r>
    <r>
      <rPr>
        <sz val="7"/>
        <rFont val="Arial"/>
        <family val="2"/>
      </rPr>
      <t xml:space="preserve">    Cold Feed                                                                                </t>
    </r>
    <r>
      <rPr>
        <b/>
        <sz val="7"/>
        <rFont val="Arial"/>
        <family val="2"/>
      </rPr>
      <t>OR</t>
    </r>
    <r>
      <rPr>
        <sz val="7"/>
        <rFont val="Arial"/>
        <family val="2"/>
      </rPr>
      <t xml:space="preserve">    Other</t>
    </r>
  </si>
  <si>
    <r>
      <t>B</t>
    </r>
    <r>
      <rPr>
        <sz val="7"/>
        <rFont val="Arial"/>
        <family val="2"/>
      </rPr>
      <t xml:space="preserve">    Bottom Lift                                                                                                                                           </t>
    </r>
    <r>
      <rPr>
        <b/>
        <sz val="7"/>
        <rFont val="Arial"/>
        <family val="2"/>
      </rPr>
      <t>T</t>
    </r>
    <r>
      <rPr>
        <sz val="7"/>
        <rFont val="Arial"/>
        <family val="2"/>
      </rPr>
      <t xml:space="preserve">    Top Lift                                                                                   </t>
    </r>
    <r>
      <rPr>
        <b/>
        <sz val="7"/>
        <rFont val="Arial"/>
        <family val="2"/>
      </rPr>
      <t>O</t>
    </r>
    <r>
      <rPr>
        <sz val="7"/>
        <rFont val="Arial"/>
        <family val="2"/>
      </rPr>
      <t xml:space="preserve">    Other Lifts</t>
    </r>
  </si>
  <si>
    <t xml:space="preserve">  TECHNOLOGISTS :</t>
  </si>
  <si>
    <t xml:space="preserve">  PROJECT MANAGER :</t>
  </si>
  <si>
    <t>1-5</t>
  </si>
  <si>
    <t xml:space="preserve">  RECEIVED BY :</t>
  </si>
  <si>
    <t>Appendix B.09a</t>
  </si>
  <si>
    <t>JOB MIX FORMULA</t>
  </si>
  <si>
    <t>*** Contractor's Representative</t>
  </si>
  <si>
    <t>TOLERANCES FOR THE LOT MEAN FROM JOB MIX FORMULA</t>
  </si>
  <si>
    <t>± 5</t>
  </si>
  <si>
    <r>
      <rPr>
        <sz val="7"/>
        <rFont val="Calibri"/>
        <family val="2"/>
      </rPr>
      <t>±</t>
    </r>
    <r>
      <rPr>
        <sz val="7"/>
        <rFont val="Arial"/>
        <family val="2"/>
      </rPr>
      <t xml:space="preserve"> 3</t>
    </r>
  </si>
  <si>
    <r>
      <rPr>
        <sz val="7"/>
        <rFont val="Calibri"/>
        <family val="2"/>
      </rPr>
      <t>±</t>
    </r>
    <r>
      <rPr>
        <sz val="7"/>
        <rFont val="Arial"/>
        <family val="2"/>
      </rPr>
      <t xml:space="preserve"> 2</t>
    </r>
  </si>
  <si>
    <r>
      <rPr>
        <sz val="7"/>
        <rFont val="Calibri"/>
        <family val="2"/>
      </rPr>
      <t>±</t>
    </r>
    <r>
      <rPr>
        <sz val="7"/>
        <rFont val="Arial"/>
        <family val="2"/>
      </rPr>
      <t xml:space="preserve"> 1.5</t>
    </r>
  </si>
  <si>
    <t xml:space="preserve">  DATE RECEIVED :</t>
  </si>
  <si>
    <t>TIME :</t>
  </si>
  <si>
    <t>MAXIMUM RANGE BETWEEN INDIVIDUAL TEST RESULTS IN A LOT</t>
  </si>
  <si>
    <t xml:space="preserve">  *** Signature indicates receipt of data on the date and time indicated</t>
  </si>
  <si>
    <t>MF %</t>
  </si>
  <si>
    <t>QA1</t>
  </si>
  <si>
    <t>QA2</t>
  </si>
  <si>
    <t>loose mix grad</t>
  </si>
  <si>
    <t>CORE MOISTURE CONTENT</t>
  </si>
  <si>
    <t>MIX MOISTURE CONTENT</t>
  </si>
  <si>
    <t>HCS: EDITION 16, 2019</t>
  </si>
  <si>
    <t>B.09a  
MAT 6-78/24</t>
  </si>
  <si>
    <t>2.0 points for each additional 0.1% Deviation</t>
  </si>
  <si>
    <t>AFTER 1%</t>
  </si>
  <si>
    <t>1.0 point for each 0.1% Deviation</t>
  </si>
  <si>
    <t>FIRST 1.0%</t>
  </si>
  <si>
    <t>0.2 points for each 0.1% Deviation</t>
  </si>
  <si>
    <t>2 points for each 1% Deviation</t>
  </si>
  <si>
    <t>1 point for each 1% Deviation</t>
  </si>
  <si>
    <t>1 250</t>
  </si>
  <si>
    <t>5 points for each 1% Deviation</t>
  </si>
  <si>
    <r>
      <t>(1)</t>
    </r>
    <r>
      <rPr>
        <sz val="13"/>
        <rFont val="Arial"/>
        <family val="2"/>
      </rPr>
      <t xml:space="preserve">      5 000</t>
    </r>
  </si>
  <si>
    <r>
      <t>(1)</t>
    </r>
    <r>
      <rPr>
        <sz val="13"/>
        <rFont val="Arial"/>
        <family val="2"/>
      </rPr>
      <t xml:space="preserve">      10 000</t>
    </r>
  </si>
  <si>
    <r>
      <t>(1)</t>
    </r>
    <r>
      <rPr>
        <sz val="13"/>
        <rFont val="Arial"/>
        <family val="2"/>
      </rPr>
      <t xml:space="preserve">      12 500</t>
    </r>
  </si>
  <si>
    <r>
      <t>(1)</t>
    </r>
    <r>
      <rPr>
        <sz val="13"/>
        <rFont val="Arial"/>
        <family val="2"/>
      </rPr>
      <t xml:space="preserve">      16 000</t>
    </r>
  </si>
  <si>
    <r>
      <t>(1)</t>
    </r>
    <r>
      <rPr>
        <sz val="13"/>
        <rFont val="Arial"/>
        <family val="2"/>
      </rPr>
      <t xml:space="preserve">      20 000</t>
    </r>
  </si>
  <si>
    <t>ADJUSTMENT POINTS</t>
  </si>
  <si>
    <t>SIEVE SIZE µm</t>
  </si>
  <si>
    <r>
      <t xml:space="preserve">ADJUSTMENT POINTS FOR </t>
    </r>
    <r>
      <rPr>
        <b/>
        <sz val="13"/>
        <rFont val="Arial"/>
        <family val="2"/>
      </rPr>
      <t>D</t>
    </r>
    <r>
      <rPr>
        <b/>
        <sz val="12"/>
        <rFont val="Arial"/>
        <family val="2"/>
      </rPr>
      <t xml:space="preserve">EVIATION IN </t>
    </r>
    <r>
      <rPr>
        <b/>
        <sz val="13"/>
        <rFont val="Arial"/>
        <family val="2"/>
      </rPr>
      <t>G</t>
    </r>
    <r>
      <rPr>
        <b/>
        <sz val="12"/>
        <rFont val="Arial"/>
        <family val="2"/>
      </rPr>
      <t xml:space="preserve">RADATION </t>
    </r>
    <r>
      <rPr>
        <b/>
        <sz val="13"/>
        <rFont val="Arial"/>
        <family val="2"/>
      </rPr>
      <t>B</t>
    </r>
    <r>
      <rPr>
        <b/>
        <sz val="12"/>
        <rFont val="Arial"/>
        <family val="2"/>
      </rPr>
      <t xml:space="preserve">EYOND THE </t>
    </r>
    <r>
      <rPr>
        <b/>
        <sz val="13"/>
        <rFont val="Arial"/>
        <family val="2"/>
      </rPr>
      <t>R</t>
    </r>
    <r>
      <rPr>
        <b/>
        <sz val="12"/>
        <rFont val="Arial"/>
        <family val="2"/>
      </rPr>
      <t xml:space="preserve">EQUIREMENTS IN </t>
    </r>
    <r>
      <rPr>
        <b/>
        <sz val="13"/>
        <rFont val="Arial"/>
        <family val="2"/>
      </rPr>
      <t>T</t>
    </r>
    <r>
      <rPr>
        <b/>
        <sz val="12"/>
        <rFont val="Arial"/>
        <family val="2"/>
      </rPr>
      <t xml:space="preserve">ABLE </t>
    </r>
    <r>
      <rPr>
        <b/>
        <sz val="13"/>
        <rFont val="Arial"/>
        <family val="2"/>
      </rPr>
      <t>3.50 D</t>
    </r>
  </si>
  <si>
    <t>TABLE 3.50 F</t>
  </si>
  <si>
    <t>4-10</t>
  </si>
  <si>
    <t>6-18</t>
  </si>
  <si>
    <t>8-20</t>
  </si>
  <si>
    <t>10-28</t>
  </si>
  <si>
    <t>12-30</t>
  </si>
  <si>
    <t xml:space="preserve">U.  Lot Gradation Price Adjustment (Penalty) or Bonus </t>
  </si>
  <si>
    <t>16-36</t>
  </si>
  <si>
    <t>18-38</t>
  </si>
  <si>
    <t>T. Lot Tonnes of Mix</t>
  </si>
  <si>
    <t>25-44</t>
  </si>
  <si>
    <t>26-45</t>
  </si>
  <si>
    <t>S. Total Lot Price Adjustment for Gradation</t>
  </si>
  <si>
    <t>5 000</t>
  </si>
  <si>
    <t>40-58</t>
  </si>
  <si>
    <t>50-65</t>
  </si>
  <si>
    <t>55-70</t>
  </si>
  <si>
    <t>60-75</t>
  </si>
  <si>
    <t xml:space="preserve">    ard sieve size.</t>
  </si>
  <si>
    <t>+$0.20</t>
  </si>
  <si>
    <t>R. Bonus Adjustment(No  Adjustments or Range Failures)</t>
  </si>
  <si>
    <t>10 000</t>
  </si>
  <si>
    <t>58-72</t>
  </si>
  <si>
    <t>70-84</t>
  </si>
  <si>
    <t>83-92</t>
  </si>
  <si>
    <t>oversize material passes the next larger stand-</t>
  </si>
  <si>
    <t>P x $0.4</t>
  </si>
  <si>
    <t xml:space="preserve">Q. Lot Gradation Price Adjustment per Tonne(out of Spec) </t>
  </si>
  <si>
    <t>12 500</t>
  </si>
  <si>
    <t>65-80</t>
  </si>
  <si>
    <t>80-92</t>
  </si>
  <si>
    <t>imum size sieve will be permitted provided all</t>
  </si>
  <si>
    <t>P. Total Mean Adjustments (outside of Specifications)</t>
  </si>
  <si>
    <t>16 000</t>
  </si>
  <si>
    <t>75-87</t>
  </si>
  <si>
    <t>Note:  N3. A tolerance of 3% passing the max-</t>
  </si>
  <si>
    <t>N x $0.04</t>
  </si>
  <si>
    <t xml:space="preserve">O. Lot Gradation Price Adjustment per Tonne(in Spec) </t>
  </si>
  <si>
    <t>20 000</t>
  </si>
  <si>
    <t>85-95</t>
  </si>
  <si>
    <t>Percent Passing Metric Sieve</t>
  </si>
  <si>
    <t>Remarks:</t>
  </si>
  <si>
    <t xml:space="preserve">N. Total Mean Adjustments (within Specifications)  </t>
  </si>
  <si>
    <t>Class (mm)</t>
  </si>
  <si>
    <t>Lot Adjustment Calculations</t>
  </si>
  <si>
    <t>Mean Calculations(Outside  Specifications)</t>
  </si>
  <si>
    <t>Mean Calculations(within Specifications)</t>
  </si>
  <si>
    <t>Specification Limit Default</t>
  </si>
  <si>
    <t>M. Range Failure</t>
  </si>
  <si>
    <t>that makes it same as Edition 14</t>
  </si>
  <si>
    <t>L. Lot Range</t>
  </si>
  <si>
    <t>on some Edition 13 contracts</t>
  </si>
  <si>
    <t>in Edition 14, 2010</t>
  </si>
  <si>
    <t>K. Allowable Range</t>
  </si>
  <si>
    <t>FOR Des 1-25 AGGREGATE</t>
  </si>
  <si>
    <t>for Des 1-25 AGGREGATE</t>
  </si>
  <si>
    <t>TABLE 3.2.3.1                                                                                          SPECIFICATIONS FOR AGGREGATE</t>
  </si>
  <si>
    <t>Range Values</t>
  </si>
  <si>
    <t>see SPEC AMMENDMENT</t>
  </si>
  <si>
    <t>Spec Change</t>
  </si>
  <si>
    <t>J. Rejection</t>
  </si>
  <si>
    <t>I.  Mean  Adjustments</t>
  </si>
  <si>
    <t>H. % Out of Specifications</t>
  </si>
  <si>
    <t>Mean Adjustments (Outside Specification 3.2)</t>
  </si>
  <si>
    <t>G. Mean Adjustments</t>
  </si>
  <si>
    <t>F. % Out of Mean</t>
  </si>
  <si>
    <r>
      <t>(1)</t>
    </r>
    <r>
      <rPr>
        <b/>
        <sz val="12"/>
        <rFont val="Arial"/>
        <family val="2"/>
      </rPr>
      <t xml:space="preserve">                          10 000</t>
    </r>
  </si>
  <si>
    <r>
      <t>(1)</t>
    </r>
    <r>
      <rPr>
        <b/>
        <sz val="12"/>
        <rFont val="Arial"/>
        <family val="2"/>
      </rPr>
      <t xml:space="preserve">                          12 500</t>
    </r>
  </si>
  <si>
    <r>
      <t>(1)</t>
    </r>
    <r>
      <rPr>
        <b/>
        <sz val="12"/>
        <rFont val="Arial"/>
        <family val="2"/>
      </rPr>
      <t xml:space="preserve">                          16 000</t>
    </r>
  </si>
  <si>
    <r>
      <t>(1)</t>
    </r>
    <r>
      <rPr>
        <b/>
        <sz val="12"/>
        <rFont val="Arial"/>
        <family val="2"/>
      </rPr>
      <t xml:space="preserve">                          20 000</t>
    </r>
  </si>
  <si>
    <t>E. Mean Tolerance</t>
  </si>
  <si>
    <t>Mean Adjustments (within 3.2 Specification)</t>
  </si>
  <si>
    <t>CHARACTERISTICS</t>
  </si>
  <si>
    <t>D. Specification Limits</t>
  </si>
  <si>
    <t>C. Difference</t>
  </si>
  <si>
    <r>
      <t>M</t>
    </r>
    <r>
      <rPr>
        <b/>
        <sz val="12"/>
        <rFont val="Arial"/>
        <family val="2"/>
      </rPr>
      <t xml:space="preserve">AXIMUM </t>
    </r>
    <r>
      <rPr>
        <b/>
        <sz val="16"/>
        <rFont val="Arial"/>
        <family val="2"/>
      </rPr>
      <t>D</t>
    </r>
    <r>
      <rPr>
        <b/>
        <sz val="12"/>
        <rFont val="Arial"/>
        <family val="2"/>
      </rPr>
      <t xml:space="preserve">EVIATION FOR THE </t>
    </r>
    <r>
      <rPr>
        <b/>
        <sz val="13"/>
        <rFont val="Arial"/>
        <family val="2"/>
      </rPr>
      <t>L</t>
    </r>
    <r>
      <rPr>
        <b/>
        <sz val="12"/>
        <rFont val="Arial"/>
        <family val="2"/>
      </rPr>
      <t xml:space="preserve">OT </t>
    </r>
    <r>
      <rPr>
        <b/>
        <sz val="13"/>
        <rFont val="Arial"/>
        <family val="2"/>
      </rPr>
      <t>M</t>
    </r>
    <r>
      <rPr>
        <b/>
        <sz val="12"/>
        <rFont val="Arial"/>
        <family val="2"/>
      </rPr>
      <t xml:space="preserve">EAN FROM THE </t>
    </r>
    <r>
      <rPr>
        <b/>
        <sz val="13"/>
        <rFont val="Arial"/>
        <family val="2"/>
      </rPr>
      <t>G</t>
    </r>
    <r>
      <rPr>
        <b/>
        <sz val="12"/>
        <rFont val="Arial"/>
        <family val="2"/>
      </rPr>
      <t xml:space="preserve">RADATION </t>
    </r>
    <r>
      <rPr>
        <b/>
        <sz val="13"/>
        <rFont val="Arial"/>
        <family val="2"/>
      </rPr>
      <t>L</t>
    </r>
    <r>
      <rPr>
        <b/>
        <sz val="12"/>
        <rFont val="Arial"/>
        <family val="2"/>
      </rPr>
      <t xml:space="preserve">IMITS </t>
    </r>
    <r>
      <rPr>
        <b/>
        <sz val="13"/>
        <rFont val="Arial"/>
        <family val="2"/>
      </rPr>
      <t>S</t>
    </r>
    <r>
      <rPr>
        <b/>
        <sz val="12"/>
        <rFont val="Arial"/>
        <family val="2"/>
      </rPr>
      <t xml:space="preserve">PECIFIED IN </t>
    </r>
    <r>
      <rPr>
        <b/>
        <sz val="13"/>
        <rFont val="Arial"/>
        <family val="2"/>
      </rPr>
      <t>T</t>
    </r>
    <r>
      <rPr>
        <b/>
        <sz val="12"/>
        <rFont val="Arial"/>
        <family val="2"/>
      </rPr>
      <t xml:space="preserve">ABLE </t>
    </r>
    <r>
      <rPr>
        <b/>
        <sz val="13"/>
        <rFont val="Arial"/>
        <family val="2"/>
      </rPr>
      <t>3.2.3.1</t>
    </r>
    <r>
      <rPr>
        <b/>
        <sz val="12"/>
        <rFont val="Arial"/>
        <family val="2"/>
      </rPr>
      <t xml:space="preserve">                                                                                   OF </t>
    </r>
    <r>
      <rPr>
        <b/>
        <sz val="13"/>
        <rFont val="Arial"/>
        <family val="2"/>
      </rPr>
      <t>S</t>
    </r>
    <r>
      <rPr>
        <b/>
        <sz val="12"/>
        <rFont val="Arial"/>
        <family val="2"/>
      </rPr>
      <t xml:space="preserve">PECIFICATION </t>
    </r>
    <r>
      <rPr>
        <b/>
        <sz val="13"/>
        <rFont val="Arial"/>
        <family val="2"/>
      </rPr>
      <t>3.2</t>
    </r>
    <r>
      <rPr>
        <b/>
        <sz val="12"/>
        <rFont val="Arial"/>
        <family val="2"/>
      </rPr>
      <t xml:space="preserve"> AGREGATE </t>
    </r>
    <r>
      <rPr>
        <b/>
        <sz val="13"/>
        <rFont val="Arial"/>
        <family val="2"/>
      </rPr>
      <t>P</t>
    </r>
    <r>
      <rPr>
        <b/>
        <sz val="12"/>
        <rFont val="Arial"/>
        <family val="2"/>
      </rPr>
      <t xml:space="preserve">RODUCTION AND </t>
    </r>
    <r>
      <rPr>
        <b/>
        <sz val="13"/>
        <rFont val="Arial"/>
        <family val="2"/>
      </rPr>
      <t>S</t>
    </r>
    <r>
      <rPr>
        <b/>
        <sz val="12"/>
        <rFont val="Arial"/>
        <family val="2"/>
      </rPr>
      <t>TOCKPILING</t>
    </r>
  </si>
  <si>
    <t>B. Job Mix Formula</t>
  </si>
  <si>
    <t>A. Lot Mean</t>
  </si>
  <si>
    <t>TABLE 3.50 E</t>
  </si>
  <si>
    <t>Maximum Range Between Individual Test Results in a Lot</t>
  </si>
  <si>
    <t>Segment 5</t>
  </si>
  <si>
    <t>Segment 4</t>
  </si>
  <si>
    <t>Tolerances for the Lot Mean from the Job Mix Formulae</t>
  </si>
  <si>
    <t>Segment 3</t>
  </si>
  <si>
    <t>Segment 2</t>
  </si>
  <si>
    <t>Segment 1</t>
  </si>
  <si>
    <r>
      <t>(1)</t>
    </r>
    <r>
      <rPr>
        <b/>
        <sz val="12"/>
        <rFont val="Arial"/>
        <family val="2"/>
      </rPr>
      <t xml:space="preserve">                      5 000</t>
    </r>
  </si>
  <si>
    <r>
      <t>(1)</t>
    </r>
    <r>
      <rPr>
        <b/>
        <sz val="12"/>
        <rFont val="Arial"/>
        <family val="2"/>
      </rPr>
      <t xml:space="preserve">                   10 000</t>
    </r>
  </si>
  <si>
    <r>
      <t>(1)</t>
    </r>
    <r>
      <rPr>
        <b/>
        <sz val="12"/>
        <rFont val="Arial"/>
        <family val="2"/>
      </rPr>
      <t xml:space="preserve">                   12 500</t>
    </r>
  </si>
  <si>
    <r>
      <t>(1)</t>
    </r>
    <r>
      <rPr>
        <b/>
        <sz val="12"/>
        <rFont val="Arial"/>
        <family val="2"/>
      </rPr>
      <t xml:space="preserve">                  16 000</t>
    </r>
  </si>
  <si>
    <r>
      <t>(1)</t>
    </r>
    <r>
      <rPr>
        <b/>
        <sz val="12"/>
        <rFont val="Arial"/>
        <family val="2"/>
      </rPr>
      <t xml:space="preserve">                        20 000</t>
    </r>
  </si>
  <si>
    <t>GRADATIONS OF EXTRACTED CORES</t>
  </si>
  <si>
    <t xml:space="preserve">Sieve Size </t>
  </si>
  <si>
    <t>QA or QC Acceptance Lot</t>
  </si>
  <si>
    <t>Contractor</t>
  </si>
  <si>
    <t>Project Manager</t>
  </si>
  <si>
    <t>Lift</t>
  </si>
  <si>
    <t>To</t>
  </si>
  <si>
    <t xml:space="preserve">      From</t>
  </si>
  <si>
    <r>
      <t>G</t>
    </r>
    <r>
      <rPr>
        <b/>
        <sz val="12"/>
        <rFont val="Arial"/>
        <family val="2"/>
      </rPr>
      <t xml:space="preserve">RADATION </t>
    </r>
    <r>
      <rPr>
        <b/>
        <sz val="16"/>
        <rFont val="Arial"/>
        <family val="2"/>
      </rPr>
      <t>T</t>
    </r>
    <r>
      <rPr>
        <b/>
        <sz val="12"/>
        <rFont val="Arial"/>
        <family val="2"/>
      </rPr>
      <t xml:space="preserve">OLERANCES FOR THE </t>
    </r>
    <r>
      <rPr>
        <b/>
        <sz val="13"/>
        <rFont val="Arial"/>
        <family val="2"/>
      </rPr>
      <t>L</t>
    </r>
    <r>
      <rPr>
        <b/>
        <sz val="12"/>
        <rFont val="Arial"/>
        <family val="2"/>
      </rPr>
      <t xml:space="preserve">OT </t>
    </r>
    <r>
      <rPr>
        <b/>
        <sz val="13"/>
        <rFont val="Arial"/>
        <family val="2"/>
      </rPr>
      <t>M</t>
    </r>
    <r>
      <rPr>
        <b/>
        <sz val="12"/>
        <rFont val="Arial"/>
        <family val="2"/>
      </rPr>
      <t xml:space="preserve">EAN FROM THE </t>
    </r>
    <r>
      <rPr>
        <b/>
        <sz val="13"/>
        <rFont val="Arial"/>
        <family val="2"/>
      </rPr>
      <t>J</t>
    </r>
    <r>
      <rPr>
        <b/>
        <sz val="12"/>
        <rFont val="Arial"/>
        <family val="2"/>
      </rPr>
      <t xml:space="preserve">OB </t>
    </r>
    <r>
      <rPr>
        <b/>
        <sz val="13"/>
        <rFont val="Arial"/>
        <family val="2"/>
      </rPr>
      <t>M</t>
    </r>
    <r>
      <rPr>
        <b/>
        <sz val="12"/>
        <rFont val="Arial"/>
        <family val="2"/>
      </rPr>
      <t xml:space="preserve">IX </t>
    </r>
    <r>
      <rPr>
        <b/>
        <sz val="13"/>
        <rFont val="Arial"/>
        <family val="2"/>
      </rPr>
      <t>F</t>
    </r>
    <r>
      <rPr>
        <b/>
        <sz val="12"/>
        <rFont val="Arial"/>
        <family val="2"/>
      </rPr>
      <t xml:space="preserve">ORMULA AND </t>
    </r>
    <r>
      <rPr>
        <b/>
        <sz val="13"/>
        <rFont val="Arial"/>
        <family val="2"/>
      </rPr>
      <t>M</t>
    </r>
    <r>
      <rPr>
        <b/>
        <sz val="12"/>
        <rFont val="Arial"/>
        <family val="2"/>
      </rPr>
      <t xml:space="preserve">AXIMUM </t>
    </r>
    <r>
      <rPr>
        <b/>
        <sz val="13"/>
        <rFont val="Arial"/>
        <family val="2"/>
      </rPr>
      <t>R</t>
    </r>
    <r>
      <rPr>
        <b/>
        <sz val="12"/>
        <rFont val="Arial"/>
        <family val="2"/>
      </rPr>
      <t xml:space="preserve">ANGE                                                                                                                                  BETWEEN </t>
    </r>
    <r>
      <rPr>
        <b/>
        <sz val="13"/>
        <rFont val="Arial"/>
        <family val="2"/>
      </rPr>
      <t>I</t>
    </r>
    <r>
      <rPr>
        <b/>
        <sz val="12"/>
        <rFont val="Arial"/>
        <family val="2"/>
      </rPr>
      <t xml:space="preserve">NDIVIDUAL </t>
    </r>
    <r>
      <rPr>
        <b/>
        <sz val="13"/>
        <rFont val="Arial"/>
        <family val="2"/>
      </rPr>
      <t>T</t>
    </r>
    <r>
      <rPr>
        <b/>
        <sz val="12"/>
        <rFont val="Arial"/>
        <family val="2"/>
      </rPr>
      <t xml:space="preserve">EST </t>
    </r>
    <r>
      <rPr>
        <b/>
        <sz val="13"/>
        <rFont val="Arial"/>
        <family val="2"/>
      </rPr>
      <t>R</t>
    </r>
    <r>
      <rPr>
        <b/>
        <sz val="12"/>
        <rFont val="Arial"/>
        <family val="2"/>
      </rPr>
      <t xml:space="preserve">ESULTS IN A </t>
    </r>
    <r>
      <rPr>
        <b/>
        <sz val="13"/>
        <rFont val="Arial"/>
        <family val="2"/>
      </rPr>
      <t>L</t>
    </r>
    <r>
      <rPr>
        <b/>
        <sz val="12"/>
        <rFont val="Arial"/>
        <family val="2"/>
      </rPr>
      <t>OT</t>
    </r>
  </si>
  <si>
    <t>Date Laid</t>
  </si>
  <si>
    <t>Lot No.</t>
  </si>
  <si>
    <t>Contract #</t>
  </si>
  <si>
    <t>Highway</t>
  </si>
  <si>
    <r>
      <t>S</t>
    </r>
    <r>
      <rPr>
        <b/>
        <sz val="11"/>
        <rFont val="Arial"/>
        <family val="2"/>
      </rPr>
      <t xml:space="preserve">TANDARD </t>
    </r>
    <r>
      <rPr>
        <b/>
        <sz val="12"/>
        <rFont val="Arial"/>
        <family val="2"/>
      </rPr>
      <t>S</t>
    </r>
    <r>
      <rPr>
        <b/>
        <sz val="11"/>
        <rFont val="Arial"/>
        <family val="2"/>
      </rPr>
      <t xml:space="preserve">PECIFICATIONS FOR </t>
    </r>
    <r>
      <rPr>
        <b/>
        <sz val="12"/>
        <rFont val="Arial"/>
        <family val="2"/>
      </rPr>
      <t>H</t>
    </r>
    <r>
      <rPr>
        <b/>
        <sz val="11"/>
        <rFont val="Arial"/>
        <family val="2"/>
      </rPr>
      <t xml:space="preserve">IGHWAY </t>
    </r>
    <r>
      <rPr>
        <b/>
        <sz val="12"/>
        <rFont val="Arial"/>
        <family val="2"/>
      </rPr>
      <t>C</t>
    </r>
    <r>
      <rPr>
        <b/>
        <sz val="11"/>
        <rFont val="Arial"/>
        <family val="2"/>
      </rPr>
      <t xml:space="preserve">ONSTRUCTION, </t>
    </r>
    <r>
      <rPr>
        <b/>
        <sz val="12"/>
        <rFont val="Arial"/>
        <family val="2"/>
      </rPr>
      <t>E</t>
    </r>
    <r>
      <rPr>
        <b/>
        <sz val="11"/>
        <rFont val="Arial"/>
        <family val="2"/>
      </rPr>
      <t>DITION 16, 2019</t>
    </r>
  </si>
  <si>
    <t>TABLE 3.50 D</t>
  </si>
  <si>
    <r>
      <t>S</t>
    </r>
    <r>
      <rPr>
        <b/>
        <sz val="14"/>
        <rFont val="Arial"/>
        <family val="2"/>
      </rPr>
      <t xml:space="preserve">TANDARD </t>
    </r>
    <r>
      <rPr>
        <b/>
        <sz val="15"/>
        <rFont val="Arial"/>
        <family val="2"/>
      </rPr>
      <t>S</t>
    </r>
    <r>
      <rPr>
        <b/>
        <sz val="14"/>
        <rFont val="Arial"/>
        <family val="2"/>
      </rPr>
      <t xml:space="preserve">PECIFICATIONS FOR </t>
    </r>
    <r>
      <rPr>
        <b/>
        <sz val="15"/>
        <rFont val="Arial"/>
        <family val="2"/>
      </rPr>
      <t>H</t>
    </r>
    <r>
      <rPr>
        <b/>
        <sz val="14"/>
        <rFont val="Arial"/>
        <family val="2"/>
      </rPr>
      <t xml:space="preserve">IGHWAY </t>
    </r>
    <r>
      <rPr>
        <b/>
        <sz val="15"/>
        <rFont val="Arial"/>
        <family val="2"/>
      </rPr>
      <t>C</t>
    </r>
    <r>
      <rPr>
        <b/>
        <sz val="14"/>
        <rFont val="Arial"/>
        <family val="2"/>
      </rPr>
      <t xml:space="preserve">ONSTRUCTION                                                                                                                                   </t>
    </r>
    <r>
      <rPr>
        <b/>
        <sz val="15"/>
        <rFont val="Arial"/>
        <family val="2"/>
      </rPr>
      <t>E</t>
    </r>
    <r>
      <rPr>
        <b/>
        <sz val="14"/>
        <rFont val="Arial"/>
        <family val="2"/>
      </rPr>
      <t xml:space="preserve">DITION 16, 2019                                                                                                                           </t>
    </r>
  </si>
  <si>
    <t>(1)</t>
  </si>
  <si>
    <t>&gt; 1.50</t>
  </si>
  <si>
    <t>1.31 - 1.50</t>
  </si>
  <si>
    <t>1.01 - 1.30</t>
  </si>
  <si>
    <t>0.51 - 1.00</t>
  </si>
  <si>
    <t>0.00 - 0.50</t>
  </si>
  <si>
    <t>Above</t>
  </si>
  <si>
    <t>Below</t>
  </si>
  <si>
    <t>Unit Price Adjustment ($/T)</t>
  </si>
  <si>
    <t>Deviation of the Actual Asphalt Content from the Approved Asphalt Content</t>
  </si>
  <si>
    <r>
      <t>D</t>
    </r>
    <r>
      <rPr>
        <b/>
        <sz val="9"/>
        <rFont val="Arial"/>
        <family val="2"/>
      </rPr>
      <t xml:space="preserve">OLLARS </t>
    </r>
    <r>
      <rPr>
        <b/>
        <sz val="10"/>
        <rFont val="Arial"/>
        <family val="2"/>
      </rPr>
      <t>P</t>
    </r>
    <r>
      <rPr>
        <b/>
        <sz val="9"/>
        <rFont val="Arial"/>
        <family val="2"/>
      </rPr>
      <t xml:space="preserve">ER </t>
    </r>
    <r>
      <rPr>
        <b/>
        <sz val="10"/>
        <rFont val="Arial"/>
        <family val="2"/>
      </rPr>
      <t>T</t>
    </r>
    <r>
      <rPr>
        <b/>
        <sz val="9"/>
        <rFont val="Arial"/>
        <family val="2"/>
      </rPr>
      <t>ONNE</t>
    </r>
  </si>
  <si>
    <t>TOP LIFT</t>
  </si>
  <si>
    <t>LOWER LIFT</t>
  </si>
  <si>
    <t>SEE SPEC.</t>
  </si>
  <si>
    <t>LOT                  % A.C.</t>
  </si>
  <si>
    <t>TARGET                    % A.C.</t>
  </si>
  <si>
    <t>% A.C.               DIFFERENCE</t>
  </si>
  <si>
    <t>% A.C. PRICE ADJUSTMENT per Tonne</t>
  </si>
  <si>
    <t>Lot % AC PRICE ADJUSTMENT</t>
  </si>
  <si>
    <t>TABLE 3.50 G
Unit Price Adjustment for 
Air Voids</t>
  </si>
  <si>
    <t>Table 3.50 B</t>
  </si>
  <si>
    <t>Table 3.50 G</t>
  </si>
  <si>
    <t xml:space="preserve"> (1) Subject to evaluation by the Department to determine if removal &amp; replacement at the Contractor's expense is necessary.</t>
  </si>
  <si>
    <r>
      <t>U</t>
    </r>
    <r>
      <rPr>
        <b/>
        <sz val="9"/>
        <rFont val="Arial"/>
        <family val="2"/>
      </rPr>
      <t xml:space="preserve">NIT </t>
    </r>
    <r>
      <rPr>
        <b/>
        <sz val="10"/>
        <rFont val="Arial"/>
        <family val="2"/>
      </rPr>
      <t>P</t>
    </r>
    <r>
      <rPr>
        <b/>
        <sz val="9"/>
        <rFont val="Arial"/>
        <family val="2"/>
      </rPr>
      <t xml:space="preserve">RICE </t>
    </r>
    <r>
      <rPr>
        <b/>
        <sz val="10"/>
        <rFont val="Arial"/>
        <family val="2"/>
      </rPr>
      <t>A</t>
    </r>
    <r>
      <rPr>
        <b/>
        <sz val="9"/>
        <rFont val="Arial"/>
        <family val="2"/>
      </rPr>
      <t xml:space="preserve">DJUSTMENT - </t>
    </r>
    <r>
      <rPr>
        <b/>
        <sz val="10"/>
        <rFont val="Arial"/>
        <family val="2"/>
      </rPr>
      <t>D</t>
    </r>
    <r>
      <rPr>
        <b/>
        <sz val="9"/>
        <rFont val="Arial"/>
        <family val="2"/>
      </rPr>
      <t xml:space="preserve">OLLARS PER </t>
    </r>
    <r>
      <rPr>
        <b/>
        <sz val="10"/>
        <rFont val="Arial"/>
        <family val="2"/>
      </rPr>
      <t>T</t>
    </r>
    <r>
      <rPr>
        <b/>
        <sz val="9"/>
        <rFont val="Arial"/>
        <family val="2"/>
      </rPr>
      <t>ONNE</t>
    </r>
  </si>
  <si>
    <r>
      <t>D</t>
    </r>
    <r>
      <rPr>
        <b/>
        <sz val="9"/>
        <rFont val="Arial"/>
        <family val="2"/>
      </rPr>
      <t xml:space="preserve">ESIGN </t>
    </r>
    <r>
      <rPr>
        <b/>
        <sz val="10"/>
        <rFont val="Arial"/>
        <family val="2"/>
      </rPr>
      <t>L</t>
    </r>
    <r>
      <rPr>
        <b/>
        <sz val="9"/>
        <rFont val="Arial"/>
        <family val="2"/>
      </rPr>
      <t xml:space="preserve">IFT </t>
    </r>
    <r>
      <rPr>
        <b/>
        <sz val="10"/>
        <rFont val="Arial"/>
        <family val="2"/>
      </rPr>
      <t>T</t>
    </r>
    <r>
      <rPr>
        <b/>
        <sz val="9"/>
        <rFont val="Arial"/>
        <family val="2"/>
      </rPr>
      <t>HICKNESS</t>
    </r>
  </si>
  <si>
    <t>+ 35mm</t>
  </si>
  <si>
    <t>21-34mm</t>
  </si>
  <si>
    <t>20mm</t>
  </si>
  <si>
    <r>
      <t xml:space="preserve">50% </t>
    </r>
    <r>
      <rPr>
        <sz val="6"/>
        <rFont val="Arial"/>
        <family val="2"/>
      </rPr>
      <t>OF</t>
    </r>
    <r>
      <rPr>
        <sz val="8"/>
        <rFont val="Arial"/>
        <family val="2"/>
      </rPr>
      <t xml:space="preserve"> </t>
    </r>
    <r>
      <rPr>
        <sz val="9"/>
        <rFont val="Arial"/>
        <family val="2"/>
      </rPr>
      <t>U</t>
    </r>
    <r>
      <rPr>
        <sz val="8"/>
        <rFont val="Arial"/>
        <family val="2"/>
      </rPr>
      <t xml:space="preserve">NIT </t>
    </r>
    <r>
      <rPr>
        <sz val="9"/>
        <rFont val="Arial"/>
        <family val="2"/>
      </rPr>
      <t>P</t>
    </r>
    <r>
      <rPr>
        <sz val="8"/>
        <rFont val="Arial"/>
        <family val="2"/>
      </rPr>
      <t>RICE</t>
    </r>
  </si>
  <si>
    <r>
      <t>O</t>
    </r>
    <r>
      <rPr>
        <sz val="7"/>
        <rFont val="Arial"/>
        <family val="2"/>
      </rPr>
      <t xml:space="preserve">VERLAY OR </t>
    </r>
    <r>
      <rPr>
        <sz val="8"/>
        <rFont val="Arial"/>
        <family val="2"/>
      </rPr>
      <t>R</t>
    </r>
    <r>
      <rPr>
        <sz val="7"/>
        <rFont val="Arial"/>
        <family val="2"/>
      </rPr>
      <t>M.&amp;</t>
    </r>
    <r>
      <rPr>
        <sz val="8"/>
        <rFont val="Arial"/>
        <family val="2"/>
      </rPr>
      <t>R</t>
    </r>
    <r>
      <rPr>
        <sz val="7"/>
        <rFont val="Arial"/>
        <family val="2"/>
      </rPr>
      <t>P</t>
    </r>
  </si>
  <si>
    <r>
      <t>R</t>
    </r>
    <r>
      <rPr>
        <sz val="7"/>
        <rFont val="Arial"/>
        <family val="2"/>
      </rPr>
      <t xml:space="preserve">EMOVE &amp; </t>
    </r>
    <r>
      <rPr>
        <sz val="8"/>
        <rFont val="Arial"/>
        <family val="2"/>
      </rPr>
      <t>R</t>
    </r>
    <r>
      <rPr>
        <sz val="7"/>
        <rFont val="Arial"/>
        <family val="2"/>
      </rPr>
      <t>EPLACE</t>
    </r>
  </si>
  <si>
    <r>
      <t>50%</t>
    </r>
    <r>
      <rPr>
        <sz val="7"/>
        <rFont val="Arial"/>
        <family val="2"/>
      </rPr>
      <t xml:space="preserve"> OF </t>
    </r>
    <r>
      <rPr>
        <sz val="8"/>
        <rFont val="Arial"/>
        <family val="2"/>
      </rPr>
      <t>U</t>
    </r>
    <r>
      <rPr>
        <sz val="7"/>
        <rFont val="Arial"/>
        <family val="2"/>
      </rPr>
      <t xml:space="preserve">NIT </t>
    </r>
    <r>
      <rPr>
        <sz val="8"/>
        <rFont val="Arial"/>
        <family val="2"/>
      </rPr>
      <t>P</t>
    </r>
    <r>
      <rPr>
        <sz val="7"/>
        <rFont val="Arial"/>
        <family val="2"/>
      </rPr>
      <t>RICE</t>
    </r>
  </si>
  <si>
    <t>Notes:</t>
  </si>
  <si>
    <t>Single lifts only are considered "Top Lifts"</t>
  </si>
  <si>
    <t>Preliminary leveling is not considered a "Lift"</t>
  </si>
  <si>
    <r>
      <t xml:space="preserve">% OF </t>
    </r>
    <r>
      <rPr>
        <b/>
        <sz val="10"/>
        <rFont val="Arial"/>
        <family val="2"/>
      </rPr>
      <t>Gmm</t>
    </r>
    <r>
      <rPr>
        <b/>
        <sz val="9"/>
        <rFont val="Arial"/>
        <family val="2"/>
      </rPr>
      <t xml:space="preserve">                                        </t>
    </r>
  </si>
  <si>
    <t>Table 3.50 A</t>
  </si>
  <si>
    <t>Unit Price Adjustment for Asphalt Content (PAa)</t>
  </si>
  <si>
    <t>Unit Price Adjustment for Density (PAd)</t>
  </si>
  <si>
    <t>Unit Price Adjustment for Air Voids (PAv)</t>
  </si>
  <si>
    <t>DENSITY PRICE ADJUSTMENT PER TONNE</t>
  </si>
  <si>
    <t>LOT DENSITY PRICE ADJUSTMENT</t>
  </si>
  <si>
    <t>LOT AIR VOIDS PRICE ADJUSTMENT</t>
  </si>
  <si>
    <t>MIX DESIGN AIR VOIDS (%)</t>
  </si>
  <si>
    <t>QA AIR VOIDS (%)</t>
  </si>
  <si>
    <t>DEVIATION FROM MIX DESIGN AIR VOIDS</t>
  </si>
  <si>
    <t>LIFT THICKNESS CATEGORY</t>
  </si>
  <si>
    <t>Aggregate Class(mm)</t>
  </si>
  <si>
    <t>QA or QC  Lot</t>
  </si>
  <si>
    <t>Unit Price Adjustment for Gradation (PAg)</t>
  </si>
  <si>
    <t>GRADATION PRICE ADJUSTMENTS per Tonne</t>
  </si>
  <si>
    <r>
      <t xml:space="preserve">% AIR VOID PRICE ADJUSTMENT per Tonne </t>
    </r>
    <r>
      <rPr>
        <b/>
        <vertAlign val="superscript"/>
        <sz val="10"/>
        <rFont val="Arial"/>
        <family val="2"/>
      </rPr>
      <t>(1)(2)</t>
    </r>
  </si>
  <si>
    <r>
      <t xml:space="preserve"> </t>
    </r>
    <r>
      <rPr>
        <vertAlign val="superscript"/>
        <sz val="9"/>
        <rFont val="Arial"/>
        <family val="2"/>
      </rPr>
      <t xml:space="preserve">(1) </t>
    </r>
    <r>
      <rPr>
        <sz val="9"/>
        <rFont val="Arial"/>
        <family val="2"/>
      </rPr>
      <t>Lots with air voids that differ more than +/- 1.50% from the approved JMF may be subject to evaluation by the Department to determine if removal &amp; replacement at the Contractor's expense is necessary.</t>
    </r>
  </si>
  <si>
    <t>(2) Until December 31, 2025, no unit price adjstment for Airvoids will be applied to the first two lots of each mix type.  While no price adjustment will be applied for these first two lots during this time, lots with airvoids that differ more than +/-1.50% from the approved Job Mix Formula may be subject to Department evaluation according to Note 1 above.</t>
  </si>
  <si>
    <t>Price Adjustment per Tonne (PAd+PAa+PAv+PAg)</t>
  </si>
  <si>
    <r>
      <t>*Lift Type (</t>
    </r>
    <r>
      <rPr>
        <b/>
        <sz val="10"/>
        <rFont val="Arial"/>
        <family val="2"/>
      </rPr>
      <t>T</t>
    </r>
    <r>
      <rPr>
        <sz val="10"/>
        <rFont val="Arial"/>
        <family val="2"/>
      </rPr>
      <t>op,</t>
    </r>
    <r>
      <rPr>
        <b/>
        <sz val="10"/>
        <rFont val="Arial"/>
        <family val="2"/>
      </rPr>
      <t>B</t>
    </r>
    <r>
      <rPr>
        <sz val="10"/>
        <rFont val="Arial"/>
        <family val="2"/>
      </rPr>
      <t>ottom,</t>
    </r>
    <r>
      <rPr>
        <b/>
        <sz val="10"/>
        <rFont val="Arial"/>
        <family val="2"/>
      </rPr>
      <t>O</t>
    </r>
    <r>
      <rPr>
        <sz val="10"/>
        <rFont val="Arial"/>
        <family val="2"/>
      </rPr>
      <t>ther)</t>
    </r>
  </si>
  <si>
    <t>*Design Lift Thickness</t>
  </si>
  <si>
    <r>
      <t xml:space="preserve">Individual Lot Unit Price Adjustments 
</t>
    </r>
    <r>
      <rPr>
        <b/>
        <sz val="11"/>
        <rFont val="Arial"/>
        <family val="2"/>
      </rPr>
      <t xml:space="preserve">for Density (PAd), Asphalt Content (PAa), Air Voids (PAv) and Gradation (PAg)
</t>
    </r>
    <r>
      <rPr>
        <sz val="11"/>
        <rFont val="Arial"/>
        <family val="2"/>
      </rPr>
      <t xml:space="preserve">For HCS Edition 16, 2019 Including Specification Amendment S2XX issued October 2024 </t>
    </r>
  </si>
  <si>
    <t>Lot Tonnage</t>
  </si>
  <si>
    <t>QA Consultant</t>
  </si>
  <si>
    <t>Table 3.50 D, E, F</t>
  </si>
  <si>
    <t>LOT GRADATION PRICE ADJUST.</t>
  </si>
  <si>
    <t>LOT CORE DENSITY % of Gmm</t>
  </si>
  <si>
    <t>Gradation price adjustments are calculated by completing the Gradation Price Adj. Tab</t>
  </si>
  <si>
    <t>AC Abs.(%)</t>
  </si>
  <si>
    <t>COMBINED AGGREGATE Gsb</t>
  </si>
  <si>
    <t>DESIGN
Gmm (kg/m3)</t>
  </si>
  <si>
    <t>Gse</t>
  </si>
  <si>
    <t>Pbe</t>
  </si>
  <si>
    <t>Vbe</t>
  </si>
  <si>
    <t>DESIGN AIR 
VOIDS (%)</t>
  </si>
  <si>
    <r>
      <t>TABLE 3.50 B</t>
    </r>
    <r>
      <rPr>
        <b/>
        <sz val="9"/>
        <rFont val="Arial"/>
        <family val="2"/>
      </rPr>
      <t xml:space="preserve"> 
</t>
    </r>
    <r>
      <rPr>
        <b/>
        <sz val="11"/>
        <rFont val="Arial"/>
        <family val="2"/>
      </rPr>
      <t>U</t>
    </r>
    <r>
      <rPr>
        <b/>
        <sz val="10"/>
        <rFont val="Arial"/>
        <family val="2"/>
      </rPr>
      <t xml:space="preserve">NIT </t>
    </r>
    <r>
      <rPr>
        <b/>
        <sz val="11"/>
        <rFont val="Arial"/>
        <family val="2"/>
      </rPr>
      <t>P</t>
    </r>
    <r>
      <rPr>
        <b/>
        <sz val="10"/>
        <rFont val="Arial"/>
        <family val="2"/>
      </rPr>
      <t xml:space="preserve">RICE </t>
    </r>
    <r>
      <rPr>
        <b/>
        <sz val="11"/>
        <rFont val="Arial"/>
        <family val="2"/>
      </rPr>
      <t>A</t>
    </r>
    <r>
      <rPr>
        <b/>
        <sz val="10"/>
        <rFont val="Arial"/>
        <family val="2"/>
      </rPr>
      <t xml:space="preserve">DJUSTMENT FOR </t>
    </r>
    <r>
      <rPr>
        <b/>
        <sz val="11"/>
        <rFont val="Arial"/>
        <family val="2"/>
      </rPr>
      <t>A</t>
    </r>
    <r>
      <rPr>
        <b/>
        <sz val="10"/>
        <rFont val="Arial"/>
        <family val="2"/>
      </rPr>
      <t xml:space="preserve">SPHALT </t>
    </r>
    <r>
      <rPr>
        <b/>
        <sz val="11"/>
        <rFont val="Arial"/>
        <family val="2"/>
      </rPr>
      <t>C</t>
    </r>
    <r>
      <rPr>
        <b/>
        <sz val="10"/>
        <rFont val="Arial"/>
        <family val="2"/>
      </rPr>
      <t>ONTENT</t>
    </r>
    <r>
      <rPr>
        <b/>
        <sz val="12"/>
        <rFont val="Arial"/>
        <family val="2"/>
      </rPr>
      <t xml:space="preserve">
</t>
    </r>
    <r>
      <rPr>
        <sz val="10"/>
        <rFont val="Arial"/>
        <family val="2"/>
      </rPr>
      <t>*Confirm this table matches your current contract specifications</t>
    </r>
  </si>
  <si>
    <t>*Confirm this table matches your current contract specifications</t>
  </si>
  <si>
    <t>MARSHALL LOT PAVING REPORT</t>
  </si>
  <si>
    <r>
      <rPr>
        <sz val="11"/>
        <rFont val="Arial"/>
        <family val="2"/>
      </rPr>
      <t xml:space="preserve">** </t>
    </r>
    <r>
      <rPr>
        <sz val="8"/>
        <rFont val="Arial"/>
        <family val="2"/>
      </rPr>
      <t xml:space="preserve"> COMPACTION
by Gmm</t>
    </r>
  </si>
  <si>
    <r>
      <rPr>
        <sz val="11"/>
        <rFont val="Arial"/>
        <family val="2"/>
      </rPr>
      <t xml:space="preserve">*
</t>
    </r>
    <r>
      <rPr>
        <sz val="8"/>
        <rFont val="Arial"/>
        <family val="2"/>
      </rPr>
      <t xml:space="preserve">AIR VOIDS by Gmm         </t>
    </r>
  </si>
  <si>
    <t>AIR VOIDS
by Gmm</t>
  </si>
  <si>
    <t>** COMPACTION by Gmm = [Segment Core Density / Lot mean Gmm ] x 100</t>
  </si>
  <si>
    <t>* AIR VOIDS by Gmm =  [(Gmm - Marshall Density) / Gmm)] x 100</t>
  </si>
  <si>
    <t>V.M.A.</t>
  </si>
  <si>
    <t>Gmm</t>
  </si>
  <si>
    <t>MAXIMUM SPECIFIC GRAVITY
(Gmm)</t>
  </si>
  <si>
    <t>TEC CONTRACT NO.</t>
  </si>
  <si>
    <t>V.F.A</t>
  </si>
  <si>
    <t>V.M.A 
QC vs QA</t>
  </si>
  <si>
    <t>AC Abs.</t>
  </si>
  <si>
    <t>CORRECTED ASPHALT CONTENT</t>
  </si>
  <si>
    <t>HCS: EDITION 15, 2013</t>
  </si>
  <si>
    <t>HCS: EDITION 14, 2010</t>
  </si>
  <si>
    <t>DATE LAID
(dd-mm-yyyy)</t>
  </si>
  <si>
    <t>PLANT</t>
  </si>
  <si>
    <t>AGGREGATE PROPORTIONS</t>
  </si>
  <si>
    <t>COARSE 16mm %</t>
  </si>
  <si>
    <t>COARSE 12.5mm %</t>
  </si>
  <si>
    <t>MIX DESIGN NO.</t>
  </si>
  <si>
    <t>Air Void Payment Adj Applicable?</t>
  </si>
  <si>
    <t>Comments</t>
  </si>
  <si>
    <t>Aggregate Class (mm)</t>
  </si>
  <si>
    <t>H2</t>
  </si>
  <si>
    <t>AC Gb</t>
  </si>
  <si>
    <t>Air Voids Payment Adjustment</t>
  </si>
  <si>
    <t xml:space="preserve"> LOT TONNAGE :</t>
  </si>
  <si>
    <t>ASPHALT CONTENT CORRECTION FACTOR (%) :</t>
  </si>
  <si>
    <t>MQA (QA or QC ACCEPTANCE LOT) :</t>
  </si>
  <si>
    <t>* ESTIMATED LOT PRICE ADJUSTMENT (PER TONNE):
* Confirm accuracy</t>
  </si>
  <si>
    <t>*If lift thicknesses and top/lower lift are not the same for the entire lot, 
these calculations may be void. Refer to Tables 3.50 A and 3.50 B.</t>
  </si>
  <si>
    <t>Alberta Transportation &amp; Economic Corridors</t>
  </si>
  <si>
    <t>MARSHALL MIX DESIGN AND JOB MIX FORMULA SUMMARY SHEET</t>
  </si>
  <si>
    <t>SECTION A</t>
  </si>
  <si>
    <t xml:space="preserve">Project Identification Information </t>
  </si>
  <si>
    <t>TEC Contract No.:</t>
  </si>
  <si>
    <t>Highway:</t>
  </si>
  <si>
    <t>Region:</t>
  </si>
  <si>
    <t>Contractor:</t>
  </si>
  <si>
    <t>Peace</t>
  </si>
  <si>
    <t>*The Mix Design No. should be: [TEC Contract #]-[Iteration #] (eg. 12345-01). Each JMF or target change should have a unique iteration number, with sequential numbering for the duration of the project.</t>
  </si>
  <si>
    <t>Project From:</t>
  </si>
  <si>
    <t>Project To:</t>
  </si>
  <si>
    <t>Mix Design Consultant:</t>
  </si>
  <si>
    <t>QA Review Consultant:</t>
  </si>
  <si>
    <t xml:space="preserve">Pit Name and Location: </t>
  </si>
  <si>
    <t xml:space="preserve">Blend Sand Pit Name and Location: </t>
  </si>
  <si>
    <t>* Mix Design No.:</t>
  </si>
  <si>
    <t>Design Date:</t>
  </si>
  <si>
    <t>(dd-mmm-year)</t>
  </si>
  <si>
    <t>Date Submitted:</t>
  </si>
  <si>
    <t>Specified Mix Type:</t>
  </si>
  <si>
    <t>Specified Asphalt Binder Performance Grade:</t>
  </si>
  <si>
    <t xml:space="preserve"> RAP Source and Location: </t>
  </si>
  <si>
    <t>PG 58-28</t>
  </si>
  <si>
    <t>SECTION B</t>
  </si>
  <si>
    <t xml:space="preserve">Mix Design Properties </t>
  </si>
  <si>
    <t>Combined Aggregate Properties</t>
  </si>
  <si>
    <t>Design Recommendations</t>
  </si>
  <si>
    <t>Bulk Specific Gravity, Gsb</t>
  </si>
  <si>
    <t xml:space="preserve">Virgin Asphalt Content (%) </t>
  </si>
  <si>
    <t>Asphalt Absorption (%)</t>
  </si>
  <si>
    <t>Total Asphalt Content (%)</t>
  </si>
  <si>
    <r>
      <t xml:space="preserve">Manufactured Fines, -5000 </t>
    </r>
    <r>
      <rPr>
        <sz val="10"/>
        <rFont val="Calibri"/>
        <family val="2"/>
      </rPr>
      <t>µ</t>
    </r>
    <r>
      <rPr>
        <sz val="10"/>
        <rFont val="Arial"/>
        <family val="2"/>
      </rPr>
      <t>m (%)</t>
    </r>
  </si>
  <si>
    <r>
      <t>Marshall Density (kg/m</t>
    </r>
    <r>
      <rPr>
        <vertAlign val="superscript"/>
        <sz val="10"/>
        <rFont val="Arial"/>
        <family val="2"/>
      </rPr>
      <t>3</t>
    </r>
    <r>
      <rPr>
        <sz val="10"/>
        <rFont val="Arial"/>
        <family val="2"/>
      </rPr>
      <t>)</t>
    </r>
  </si>
  <si>
    <t>Two Face Fractures (%)</t>
  </si>
  <si>
    <r>
      <t>Maximum Specific Gravity, Gmm (kg/m</t>
    </r>
    <r>
      <rPr>
        <vertAlign val="superscript"/>
        <sz val="10"/>
        <rFont val="Arial"/>
        <family val="2"/>
      </rPr>
      <t>3</t>
    </r>
    <r>
      <rPr>
        <sz val="10"/>
        <rFont val="Arial"/>
        <family val="2"/>
      </rPr>
      <t>)</t>
    </r>
  </si>
  <si>
    <t>One Face Fractures (%)</t>
  </si>
  <si>
    <t>Air Voids (%)</t>
  </si>
  <si>
    <t>Detrimental Matter Content (%)</t>
  </si>
  <si>
    <t>V.M.A (%)</t>
  </si>
  <si>
    <t>V.F.A. (%)</t>
  </si>
  <si>
    <t>Fine Aggregate Angularity (%)</t>
  </si>
  <si>
    <t xml:space="preserve">Theoretical Film Thickness </t>
  </si>
  <si>
    <t>Micro-Deval (% Loss)</t>
  </si>
  <si>
    <t>Stability (N)</t>
  </si>
  <si>
    <t>L.A. Abrasion (% Loss)</t>
  </si>
  <si>
    <t>Flow (mm)</t>
  </si>
  <si>
    <t xml:space="preserve">Asphalt Binder Properties </t>
  </si>
  <si>
    <r>
      <t xml:space="preserve"> T.S.R., </t>
    </r>
    <r>
      <rPr>
        <sz val="10"/>
        <rFont val="Arial"/>
        <family val="2"/>
      </rPr>
      <t>no anti-strip</t>
    </r>
  </si>
  <si>
    <t>Performance Grade (supplied grade)</t>
  </si>
  <si>
    <r>
      <t xml:space="preserve">  </t>
    </r>
    <r>
      <rPr>
        <sz val="11"/>
        <rFont val="Arial"/>
        <family val="2"/>
      </rPr>
      <t>T.S.R.,</t>
    </r>
    <r>
      <rPr>
        <sz val="10"/>
        <rFont val="Arial"/>
        <family val="2"/>
      </rPr>
      <t xml:space="preserve"> with anti-strip</t>
    </r>
  </si>
  <si>
    <t>Supplier</t>
  </si>
  <si>
    <t>Liquid Anti-Strip Dosage (%)</t>
  </si>
  <si>
    <t xml:space="preserve"> Specific Gravity, Gb</t>
  </si>
  <si>
    <t>Liquid Anti-Strip Type</t>
  </si>
  <si>
    <t xml:space="preserve">    SECTION C</t>
  </si>
  <si>
    <t>COARSE 20mm %</t>
  </si>
  <si>
    <t xml:space="preserve">Agg. Gradation </t>
  </si>
  <si>
    <t>% Passing</t>
  </si>
  <si>
    <t>Aggregate Proportions (%)</t>
  </si>
  <si>
    <t>25 000</t>
  </si>
  <si>
    <t>1.</t>
  </si>
  <si>
    <t>Job Mix Formula</t>
  </si>
  <si>
    <t>2.</t>
  </si>
  <si>
    <t xml:space="preserve">                                                   Change in Job Mix Formula                   last JMF Design No.:</t>
  </si>
  <si>
    <t>for blank form</t>
  </si>
  <si>
    <t>WMF %</t>
  </si>
  <si>
    <t>RAP</t>
  </si>
  <si>
    <t>New Target A.C.</t>
  </si>
  <si>
    <t>New Film Thick.*</t>
  </si>
  <si>
    <t>W. BLEND SAND %</t>
  </si>
  <si>
    <t>2 500</t>
  </si>
  <si>
    <t>CHIPS %</t>
  </si>
  <si>
    <t>Reviewed by :</t>
  </si>
  <si>
    <t>First Lot No. For Change:</t>
  </si>
  <si>
    <r>
      <t xml:space="preserve"> Date:  </t>
    </r>
    <r>
      <rPr>
        <sz val="8"/>
        <color indexed="23"/>
        <rFont val="Arial"/>
        <family val="2"/>
      </rPr>
      <t>(dd-mmm-year)</t>
    </r>
  </si>
  <si>
    <t xml:space="preserve">Notes :  </t>
  </si>
  <si>
    <t>Appendix B.07</t>
  </si>
  <si>
    <t>Bulk Specific Gravity</t>
  </si>
  <si>
    <t>Manufactured Fines, -5000 µm (%)</t>
  </si>
  <si>
    <t xml:space="preserve"> Specific Gravity</t>
  </si>
  <si>
    <t>Virgin Asphalt Content (%)</t>
  </si>
  <si>
    <t>Marshall Density (kg/m3)</t>
  </si>
  <si>
    <t>Maximum Specific Gravity, Gmm (kg/m3)</t>
  </si>
  <si>
    <t xml:space="preserve"> T.S.R., no anti-strip</t>
  </si>
  <si>
    <t xml:space="preserve">  T.S.R., with anti-strip</t>
  </si>
  <si>
    <t>New Film Thick.</t>
  </si>
  <si>
    <t>Agg 1</t>
  </si>
  <si>
    <t>Agg 2</t>
  </si>
  <si>
    <t>Agg 3</t>
  </si>
  <si>
    <t>Agg 4</t>
  </si>
  <si>
    <t>Agg 5</t>
  </si>
  <si>
    <t>Agg 6</t>
  </si>
  <si>
    <t>Agg 7</t>
  </si>
  <si>
    <t>Agg Des 1</t>
  </si>
  <si>
    <t>Agg Des 2</t>
  </si>
  <si>
    <t>Agg Des 3</t>
  </si>
  <si>
    <t>Agg Des 4</t>
  </si>
  <si>
    <t>Agg Des 5</t>
  </si>
  <si>
    <t>Agg Des 6</t>
  </si>
  <si>
    <t>Agg Des 7</t>
  </si>
  <si>
    <t>RAP Des 8</t>
  </si>
  <si>
    <t>LOT NO.</t>
  </si>
  <si>
    <t>MIX  TYPE</t>
  </si>
  <si>
    <t>DESIGN DENSITY (kg/m3)</t>
  </si>
  <si>
    <t>DESIGN
VMA (%)</t>
  </si>
  <si>
    <t>DESIGN
AC Gb</t>
  </si>
  <si>
    <t>DESIGN
AC Abs.(%)</t>
  </si>
  <si>
    <t>Agg Plant 1</t>
  </si>
  <si>
    <t>Agg Plant 2</t>
  </si>
  <si>
    <t>Agg Plant 3</t>
  </si>
  <si>
    <t>Agg Plant 4</t>
  </si>
  <si>
    <t>Mean Gmm</t>
  </si>
  <si>
    <t>Mean Density</t>
  </si>
  <si>
    <t>Mean AIR VOIDS
by Gmm</t>
  </si>
  <si>
    <t>Mean V.M.A.</t>
  </si>
  <si>
    <t>Mean V.F.A.</t>
  </si>
  <si>
    <t>Mean AC Abs.</t>
  </si>
  <si>
    <t>Mean MIX
MOISTURE CONTENT</t>
  </si>
  <si>
    <t>SAMPLE
SOURCE</t>
  </si>
  <si>
    <t xml:space="preserve">Mean CORRECTED ASPHALT CONTENT </t>
  </si>
  <si>
    <t>TEST
METHOD</t>
  </si>
  <si>
    <t>Mean CORE THICKNESS</t>
  </si>
  <si>
    <t>Mean CORE DENSITY</t>
  </si>
  <si>
    <t>Mean CORE AIR VOIDS</t>
  </si>
  <si>
    <t>Mean COMPACTION 
by Gmm</t>
  </si>
  <si>
    <t>Mean CORE MOISTURE CONTENT</t>
  </si>
  <si>
    <t>Gradation Sample Source</t>
  </si>
  <si>
    <t>Mean 25000</t>
  </si>
  <si>
    <t>Mean 20000</t>
  </si>
  <si>
    <t>Mean 16000</t>
  </si>
  <si>
    <t>Mean 12500</t>
  </si>
  <si>
    <t>Mean 10000</t>
  </si>
  <si>
    <t>Mean 5000</t>
  </si>
  <si>
    <t>Mean 2500</t>
  </si>
  <si>
    <t>Mean 1250</t>
  </si>
  <si>
    <t>Mean 630</t>
  </si>
  <si>
    <t>Mean 315</t>
  </si>
  <si>
    <t>Mean 160</t>
  </si>
  <si>
    <t>Mean 80</t>
  </si>
  <si>
    <t xml:space="preserve"> A.C. CORRECTION FACTOR (%) :</t>
  </si>
  <si>
    <t xml:space="preserve">ESTIMATED LOT PRICE ADJUST. (PER TONNE):
</t>
  </si>
  <si>
    <t>Specs</t>
  </si>
  <si>
    <t>PRIME CONSULTANT :</t>
  </si>
  <si>
    <t>UNIT_PRICE_ADJ DENSITY</t>
  </si>
  <si>
    <t>UNIT_PRICE_ADJ AC CONTENT</t>
  </si>
  <si>
    <t>UNIT_PRICE_ADJ Gradation</t>
  </si>
  <si>
    <t>Air Voids adj. ?</t>
  </si>
  <si>
    <t>UNIT_PRICE_ADJ Air Voids</t>
  </si>
  <si>
    <t>DATE LAID</t>
  </si>
  <si>
    <t>JMFSS Data</t>
  </si>
  <si>
    <t>Lot Report Data</t>
  </si>
  <si>
    <t>tblDesign</t>
  </si>
  <si>
    <t>PROJ_ID</t>
  </si>
  <si>
    <t>DESIGN_NO</t>
  </si>
  <si>
    <t>DESIGN_TYPE_ID</t>
  </si>
  <si>
    <t>MIX_TYPE_ID</t>
  </si>
  <si>
    <t>GRADE_ID</t>
  </si>
  <si>
    <t>SUPPLIER_ID</t>
  </si>
  <si>
    <t>PIT_LOCATION_ID</t>
  </si>
  <si>
    <t>SAND_LOCATION_ID</t>
  </si>
  <si>
    <t>TWO_FACE_FRAC_PERC</t>
  </si>
  <si>
    <t>BULK_SPECIFIC_GRAVITY</t>
  </si>
  <si>
    <t>ASPHALT_ABSORP_PERC</t>
  </si>
  <si>
    <t>MST_DENSITY</t>
  </si>
  <si>
    <t>TOT_ASPHALT_CONTENT</t>
  </si>
  <si>
    <t>ASPHALT_SPEC_GRAV</t>
  </si>
  <si>
    <t>VMA_PERC</t>
  </si>
  <si>
    <t>VFA_PERC</t>
  </si>
  <si>
    <t>AP_COARSE_SPLIT_PERC</t>
  </si>
  <si>
    <t>AP_NAT_FINES_SPLIT_PERC</t>
  </si>
  <si>
    <t>AP_BLEND_SAND_PERC</t>
  </si>
  <si>
    <t>AP_MAN_FINES_PERC</t>
  </si>
  <si>
    <t>AP_ADDITIVE_PERC</t>
  </si>
  <si>
    <t>DESIGN_DATE</t>
  </si>
  <si>
    <t>DETRIMENT_MATTER_PERC</t>
  </si>
  <si>
    <t>COMMENT</t>
  </si>
  <si>
    <t>GMM</t>
  </si>
  <si>
    <t>AP_ADDITIVE_PERC2</t>
  </si>
  <si>
    <t>AG_25000</t>
  </si>
  <si>
    <t>AG_20000</t>
  </si>
  <si>
    <t>AG_12500</t>
  </si>
  <si>
    <t>AG_10000</t>
  </si>
  <si>
    <t>AG_5000</t>
  </si>
  <si>
    <t>AG_2500</t>
  </si>
  <si>
    <t>AG_1250</t>
  </si>
  <si>
    <t>AG_630</t>
  </si>
  <si>
    <t>AG_315</t>
  </si>
  <si>
    <t>AG_80</t>
  </si>
  <si>
    <t>LIQUID_ANTISTRIP_NAME_ID</t>
  </si>
  <si>
    <t>LIQUID_ANTISTRIP_PERC</t>
  </si>
  <si>
    <t>tblLot</t>
  </si>
  <si>
    <t>LOT_ID</t>
  </si>
  <si>
    <t>LOT_NO</t>
  </si>
  <si>
    <t>DATE_LAID</t>
  </si>
  <si>
    <t>LIFT_ID</t>
  </si>
  <si>
    <t>MANAGED_QA_SPECS</t>
  </si>
  <si>
    <t>QA_QC_ACCEPT_LOT</t>
  </si>
  <si>
    <t>DESIGN_LIFT_THICK</t>
  </si>
  <si>
    <t>LOT_TONNAGE</t>
  </si>
  <si>
    <t>AC_FACTOR_PERC</t>
  </si>
  <si>
    <t>COARSE_SPLIT_PERC</t>
  </si>
  <si>
    <t>FINE_SPLIT_PERC</t>
  </si>
  <si>
    <t>BLEND_SAND_PERC</t>
  </si>
  <si>
    <t>MAN_FINES_PERC</t>
  </si>
  <si>
    <t>ADDITIVE_PERC</t>
  </si>
  <si>
    <t>ADDITIVE_ID</t>
  </si>
  <si>
    <t>SAMPLE_SOURCE_ID</t>
  </si>
  <si>
    <t>TEST_METHOD_ID</t>
  </si>
  <si>
    <t>AVG_CORE_THICKNESS</t>
  </si>
  <si>
    <t>AVG_CORE_DENSITY</t>
  </si>
  <si>
    <t>AVG_CORE_AIR_VOIDS</t>
  </si>
  <si>
    <t>AVG_LOT_COMPACTION</t>
  </si>
  <si>
    <t>LOT_AVG_AC_PERC</t>
  </si>
  <si>
    <t>OUTSIDE_JMF</t>
  </si>
  <si>
    <t>OUTSIDE_LIMITS</t>
  </si>
  <si>
    <t>APPEAL</t>
  </si>
  <si>
    <t>APPEAL_ID</t>
  </si>
  <si>
    <t>UNIT_PRICE_ADJ</t>
  </si>
  <si>
    <t>UNIT_PRICE_ADJ_DENS</t>
  </si>
  <si>
    <t>UNIT_PRICE_ADJ_AC</t>
  </si>
  <si>
    <t>LOT_COMMENT</t>
  </si>
  <si>
    <t>ADDITIVE_PERC_2</t>
  </si>
  <si>
    <t>ADDITIVE_ID_2</t>
  </si>
  <si>
    <t>AVG_CORE_DENSITY_GMM</t>
  </si>
  <si>
    <t>AVG_CORE_AIR_VOIDS_GMM</t>
  </si>
  <si>
    <t>AVG_LOT_COMPACTION_GMM</t>
  </si>
  <si>
    <t>UNIT_PRICE_ADJ_DENS_GMM</t>
  </si>
  <si>
    <t>UNIT_PRICE_ADJ_AV</t>
  </si>
  <si>
    <t>UNIT_PRICE_ADJ_AV_GMM</t>
  </si>
  <si>
    <t>tblLot_Gradation</t>
  </si>
  <si>
    <t>AG_16000</t>
  </si>
  <si>
    <t>AG_160</t>
  </si>
  <si>
    <t>RAP Des 5</t>
  </si>
  <si>
    <t>RAP Plant 5</t>
  </si>
  <si>
    <t>MF_5000_MATERIAL_PERC</t>
  </si>
  <si>
    <t>ONE_FACE_FRAC_PERC</t>
  </si>
  <si>
    <t>FINE_AGGREGATE_ANGULARITY</t>
  </si>
  <si>
    <t>VIRG_ASPHALT_CONTENT</t>
  </si>
  <si>
    <t>RECLAIM_PERC</t>
  </si>
  <si>
    <t>FILM_THICKNESS</t>
  </si>
  <si>
    <t>STABILITY</t>
  </si>
  <si>
    <t>FLOW_MM</t>
  </si>
  <si>
    <t>RETAIN_STAB_PERC</t>
  </si>
  <si>
    <t>AIR_VOIDS</t>
  </si>
  <si>
    <t>TSR</t>
  </si>
  <si>
    <t>TSR_NO_ANTISTRIP</t>
  </si>
  <si>
    <t>LA_ABRASION</t>
  </si>
  <si>
    <t>MICRO_DEVAL_ABRASION</t>
  </si>
  <si>
    <t>tblAsphalt_Design</t>
  </si>
  <si>
    <t>tblGrade</t>
  </si>
  <si>
    <t>tblLift</t>
  </si>
  <si>
    <t>tblLiquid_AntiStrip</t>
  </si>
  <si>
    <t>tblMix_Type</t>
  </si>
  <si>
    <t>TblDesignType</t>
  </si>
  <si>
    <t>tblSupplier</t>
  </si>
  <si>
    <t>Redicote C 2914</t>
  </si>
  <si>
    <t>H1</t>
  </si>
  <si>
    <t>Shell</t>
  </si>
  <si>
    <t>Peace River</t>
  </si>
  <si>
    <t>PG 58-31</t>
  </si>
  <si>
    <t>AD-Here 77-00</t>
  </si>
  <si>
    <t>IMPERIAL</t>
  </si>
  <si>
    <t>Edmonton, AB</t>
  </si>
  <si>
    <t>PG 58-34</t>
  </si>
  <si>
    <t>AD-Here LOF</t>
  </si>
  <si>
    <t>M1</t>
  </si>
  <si>
    <t>Husky</t>
  </si>
  <si>
    <t>Lloydminister, SK</t>
  </si>
  <si>
    <t>PG 58-34P</t>
  </si>
  <si>
    <t>MORLIFE 5000</t>
  </si>
  <si>
    <t>H2/M1</t>
  </si>
  <si>
    <t>Moose Jaw Refining</t>
  </si>
  <si>
    <t>Moose Jaw, SK</t>
  </si>
  <si>
    <t>PG 58-37</t>
  </si>
  <si>
    <t>Pavegrip</t>
  </si>
  <si>
    <t>L1</t>
  </si>
  <si>
    <t>Colasphalt</t>
  </si>
  <si>
    <t>PG 58-37P</t>
  </si>
  <si>
    <t>Pave Bond Lite</t>
  </si>
  <si>
    <t>S1</t>
  </si>
  <si>
    <t>Montana</t>
  </si>
  <si>
    <t>PG 58-40</t>
  </si>
  <si>
    <t>Cargill Anova 1400</t>
  </si>
  <si>
    <t>S2</t>
  </si>
  <si>
    <t>McAsphalt Ind. Ltd.</t>
  </si>
  <si>
    <t>Calgary, AB</t>
  </si>
  <si>
    <t>PG 58-40P</t>
  </si>
  <si>
    <t>Cargill Anova 1410</t>
  </si>
  <si>
    <t>S3</t>
  </si>
  <si>
    <t>Ambertec Oil</t>
  </si>
  <si>
    <t>Macklin, SK</t>
  </si>
  <si>
    <t>PG 52-34</t>
  </si>
  <si>
    <t>KO-here AS-700</t>
  </si>
  <si>
    <t>100-F-12.5</t>
  </si>
  <si>
    <t>McTar</t>
  </si>
  <si>
    <t>Coquitlam, BC</t>
  </si>
  <si>
    <t>PG 52-37</t>
  </si>
  <si>
    <t>Kao Gripper X2</t>
  </si>
  <si>
    <t>20-F-12.5</t>
  </si>
  <si>
    <t>Lafarge Asphalt Tech.</t>
  </si>
  <si>
    <t>Clover Bar, AB</t>
  </si>
  <si>
    <t>PG 52-40</t>
  </si>
  <si>
    <t>Novagrip 975</t>
  </si>
  <si>
    <t>3-F-12.5</t>
  </si>
  <si>
    <t>Calumet Montana Refining</t>
  </si>
  <si>
    <t>Great Falls, Montana</t>
  </si>
  <si>
    <t>PG 64-28</t>
  </si>
  <si>
    <t>Novagrip 1016</t>
  </si>
  <si>
    <t>1-F-12.5</t>
  </si>
  <si>
    <t>Acheson, AB</t>
  </si>
  <si>
    <t>PG 64-28P</t>
  </si>
  <si>
    <t>Novagrip 1212</t>
  </si>
  <si>
    <t>100-F-20</t>
  </si>
  <si>
    <t>Cenovus Energy Inc</t>
  </si>
  <si>
    <t>PG 64-34</t>
  </si>
  <si>
    <t>Innovalt W</t>
  </si>
  <si>
    <t>20-F-20</t>
  </si>
  <si>
    <t>Western Asphalt Prod.</t>
  </si>
  <si>
    <t>PG 64-34P</t>
  </si>
  <si>
    <t>ZycoTherm</t>
  </si>
  <si>
    <t>3-F-20</t>
  </si>
  <si>
    <t>PG 64-37</t>
  </si>
  <si>
    <t>ZycoTherm EZ</t>
  </si>
  <si>
    <t>1-F-20</t>
  </si>
  <si>
    <t>PG 64-37P</t>
  </si>
  <si>
    <t>ZycoTherm SP</t>
  </si>
  <si>
    <t>100-F-10</t>
  </si>
  <si>
    <t>PG 70-28</t>
  </si>
  <si>
    <t>20-F-10</t>
  </si>
  <si>
    <t>PG 70-28P</t>
  </si>
  <si>
    <t>AKZO Nobel 2914-1</t>
  </si>
  <si>
    <t>3-F-10</t>
  </si>
  <si>
    <t>PG 76-28</t>
  </si>
  <si>
    <t>Evotherm M1</t>
  </si>
  <si>
    <t>1-F-10</t>
  </si>
  <si>
    <t>PG 76-28P</t>
  </si>
  <si>
    <t>AD-Here 62-40</t>
  </si>
  <si>
    <t>PG 46-34</t>
  </si>
  <si>
    <t>Evotherm 3G</t>
  </si>
  <si>
    <t>PG 46-37</t>
  </si>
  <si>
    <t>PG 46-40</t>
  </si>
  <si>
    <t>F</t>
  </si>
  <si>
    <t>Mix Types</t>
  </si>
  <si>
    <t>Binder Grades</t>
  </si>
  <si>
    <t>Suppliers</t>
  </si>
  <si>
    <t>Anti-Strip Types</t>
  </si>
  <si>
    <t>SECTION C LIST FOR DROP-DOWN BAR</t>
  </si>
  <si>
    <t>SPECIFICATIONS</t>
  </si>
  <si>
    <t>COARSE 25mm %</t>
  </si>
  <si>
    <r>
      <t>Mixing Temperature (</t>
    </r>
    <r>
      <rPr>
        <sz val="10"/>
        <rFont val="Calibri"/>
        <family val="2"/>
      </rPr>
      <t>°</t>
    </r>
    <r>
      <rPr>
        <sz val="10"/>
        <rFont val="Arial"/>
        <family val="2"/>
      </rPr>
      <t>C)</t>
    </r>
  </si>
  <si>
    <r>
      <t>Compacting Temperature (</t>
    </r>
    <r>
      <rPr>
        <sz val="10"/>
        <rFont val="Calibri"/>
        <family val="2"/>
      </rPr>
      <t>°</t>
    </r>
    <r>
      <rPr>
        <sz val="10"/>
        <rFont val="Arial"/>
        <family val="2"/>
      </rPr>
      <t>C)</t>
    </r>
  </si>
  <si>
    <t>Evotherm</t>
  </si>
  <si>
    <t>Water Absorption (%)</t>
  </si>
  <si>
    <t>Mixing Temperature (°C)</t>
  </si>
  <si>
    <t>Compacting Temperature (°C)</t>
  </si>
  <si>
    <t>Asph abs/Water abs</t>
  </si>
  <si>
    <t>Regions</t>
  </si>
  <si>
    <t>North Central</t>
  </si>
  <si>
    <t>Central</t>
  </si>
  <si>
    <t>Southern</t>
  </si>
  <si>
    <t>Major Capital Proj</t>
  </si>
  <si>
    <t>tblRegion</t>
  </si>
  <si>
    <t>Design</t>
  </si>
  <si>
    <t>Plant</t>
  </si>
  <si>
    <t>Coarse Split</t>
  </si>
  <si>
    <t>Coarse</t>
  </si>
  <si>
    <t>NF</t>
  </si>
  <si>
    <t>Blend</t>
  </si>
  <si>
    <t>MF</t>
  </si>
  <si>
    <t>DESIGN COARSE_SPLIT</t>
  </si>
  <si>
    <t>DESIGN FINE_SPLIT</t>
  </si>
  <si>
    <t>DESIGN BLEND_SAND</t>
  </si>
  <si>
    <t>DESIGN MAN_FINES</t>
  </si>
  <si>
    <t>DESIGN ADDITIVE</t>
  </si>
  <si>
    <t>PLANT COARSE_SPLIT</t>
  </si>
  <si>
    <t>PLANT FINE_SPLIT</t>
  </si>
  <si>
    <t>PLANT BLEND_SAND</t>
  </si>
  <si>
    <t>PLANT MAN_FINES</t>
  </si>
  <si>
    <t>PLANT ADDITIVE</t>
  </si>
  <si>
    <t>RA</t>
  </si>
  <si>
    <t xml:space="preserve"> - Complete entire form for new mix design submissions. 
 - For a change in JMF, comment on what change occurred.
 - List in the remarks the product name for any Warm Mix Asphalt additives.
 - Email electronic .xlsx form to Project Sponsor and to Technical Standards Branch at "tec.constructqa@gov.ab.ca"</t>
  </si>
  <si>
    <t>Segment 7 or Appeal</t>
  </si>
  <si>
    <t>Segment 6 or Appeal</t>
  </si>
  <si>
    <t>Segment 8 or Appeal</t>
  </si>
  <si>
    <t>Segment 9 or Appeal</t>
  </si>
  <si>
    <t>Segment 10 or Appeal</t>
  </si>
  <si>
    <r>
      <t xml:space="preserve">Use drop-down bar here to select either </t>
    </r>
    <r>
      <rPr>
        <i/>
        <sz val="8"/>
        <rFont val="Arial"/>
        <family val="2"/>
      </rPr>
      <t xml:space="preserve">Job Mix Formula </t>
    </r>
    <r>
      <rPr>
        <sz val="8"/>
        <rFont val="Arial"/>
        <family val="2"/>
      </rPr>
      <t xml:space="preserve">or Change in </t>
    </r>
    <r>
      <rPr>
        <i/>
        <sz val="8"/>
        <rFont val="Arial"/>
        <family val="2"/>
      </rPr>
      <t>Job Mix Formula</t>
    </r>
  </si>
  <si>
    <t>Total Aggregate Proportions</t>
  </si>
  <si>
    <r>
      <t xml:space="preserve">* </t>
    </r>
    <r>
      <rPr>
        <b/>
        <sz val="9"/>
        <rFont val="Arial"/>
        <family val="2"/>
      </rPr>
      <t xml:space="preserve">Must meet design criteria </t>
    </r>
    <r>
      <rPr>
        <sz val="9"/>
        <rFont val="Arial"/>
        <family val="2"/>
      </rPr>
      <t>(calculated based on new aggregate gradation and new target asphalt content, with other information included in the original mix design).</t>
    </r>
  </si>
  <si>
    <t>Change in Job Mix Formula</t>
  </si>
  <si>
    <t>Signature:</t>
  </si>
  <si>
    <t>Reviewed by:</t>
  </si>
  <si>
    <t>Please familiarize yourself with the following instructions before using these forms.</t>
  </si>
  <si>
    <t>- Use the dropdown in cell B35 to select if it is a full design, or a target change.</t>
  </si>
  <si>
    <t>- Use the tables on the right to add items to the dropdown lists, if the correct item is not listed.</t>
  </si>
  <si>
    <t>- If the design property cannot be found in the mix design, please request it from the mix designer.</t>
  </si>
  <si>
    <t xml:space="preserve">- Cells with a blue background can be edited, if they have a white background they should be locked. </t>
  </si>
  <si>
    <t>CON00</t>
  </si>
  <si>
    <t>Revised December 2024</t>
  </si>
  <si>
    <t xml:space="preserve">B.07 JMFSS Form </t>
  </si>
  <si>
    <t xml:space="preserve">B.09a Lot Report Form </t>
  </si>
  <si>
    <t xml:space="preserve">General </t>
  </si>
  <si>
    <t>- Lift thickness needs to be a singe value. If there are multiple lift thicknesses, check they are in the same price adjustment categories and add it in the comments.</t>
  </si>
  <si>
    <t>- Lift type needs to be the same for the entire lot. If there are multiple lift types, check they are in the same price adjustment categories and add it in the comments.</t>
  </si>
  <si>
    <t xml:space="preserve">- Round any calculated results to the proper significant digits before entering them into the lot report, to avoid rounding errors. </t>
  </si>
  <si>
    <t>Note: Email electronic .xlsx form to Project Sponsor and to Technical Standards Branch at "tec.constructqa@gov.ab.ca" when complete.</t>
  </si>
  <si>
    <t xml:space="preserve">- Once you confirm the adjustments are correct, it can be printed and sent to the contractor with the lot report. </t>
  </si>
  <si>
    <t>- Estimated lot price adjustments should be reviewed for accuracy before finalizing the lot report.</t>
  </si>
  <si>
    <t xml:space="preserve">- Please submit the electronic .xlsx version of the lot report to tec.constructqa@gov.ab.ca once it is completed, within a week of paving at most. </t>
  </si>
  <si>
    <t xml:space="preserve">- Please submit original asphalt mix designs along with the electronic .xlsx version of the JMFSS form to tec.constructqa@gov.ab.ca once it is completed, before paving commences. </t>
  </si>
  <si>
    <t>JMFSS and Lot Report Instructions</t>
  </si>
  <si>
    <t xml:space="preserve">- Asphalt mix designs should be authenticated according to the current APEGA requirements and should only be completed by prequalified firms. </t>
  </si>
  <si>
    <t>Gradation Appeal</t>
  </si>
  <si>
    <t>Asphalt Content Appeal</t>
  </si>
  <si>
    <t>MARSHALL E.P.S. GRADATION PRICE
ADJUSTMENT DATA SHEET</t>
  </si>
  <si>
    <t>Final Details Summary</t>
  </si>
  <si>
    <t>Date(s) Laid</t>
  </si>
  <si>
    <t>Lot Type</t>
  </si>
  <si>
    <t>Mix Type</t>
  </si>
  <si>
    <t>Design Lift Thickness</t>
  </si>
  <si>
    <t>Unit Price Adj for Density  (PAd)</t>
  </si>
  <si>
    <t xml:space="preserve">Lot Unit Price Adj for Density  </t>
  </si>
  <si>
    <t>Unit Price Adj for               Gradation  (PAg)</t>
  </si>
  <si>
    <t xml:space="preserve">Lot Unit Price Adj for Gradation  </t>
  </si>
  <si>
    <t xml:space="preserve">Unit Price Adj for Asphalt Content  (PAa)              </t>
  </si>
  <si>
    <t xml:space="preserve">Lot Unit Price Adjmnt for Asphalt Content           </t>
  </si>
  <si>
    <t xml:space="preserve">Unit Price Adj. for Air Voids (PAv)              </t>
  </si>
  <si>
    <t xml:space="preserve">Lot Unit Price Adjustment for Air Voids       </t>
  </si>
  <si>
    <t>Sum of The Unit Price Adjustment</t>
  </si>
  <si>
    <t xml:space="preserve">Lot Tonnes of Wet Mix    </t>
  </si>
  <si>
    <t>Total Lot Adjustment In Dollars</t>
  </si>
  <si>
    <r>
      <t xml:space="preserve">TABLE 3.50 A
</t>
    </r>
    <r>
      <rPr>
        <b/>
        <sz val="11"/>
        <rFont val="Arial"/>
        <family val="2"/>
      </rPr>
      <t>U</t>
    </r>
    <r>
      <rPr>
        <b/>
        <sz val="10"/>
        <rFont val="Arial"/>
        <family val="2"/>
      </rPr>
      <t xml:space="preserve">NIT </t>
    </r>
    <r>
      <rPr>
        <b/>
        <sz val="11"/>
        <rFont val="Arial"/>
        <family val="2"/>
      </rPr>
      <t>P</t>
    </r>
    <r>
      <rPr>
        <b/>
        <sz val="10"/>
        <rFont val="Arial"/>
        <family val="2"/>
      </rPr>
      <t xml:space="preserve">RICE </t>
    </r>
    <r>
      <rPr>
        <b/>
        <sz val="11"/>
        <rFont val="Arial"/>
        <family val="2"/>
      </rPr>
      <t>A</t>
    </r>
    <r>
      <rPr>
        <b/>
        <sz val="10"/>
        <rFont val="Arial"/>
        <family val="2"/>
      </rPr>
      <t xml:space="preserve">DJUSTMENT </t>
    </r>
    <r>
      <rPr>
        <b/>
        <sz val="11"/>
        <rFont val="Arial"/>
        <family val="2"/>
      </rPr>
      <t>F</t>
    </r>
    <r>
      <rPr>
        <b/>
        <sz val="10"/>
        <rFont val="Arial"/>
        <family val="2"/>
      </rPr>
      <t xml:space="preserve">OR </t>
    </r>
    <r>
      <rPr>
        <b/>
        <sz val="11"/>
        <rFont val="Arial"/>
        <family val="2"/>
      </rPr>
      <t>D</t>
    </r>
    <r>
      <rPr>
        <b/>
        <sz val="10"/>
        <rFont val="Arial"/>
        <family val="2"/>
      </rPr>
      <t>ENSITY</t>
    </r>
  </si>
  <si>
    <t>- This form can be printed to PDF or hard copy to submit to the contractor for signature.</t>
  </si>
  <si>
    <t xml:space="preserve">- Once you confirm the adjustments are correct, it can be printed and sent to the contractor with the lot report, if there are gradation payment adjustments. </t>
  </si>
  <si>
    <t xml:space="preserve">- If you have any questions about using these forms, notice any issues with using these forms, or any errors with the calculations, please contact us at tec.constructqa@gov.ab.ca with the details. </t>
  </si>
  <si>
    <t xml:space="preserve">- For a target change, you only need to change the design number and adjust the appropriate properties in Section C.  </t>
  </si>
  <si>
    <t xml:space="preserve">12345-02 Target Change </t>
  </si>
  <si>
    <t>Low Air voids</t>
  </si>
  <si>
    <t>Low Asphalt Content</t>
  </si>
  <si>
    <t>Low field compaction</t>
  </si>
  <si>
    <t>Gradation range failure on 10,000µm sieve</t>
  </si>
  <si>
    <t>Gradation out of Tolerance on 160µm sieve</t>
  </si>
  <si>
    <t>Gradation outside Spec 3.2 on 160µm sieve</t>
  </si>
  <si>
    <t>- The Mix Design No. should be the last 5 numbers of the TEC contract, followed by a unique JMFSS iteration number (eg. 12345-01). Each JMF or target change should have a unique iteration number, with sequential numbering for the duration of the project.</t>
  </si>
  <si>
    <t>- If the contract specification amendments include air voids payment adjustments, use the check box in cell AL33 to include them in the estimate.</t>
  </si>
  <si>
    <t>For top lift deviations of more than 0.50% the Contractor shall either overlay or remove and replace the previously placed mix.</t>
  </si>
  <si>
    <r>
      <rPr>
        <vertAlign val="superscript"/>
        <sz val="9"/>
        <rFont val="Arial"/>
        <family val="2"/>
      </rPr>
      <t>(2)</t>
    </r>
    <r>
      <rPr>
        <sz val="9"/>
        <rFont val="Arial"/>
        <family val="2"/>
      </rPr>
      <t xml:space="preserve"> Until December 31, 2025, no unit price adjustment for Air voids will be applied to the first two lots of each mix type.  While no price adjustment will be applied for these first two lots during this time, lots with air voids that differ more than +1.50% from the approved Job Mix Formula may be subject to Department evaluation according to Note 1 above.</t>
    </r>
  </si>
  <si>
    <t>For lower lift deviations of more than 0.65%, the Department will determine whether removal and replacement is necessary.  For material that is allowed to stay in place, payment will be at 50% of the unit price bid.</t>
  </si>
  <si>
    <t>Deviation from Mix Design Air voids</t>
  </si>
  <si>
    <t>- For top lift deviations of more than 0.50% the Contractor shall either overlay or remove and replace the previously placed mix.</t>
  </si>
  <si>
    <t>- For lower lift deviations of more than 0.65%, the Department will determine whether removal and replacement is necessary.  For material that is allowed to stay in place, payment will be at 50% of the unit price bid.</t>
  </si>
  <si>
    <t xml:space="preserve">(1) Note:  Include all sieve sizes up to one size smaller than top size  </t>
  </si>
  <si>
    <t>Maximum Deviation for the Lot Mean from Specification 3.2 Gradation Limits</t>
  </si>
  <si>
    <t>Price Adjustments Sheet</t>
  </si>
  <si>
    <t>Gradation Price Adj. Sheet</t>
  </si>
  <si>
    <t>- In the case of an appeal, you may need to add rows and/or changes the lot mean formulas. You can unhide rows 23, 24, 43 &amp; 44 for this purpose. To change the lot mean formulas you will need to unprotect the sheet in the review tab. Please remember to re-protect it once the appropriate changes have been made. See below for further details.</t>
  </si>
  <si>
    <t>- Fill out the mix design information in the JMFSS sheet before using the Lot Report sheet, it will auto populate the design info cells of the lot report.</t>
  </si>
  <si>
    <t xml:space="preserve">- This sheet is provided for extra information about the payment adjustment calculations, you should not need to make any changes to this sheet. </t>
  </si>
  <si>
    <t xml:space="preserve">- This sheet is provided for extra information about the gradation payment adjustment calculations, you should not need to make any changes to this sheet. </t>
  </si>
  <si>
    <t xml:space="preserve"> - Update the lot mean formulas in cells K47-V47 to include the 5 new results</t>
  </si>
  <si>
    <t>- For general appeal procedures, refer to ATT-68</t>
  </si>
  <si>
    <t xml:space="preserve"> - In 'B.09a Lot Report' sheet, unhide rows 43-44</t>
  </si>
  <si>
    <t>Air Voids Appeal</t>
  </si>
  <si>
    <t xml:space="preserve"> - In 'B.09a Lot Report' sheet, unhide rows 22-23</t>
  </si>
  <si>
    <t xml:space="preserve"> - Insert the 5 new gradation results from the appeal Consultant, in rows 40-44</t>
  </si>
  <si>
    <t xml:space="preserve"> - Insert the 5 new asphalt content results from the appeal Consultant</t>
  </si>
  <si>
    <t xml:space="preserve"> - Delete the highest and lowest asphalt content results</t>
  </si>
  <si>
    <t xml:space="preserve"> - Unprotect the sheet to change lot mean formulas (Go to 'Review' tab in toolbar, and click 'Unprotect Sheet')</t>
  </si>
  <si>
    <t>- Re-protect the sheet once the appropriate changes have ben made</t>
  </si>
  <si>
    <t xml:space="preserve"> - In 'Gradation Price Adj.' sheet, the new Gradation Price Adjustment for the appealed lot has been generated. This sheet should be printed and provided to the Contractor along with the completed form B.16</t>
  </si>
  <si>
    <t xml:space="preserve"> - Unprotect the sheet to change lot mean formula (Go to 'Review' tab in toolbar, and click 'Unprotect Sheet')</t>
  </si>
  <si>
    <t xml:space="preserve"> - The new lot report payment adjustment is generated in the 'Price Adjustments' sheet, and also shown in cell AE33 of the 'B.09a Lot Report' sheet</t>
  </si>
  <si>
    <t xml:space="preserve"> - Insert the 5 new Maximum Specific Gravity results from the appeal Consultant, along with their corresponding Marshall Density (the original Marshall density for each sample)</t>
  </si>
  <si>
    <t xml:space="preserve"> - Delete the highest and lowest air void results</t>
  </si>
  <si>
    <t xml:space="preserve"> - Update the air voids lot mean formula in cell M25:26 to include the 8 remaining air voids results</t>
  </si>
  <si>
    <t>- Save a new version of this workbook before making any adjustements for appeals</t>
  </si>
  <si>
    <t xml:space="preserve">- Please do not alter or copy these sheets into another workbook, this workbook contains functionality that is linked to our QA database. We encourage firms to add a sheet containing your lab calculations, then add formulas and/or links to your lab results in the blue cells. Using links can help to prevent errors and can improve efficiency. To add a sheet you will need to temporarily unprotect the workbook in the review tab.   </t>
  </si>
  <si>
    <t>Appeal Procedures</t>
  </si>
  <si>
    <t>Use drop-down bar here to select either Job Mix Formula or Change in Job Mix Formula</t>
  </si>
  <si>
    <t xml:space="preserve"> - Do not change the lot mean formulas for Maximum Specific Gravity or Marshall density, since the original results are used for field compaction calculations, and should remain unchanged for air voids appeals.</t>
  </si>
  <si>
    <t>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</si>
</sst>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0.00_);[Red]\(&quot;$&quot;#,##0.00\)"/>
    <numFmt numFmtId="164" formatCode="&quot;$&quot;#,##0.00;[Red]\-&quot;$&quot;#,##0.00"/>
    <numFmt numFmtId="165" formatCode="0.0"/>
    <numFmt numFmtId="166" formatCode="0.000"/>
    <numFmt numFmtId="167" formatCode="00"/>
    <numFmt numFmtId="168" formatCode="d\-mmm\-yyyy"/>
    <numFmt numFmtId="169" formatCode="0\+000"/>
    <numFmt numFmtId="170" formatCode="mm/dd"/>
    <numFmt numFmtId="171" formatCode="mmmm\ d\,\ yyyy"/>
    <numFmt numFmtId="172" formatCode="0_)"/>
    <numFmt numFmtId="173" formatCode="0.00_)"/>
    <numFmt numFmtId="174" formatCode="&quot;$&quot;#,##0.000_);[Red]\(&quot;$&quot;#,##0.000\)"/>
    <numFmt numFmtId="175" formatCode="&quot;$&quot;#,##0.000_);\(&quot;$&quot;#,##0.000\)"/>
    <numFmt numFmtId="176" formatCode="0.0_)"/>
    <numFmt numFmtId="177" formatCode="0.00_);\(0.00\)"/>
    <numFmt numFmtId="178" formatCode="&quot;$&quot;#,##0.00"/>
    <numFmt numFmtId="179" formatCode="[$-1009]mmmm\ d\,\ yyyy;@"/>
    <numFmt numFmtId="180" formatCode="0.0000"/>
    <numFmt numFmtId="181" formatCode="[$-409]d\-mmm\-yyyy;@"/>
    <numFmt numFmtId="182" formatCode="#,##0.0"/>
  </numFmts>
  <fonts count="65">
    <font>
      <sz val="10"/>
      <name val="Arial"/>
    </font>
    <font>
      <sz val="11"/>
      <color theme="1"/>
      <name val="Calibri"/>
      <family val="2"/>
      <scheme val="minor"/>
    </font>
    <font>
      <sz val="11"/>
      <color theme="1"/>
      <name val="Calibri"/>
      <family val="2"/>
      <scheme val="minor"/>
    </font>
    <font>
      <b/>
      <sz val="16"/>
      <name val="Arial"/>
      <family val="2"/>
    </font>
    <font>
      <sz val="7"/>
      <name val="Arial"/>
      <family val="2"/>
    </font>
    <font>
      <b/>
      <i/>
      <sz val="16"/>
      <name val="Arial"/>
      <family val="2"/>
    </font>
    <font>
      <sz val="8"/>
      <name val="Arial"/>
      <family val="2"/>
    </font>
    <font>
      <b/>
      <sz val="9"/>
      <name val="Arial"/>
      <family val="2"/>
    </font>
    <font>
      <vertAlign val="superscript"/>
      <sz val="8"/>
      <name val="Arial"/>
      <family val="2"/>
    </font>
    <font>
      <b/>
      <sz val="10"/>
      <name val="Arial"/>
      <family val="2"/>
    </font>
    <font>
      <b/>
      <i/>
      <sz val="14"/>
      <name val="Arial"/>
      <family val="2"/>
    </font>
    <font>
      <b/>
      <sz val="14"/>
      <name val="Arial"/>
      <family val="2"/>
    </font>
    <font>
      <sz val="10"/>
      <name val="Arial"/>
      <family val="2"/>
    </font>
    <font>
      <b/>
      <sz val="12"/>
      <name val="Arial"/>
      <family val="2"/>
    </font>
    <font>
      <sz val="12"/>
      <name val="Arial"/>
      <family val="2"/>
    </font>
    <font>
      <b/>
      <i/>
      <sz val="11"/>
      <name val="Arial"/>
      <family val="2"/>
    </font>
    <font>
      <b/>
      <sz val="8"/>
      <name val="Arial"/>
      <family val="2"/>
    </font>
    <font>
      <sz val="7"/>
      <name val="Arial (WT)"/>
    </font>
    <font>
      <sz val="8"/>
      <name val="Arial (WT)"/>
      <family val="2"/>
      <charset val="162"/>
    </font>
    <font>
      <sz val="7"/>
      <name val="Arial (WT)"/>
      <family val="2"/>
      <charset val="162"/>
    </font>
    <font>
      <b/>
      <sz val="10"/>
      <color indexed="8"/>
      <name val="Arial"/>
      <family val="2"/>
    </font>
    <font>
      <b/>
      <sz val="12"/>
      <color indexed="16"/>
      <name val="Arial"/>
      <family val="2"/>
    </font>
    <font>
      <sz val="9"/>
      <name val="Arial"/>
      <family val="2"/>
    </font>
    <font>
      <b/>
      <sz val="12"/>
      <color indexed="12"/>
      <name val="Arial"/>
      <family val="2"/>
    </font>
    <font>
      <u/>
      <sz val="7"/>
      <name val="Arial"/>
      <family val="2"/>
    </font>
    <font>
      <b/>
      <sz val="11"/>
      <name val="Arial"/>
      <family val="2"/>
    </font>
    <font>
      <b/>
      <i/>
      <sz val="10"/>
      <name val="Arial"/>
      <family val="2"/>
    </font>
    <font>
      <b/>
      <sz val="7"/>
      <name val="Arial"/>
      <family val="2"/>
    </font>
    <font>
      <sz val="10"/>
      <color indexed="8"/>
      <name val="Arial"/>
      <family val="2"/>
    </font>
    <font>
      <sz val="7"/>
      <name val="Calibri"/>
      <family val="2"/>
    </font>
    <font>
      <b/>
      <sz val="11"/>
      <color indexed="23"/>
      <name val="Arial"/>
      <family val="2"/>
    </font>
    <font>
      <sz val="6"/>
      <name val="Arial"/>
      <family val="2"/>
    </font>
    <font>
      <sz val="10"/>
      <name val="Comic Sans MS"/>
      <family val="4"/>
    </font>
    <font>
      <sz val="11"/>
      <name val="Arial"/>
      <family val="2"/>
    </font>
    <font>
      <sz val="13"/>
      <name val="Arial"/>
      <family val="2"/>
    </font>
    <font>
      <vertAlign val="superscript"/>
      <sz val="13"/>
      <name val="Arial"/>
      <family val="2"/>
    </font>
    <font>
      <b/>
      <sz val="15"/>
      <name val="Arial"/>
      <family val="2"/>
    </font>
    <font>
      <b/>
      <sz val="13"/>
      <name val="Arial"/>
      <family val="2"/>
    </font>
    <font>
      <sz val="14"/>
      <name val="Arial"/>
      <family val="2"/>
    </font>
    <font>
      <sz val="10"/>
      <color indexed="10"/>
      <name val="Arial"/>
      <family val="2"/>
    </font>
    <font>
      <b/>
      <i/>
      <sz val="12"/>
      <name val="Arial"/>
      <family val="2"/>
    </font>
    <font>
      <b/>
      <vertAlign val="superscript"/>
      <sz val="12"/>
      <name val="Arial"/>
      <family val="2"/>
    </font>
    <font>
      <b/>
      <vertAlign val="superscript"/>
      <sz val="10"/>
      <name val="Arial"/>
      <family val="2"/>
    </font>
    <font>
      <vertAlign val="superscript"/>
      <sz val="9"/>
      <name val="Arial"/>
      <family val="2"/>
    </font>
    <font>
      <sz val="10"/>
      <color theme="1"/>
      <name val="Calibri"/>
      <family val="2"/>
      <scheme val="minor"/>
    </font>
    <font>
      <sz val="8"/>
      <color theme="1"/>
      <name val="Calibri"/>
      <family val="2"/>
      <scheme val="minor"/>
    </font>
    <font>
      <b/>
      <sz val="12"/>
      <color rgb="FF0000FF"/>
      <name val="Arial"/>
      <family val="2"/>
    </font>
    <font>
      <sz val="10"/>
      <name val="Arial"/>
      <family val="2"/>
    </font>
    <font>
      <b/>
      <sz val="10"/>
      <color rgb="FFFF0000"/>
      <name val="Arial"/>
      <family val="2"/>
    </font>
    <font>
      <b/>
      <sz val="10"/>
      <color rgb="FF808080"/>
      <name val="Arial"/>
      <family val="2"/>
    </font>
    <font>
      <sz val="10"/>
      <color rgb="FF808080"/>
      <name val="Arial"/>
      <family val="2"/>
    </font>
    <font>
      <sz val="8"/>
      <color theme="0" tint="-0.499984740745262"/>
      <name val="Arial"/>
      <family val="2"/>
    </font>
    <font>
      <sz val="10"/>
      <name val="Calibri"/>
      <family val="2"/>
    </font>
    <font>
      <vertAlign val="superscript"/>
      <sz val="10"/>
      <name val="Arial"/>
      <family val="2"/>
    </font>
    <font>
      <i/>
      <sz val="8"/>
      <name val="Arial"/>
      <family val="2"/>
    </font>
    <font>
      <i/>
      <sz val="10"/>
      <name val="Arial"/>
      <family val="2"/>
    </font>
    <font>
      <sz val="8"/>
      <color indexed="23"/>
      <name val="Arial"/>
      <family val="2"/>
    </font>
    <font>
      <sz val="12"/>
      <color theme="1"/>
      <name val="Arial"/>
      <family val="2"/>
    </font>
    <font>
      <b/>
      <sz val="12"/>
      <color theme="1"/>
      <name val="Arial"/>
      <family val="2"/>
    </font>
    <font>
      <b/>
      <u/>
      <sz val="12"/>
      <color theme="1"/>
      <name val="Arial"/>
      <family val="2"/>
    </font>
    <font>
      <sz val="11"/>
      <color theme="1"/>
      <name val="Arial"/>
      <family val="2"/>
    </font>
    <font>
      <b/>
      <sz val="18"/>
      <name val="Arial"/>
      <family val="2"/>
    </font>
    <font>
      <b/>
      <u/>
      <sz val="14"/>
      <name val="Arial"/>
      <family val="2"/>
    </font>
    <font>
      <u/>
      <sz val="12"/>
      <name val="Arial"/>
      <family val="2"/>
    </font>
    <font>
      <sz val="10"/>
      <color theme="0"/>
      <name val="Arial"/>
      <family val="2"/>
    </font>
  </fonts>
  <fills count="13">
    <fill>
      <patternFill patternType="none"/>
    </fill>
    <fill>
      <patternFill patternType="gray125"/>
    </fill>
    <fill>
      <patternFill patternType="solid">
        <fgColor theme="9" tint="0.79998168889431442"/>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rgb="FFDDEBF7"/>
        <bgColor indexed="64"/>
      </patternFill>
    </fill>
  </fills>
  <borders count="28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auto="1"/>
      </top>
      <bottom style="thin">
        <color auto="1"/>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double">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style="double">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right style="thin">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8"/>
      </left>
      <right style="double">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style="thin">
        <color indexed="8"/>
      </left>
      <right style="thin">
        <color indexed="64"/>
      </right>
      <top style="thin">
        <color indexed="64"/>
      </top>
      <bottom style="double">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64"/>
      </bottom>
      <diagonal/>
    </border>
    <border>
      <left style="thin">
        <color indexed="8"/>
      </left>
      <right style="thin">
        <color indexed="8"/>
      </right>
      <top/>
      <bottom style="double">
        <color indexed="64"/>
      </bottom>
      <diagonal/>
    </border>
    <border>
      <left style="thin">
        <color indexed="64"/>
      </left>
      <right style="thin">
        <color indexed="8"/>
      </right>
      <top/>
      <bottom style="double">
        <color indexed="64"/>
      </bottom>
      <diagonal/>
    </border>
    <border>
      <left style="thin">
        <color indexed="64"/>
      </left>
      <right style="double">
        <color indexed="8"/>
      </right>
      <top style="thin">
        <color indexed="64"/>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double">
        <color indexed="8"/>
      </left>
      <right style="thin">
        <color indexed="8"/>
      </right>
      <top/>
      <bottom style="double">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double">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double">
        <color indexed="8"/>
      </left>
      <right style="thin">
        <color indexed="8"/>
      </right>
      <top/>
      <bottom/>
      <diagonal/>
    </border>
    <border>
      <left/>
      <right style="medium">
        <color indexed="64"/>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double">
        <color indexed="8"/>
      </left>
      <right/>
      <top/>
      <bottom style="thin">
        <color indexed="64"/>
      </bottom>
      <diagonal/>
    </border>
    <border>
      <left style="thin">
        <color indexed="8"/>
      </left>
      <right style="thin">
        <color indexed="64"/>
      </right>
      <top/>
      <bottom style="thin">
        <color indexed="64"/>
      </bottom>
      <diagonal/>
    </border>
    <border>
      <left style="double">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double">
        <color indexed="8"/>
      </left>
      <right/>
      <top style="thin">
        <color indexed="8"/>
      </top>
      <bottom style="thin">
        <color indexed="8"/>
      </bottom>
      <diagonal/>
    </border>
    <border>
      <left style="thin">
        <color indexed="64"/>
      </left>
      <right style="thin">
        <color indexed="8"/>
      </right>
      <top/>
      <bottom style="thin">
        <color indexed="8"/>
      </bottom>
      <diagonal/>
    </border>
    <border>
      <left style="double">
        <color indexed="8"/>
      </left>
      <right/>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style="medium">
        <color indexed="64"/>
      </right>
      <top/>
      <bottom style="thin">
        <color indexed="8"/>
      </bottom>
      <diagonal/>
    </border>
    <border>
      <left style="medium">
        <color indexed="64"/>
      </left>
      <right/>
      <top/>
      <bottom style="thin">
        <color indexed="8"/>
      </bottom>
      <diagonal/>
    </border>
    <border>
      <left style="thin">
        <color indexed="8"/>
      </left>
      <right style="double">
        <color indexed="8"/>
      </right>
      <top/>
      <bottom/>
      <diagonal/>
    </border>
    <border>
      <left/>
      <right/>
      <top/>
      <bottom style="thin">
        <color indexed="64"/>
      </bottom>
      <diagonal/>
    </border>
    <border>
      <left style="thin">
        <color indexed="64"/>
      </left>
      <right style="double">
        <color indexed="8"/>
      </right>
      <top/>
      <bottom style="thin">
        <color indexed="64"/>
      </bottom>
      <diagonal/>
    </border>
    <border>
      <left style="double">
        <color indexed="8"/>
      </left>
      <right style="thin">
        <color indexed="8"/>
      </right>
      <top style="thin">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style="thin">
        <color indexed="64"/>
      </left>
      <right style="double">
        <color indexed="8"/>
      </right>
      <top/>
      <bottom style="thin">
        <color indexed="8"/>
      </bottom>
      <diagonal/>
    </border>
    <border>
      <left style="double">
        <color indexed="64"/>
      </left>
      <right/>
      <top/>
      <bottom style="thin">
        <color indexed="8"/>
      </bottom>
      <diagonal/>
    </border>
    <border>
      <left style="thin">
        <color indexed="64"/>
      </left>
      <right/>
      <top/>
      <bottom style="thin">
        <color indexed="8"/>
      </bottom>
      <diagonal/>
    </border>
    <border>
      <left/>
      <right/>
      <top style="medium">
        <color indexed="8"/>
      </top>
      <bottom style="medium">
        <color indexed="8"/>
      </bottom>
      <diagonal/>
    </border>
    <border>
      <left/>
      <right style="double">
        <color indexed="8"/>
      </right>
      <top style="double">
        <color indexed="8"/>
      </top>
      <bottom style="thin">
        <color indexed="8"/>
      </bottom>
      <diagonal/>
    </border>
    <border>
      <left/>
      <right/>
      <top style="double">
        <color indexed="8"/>
      </top>
      <bottom style="thin">
        <color indexed="8"/>
      </bottom>
      <diagonal/>
    </border>
    <border>
      <left style="double">
        <color indexed="8"/>
      </left>
      <right/>
      <top style="double">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right style="thin">
        <color indexed="64"/>
      </right>
      <top/>
      <bottom style="double">
        <color indexed="8"/>
      </bottom>
      <diagonal/>
    </border>
    <border>
      <left/>
      <right/>
      <top/>
      <bottom style="double">
        <color indexed="8"/>
      </bottom>
      <diagonal/>
    </border>
    <border>
      <left style="thin">
        <color indexed="64"/>
      </left>
      <right/>
      <top/>
      <bottom style="double">
        <color indexed="8"/>
      </bottom>
      <diagonal/>
    </border>
    <border>
      <left/>
      <right style="thin">
        <color indexed="64"/>
      </right>
      <top/>
      <bottom style="thin">
        <color indexed="64"/>
      </bottom>
      <diagonal/>
    </border>
    <border>
      <left/>
      <right style="double">
        <color indexed="64"/>
      </right>
      <top/>
      <bottom style="double">
        <color indexed="8"/>
      </bottom>
      <diagonal/>
    </border>
    <border>
      <left style="double">
        <color indexed="8"/>
      </left>
      <right/>
      <top/>
      <bottom style="double">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double">
        <color indexed="64"/>
      </right>
      <top/>
      <bottom/>
      <diagonal/>
    </border>
    <border>
      <left style="double">
        <color indexed="8"/>
      </left>
      <right/>
      <top/>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right style="double">
        <color indexed="64"/>
      </right>
      <top style="double">
        <color indexed="8"/>
      </top>
      <bottom/>
      <diagonal/>
    </border>
    <border>
      <left/>
      <right/>
      <top style="double">
        <color indexed="8"/>
      </top>
      <bottom/>
      <diagonal/>
    </border>
    <border>
      <left style="double">
        <color indexed="8"/>
      </left>
      <right/>
      <top style="double">
        <color indexed="8"/>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top style="thin">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64"/>
      </left>
      <right style="medium">
        <color indexed="64"/>
      </right>
      <top style="thin">
        <color indexed="64"/>
      </top>
      <bottom/>
      <diagonal/>
    </border>
    <border>
      <left style="medium">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thin">
        <color indexed="8"/>
      </bottom>
      <diagonal/>
    </border>
    <border>
      <left/>
      <right style="medium">
        <color indexed="8"/>
      </right>
      <top style="medium">
        <color indexed="8"/>
      </top>
      <bottom style="thin">
        <color indexed="8"/>
      </bottom>
      <diagonal/>
    </border>
    <border>
      <left style="medium">
        <color indexed="8"/>
      </left>
      <right style="thin">
        <color indexed="8"/>
      </right>
      <top style="medium">
        <color indexed="8"/>
      </top>
      <bottom/>
      <diagonal/>
    </border>
    <border>
      <left/>
      <right style="medium">
        <color indexed="8"/>
      </right>
      <top style="medium">
        <color indexed="8"/>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medium">
        <color indexed="8"/>
      </bottom>
      <diagonal/>
    </border>
    <border>
      <left/>
      <right style="thin">
        <color indexed="8"/>
      </right>
      <top style="thin">
        <color indexed="64"/>
      </top>
      <bottom style="medium">
        <color indexed="8"/>
      </bottom>
      <diagonal/>
    </border>
    <border>
      <left style="thin">
        <color indexed="8"/>
      </left>
      <right style="thin">
        <color indexed="8"/>
      </right>
      <top style="thin">
        <color indexed="64"/>
      </top>
      <bottom style="medium">
        <color indexed="8"/>
      </bottom>
      <diagonal/>
    </border>
    <border>
      <left/>
      <right/>
      <top style="thin">
        <color indexed="64"/>
      </top>
      <bottom style="medium">
        <color indexed="8"/>
      </bottom>
      <diagonal/>
    </border>
    <border>
      <left style="medium">
        <color indexed="8"/>
      </left>
      <right style="thin">
        <color indexed="8"/>
      </right>
      <top style="thin">
        <color indexed="64"/>
      </top>
      <bottom style="medium">
        <color indexed="8"/>
      </bottom>
      <diagonal/>
    </border>
    <border>
      <left/>
      <right style="medium">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medium">
        <color indexed="8"/>
      </left>
      <right style="thin">
        <color indexed="8"/>
      </right>
      <top style="thin">
        <color indexed="64"/>
      </top>
      <bottom style="thin">
        <color indexed="64"/>
      </bottom>
      <diagonal/>
    </border>
    <border>
      <left/>
      <right style="medium">
        <color indexed="8"/>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medium">
        <color indexed="8"/>
      </left>
      <right style="thin">
        <color indexed="8"/>
      </right>
      <top/>
      <bottom style="thin">
        <color indexed="64"/>
      </bottom>
      <diagonal/>
    </border>
    <border>
      <left/>
      <right style="medium">
        <color indexed="8"/>
      </right>
      <top/>
      <bottom style="thin">
        <color indexed="8"/>
      </bottom>
      <diagonal/>
    </border>
    <border>
      <left/>
      <right style="medium">
        <color indexed="8"/>
      </right>
      <top/>
      <bottom/>
      <diagonal/>
    </border>
    <border>
      <left style="thin">
        <color indexed="8"/>
      </left>
      <right/>
      <top/>
      <bottom/>
      <diagonal/>
    </border>
    <border>
      <left style="medium">
        <color indexed="8"/>
      </left>
      <right style="thin">
        <color indexed="8"/>
      </right>
      <top/>
      <bottom/>
      <diagonal/>
    </border>
    <border>
      <left/>
      <right style="medium">
        <color indexed="8"/>
      </right>
      <top style="medium">
        <color indexed="8"/>
      </top>
      <bottom/>
      <diagonal/>
    </border>
    <border>
      <left/>
      <right/>
      <top style="medium">
        <color indexed="8"/>
      </top>
      <bottom/>
      <diagonal/>
    </border>
    <border>
      <left style="thin">
        <color indexed="8"/>
      </left>
      <right/>
      <top style="medium">
        <color indexed="8"/>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auto="1"/>
      </right>
      <top style="thin">
        <color auto="1"/>
      </top>
      <bottom style="medium">
        <color auto="1"/>
      </bottom>
      <diagonal/>
    </border>
    <border>
      <left style="thin">
        <color indexed="64"/>
      </left>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indexed="8"/>
      </left>
      <right/>
      <top style="thin">
        <color indexed="64"/>
      </top>
      <bottom style="medium">
        <color indexed="8"/>
      </bottom>
      <diagonal/>
    </border>
    <border>
      <left/>
      <right style="thin">
        <color indexed="8"/>
      </right>
      <top style="thin">
        <color indexed="64"/>
      </top>
      <bottom style="medium">
        <color indexed="8"/>
      </bottom>
      <diagonal/>
    </border>
    <border>
      <left style="medium">
        <color indexed="64"/>
      </left>
      <right/>
      <top style="thin">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style="medium">
        <color indexed="64"/>
      </left>
      <right style="medium">
        <color indexed="64"/>
      </right>
      <top style="medium">
        <color indexed="64"/>
      </top>
      <bottom style="medium">
        <color indexed="64"/>
      </bottom>
      <diagonal/>
    </border>
    <border>
      <left style="thin">
        <color indexed="8"/>
      </left>
      <right style="medium">
        <color indexed="8"/>
      </right>
      <top style="thin">
        <color indexed="8"/>
      </top>
      <bottom style="thin">
        <color indexed="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2" fillId="0" borderId="0"/>
    <xf numFmtId="0" fontId="12" fillId="0" borderId="0"/>
    <xf numFmtId="0" fontId="2" fillId="0" borderId="0"/>
    <xf numFmtId="0" fontId="47" fillId="0" borderId="0"/>
    <xf numFmtId="0" fontId="12" fillId="0" borderId="0"/>
  </cellStyleXfs>
  <cellXfs count="1547">
    <xf numFmtId="0" fontId="0" fillId="0" borderId="0" xfId="0"/>
    <xf numFmtId="0" fontId="4" fillId="0" borderId="0" xfId="0" applyFont="1"/>
    <xf numFmtId="0" fontId="22" fillId="0" borderId="0" xfId="0" applyFont="1"/>
    <xf numFmtId="0" fontId="24" fillId="0" borderId="32" xfId="0" applyFont="1" applyBorder="1"/>
    <xf numFmtId="0" fontId="24" fillId="0" borderId="7" xfId="0" applyFont="1" applyBorder="1"/>
    <xf numFmtId="0" fontId="24" fillId="0" borderId="8" xfId="0" applyFont="1" applyBorder="1"/>
    <xf numFmtId="0" fontId="4" fillId="0" borderId="20" xfId="0" applyFont="1" applyBorder="1" applyAlignment="1">
      <alignment horizontal="center" vertical="center"/>
    </xf>
    <xf numFmtId="0" fontId="4" fillId="4" borderId="20" xfId="0" applyFont="1" applyFill="1" applyBorder="1" applyAlignment="1">
      <alignment horizontal="center" vertical="center"/>
    </xf>
    <xf numFmtId="0" fontId="4" fillId="0" borderId="22" xfId="0" applyFont="1" applyBorder="1" applyAlignment="1">
      <alignment horizontal="center" vertical="center"/>
    </xf>
    <xf numFmtId="165" fontId="25" fillId="0" borderId="49" xfId="0" applyNumberFormat="1" applyFont="1" applyBorder="1" applyAlignment="1">
      <alignment horizontal="center" vertical="center"/>
    </xf>
    <xf numFmtId="0" fontId="4" fillId="0" borderId="62" xfId="0" applyFont="1" applyBorder="1" applyAlignment="1">
      <alignment horizontal="center" vertical="center"/>
    </xf>
    <xf numFmtId="165" fontId="6" fillId="5" borderId="44" xfId="0" applyNumberFormat="1" applyFont="1" applyFill="1" applyBorder="1" applyAlignment="1">
      <alignment horizontal="center"/>
    </xf>
    <xf numFmtId="165" fontId="9" fillId="0" borderId="24" xfId="0" applyNumberFormat="1" applyFont="1" applyBorder="1" applyAlignment="1">
      <alignment horizontal="center"/>
    </xf>
    <xf numFmtId="0" fontId="12" fillId="5" borderId="0" xfId="1" applyFill="1" applyBorder="1" applyAlignment="1"/>
    <xf numFmtId="0" fontId="0" fillId="0" borderId="0" xfId="0" applyBorder="1"/>
    <xf numFmtId="0" fontId="6" fillId="5" borderId="0" xfId="1" applyFont="1" applyFill="1" applyBorder="1" applyAlignment="1">
      <alignment horizontal="center"/>
    </xf>
    <xf numFmtId="0" fontId="31" fillId="5" borderId="0" xfId="1" applyFont="1" applyFill="1" applyBorder="1"/>
    <xf numFmtId="0" fontId="13" fillId="0" borderId="0" xfId="1" applyFont="1" applyFill="1" applyBorder="1" applyAlignment="1">
      <alignment vertical="center"/>
    </xf>
    <xf numFmtId="0" fontId="0" fillId="0" borderId="0" xfId="0" applyFill="1" applyBorder="1"/>
    <xf numFmtId="0" fontId="5" fillId="0" borderId="0" xfId="0" applyFont="1" applyFill="1" applyBorder="1" applyAlignment="1">
      <alignment vertical="center"/>
    </xf>
    <xf numFmtId="0" fontId="0" fillId="0" borderId="0" xfId="0" applyFill="1" applyBorder="1" applyAlignment="1"/>
    <xf numFmtId="0" fontId="10" fillId="0" borderId="0" xfId="0" applyFont="1" applyFill="1" applyBorder="1" applyAlignment="1">
      <alignment vertical="center" wrapText="1"/>
    </xf>
    <xf numFmtId="0" fontId="5"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5" fillId="0" borderId="0" xfId="0" applyFont="1" applyFill="1" applyBorder="1" applyAlignment="1" applyProtection="1">
      <alignment horizontal="center" vertical="center"/>
      <protection locked="0"/>
    </xf>
    <xf numFmtId="0" fontId="12" fillId="0" borderId="0" xfId="0" applyFont="1" applyFill="1" applyBorder="1" applyAlignment="1">
      <alignment wrapText="1"/>
    </xf>
    <xf numFmtId="0" fontId="1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2" fillId="0" borderId="0" xfId="0" applyFont="1" applyFill="1" applyBorder="1" applyAlignment="1">
      <alignment vertical="center" wrapText="1"/>
    </xf>
    <xf numFmtId="0" fontId="15" fillId="0" borderId="0" xfId="0" quotePrefix="1" applyFont="1" applyFill="1" applyBorder="1" applyAlignment="1" applyProtection="1">
      <alignment vertical="center"/>
      <protection locked="0"/>
    </xf>
    <xf numFmtId="0" fontId="12" fillId="0" borderId="0" xfId="0" applyFont="1" applyFill="1" applyBorder="1" applyAlignment="1">
      <alignment horizontal="center"/>
    </xf>
    <xf numFmtId="0" fontId="15" fillId="0" borderId="0" xfId="0" applyFont="1" applyFill="1" applyBorder="1" applyAlignment="1" applyProtection="1">
      <alignment vertical="center"/>
      <protection locked="0"/>
    </xf>
    <xf numFmtId="0" fontId="9" fillId="0" borderId="0" xfId="0" applyFont="1" applyFill="1" applyBorder="1" applyAlignment="1">
      <alignment vertical="center"/>
    </xf>
    <xf numFmtId="8" fontId="9" fillId="0" borderId="0" xfId="0" applyNumberFormat="1" applyFont="1" applyFill="1" applyBorder="1" applyAlignment="1">
      <alignment vertical="center"/>
    </xf>
    <xf numFmtId="0" fontId="12" fillId="0" borderId="0" xfId="0" applyFont="1" applyFill="1" applyBorder="1" applyAlignment="1">
      <alignment horizontal="center" vertical="center"/>
    </xf>
    <xf numFmtId="8" fontId="12" fillId="0" borderId="0" xfId="0" applyNumberFormat="1" applyFont="1" applyFill="1" applyBorder="1" applyAlignment="1">
      <alignment horizontal="center" vertical="center"/>
    </xf>
    <xf numFmtId="0" fontId="4" fillId="0" borderId="0" xfId="0" applyFont="1" applyFill="1" applyBorder="1"/>
    <xf numFmtId="165" fontId="9" fillId="4" borderId="24" xfId="0" applyNumberFormat="1" applyFont="1" applyFill="1" applyBorder="1" applyAlignment="1">
      <alignment horizontal="center" vertical="center"/>
    </xf>
    <xf numFmtId="0" fontId="9" fillId="0" borderId="0" xfId="0" applyFont="1" applyFill="1" applyBorder="1" applyAlignment="1">
      <alignment horizontal="center" vertical="top" wrapText="1"/>
    </xf>
    <xf numFmtId="16" fontId="12" fillId="0" borderId="0" xfId="1" quotePrefix="1" applyNumberFormat="1" applyFill="1" applyBorder="1" applyAlignment="1">
      <alignment horizontal="center"/>
    </xf>
    <xf numFmtId="0" fontId="0" fillId="0" borderId="0" xfId="0" applyFill="1" applyBorder="1" applyAlignment="1">
      <alignment horizontal="center"/>
    </xf>
    <xf numFmtId="171" fontId="12" fillId="0" borderId="0" xfId="0" applyNumberFormat="1" applyFont="1" applyFill="1" applyBorder="1" applyAlignment="1">
      <alignment vertical="center"/>
    </xf>
    <xf numFmtId="0" fontId="0" fillId="0" borderId="0" xfId="0" applyFill="1" applyBorder="1" applyAlignment="1">
      <alignment vertical="center" wrapText="1"/>
    </xf>
    <xf numFmtId="0" fontId="4" fillId="0" borderId="0" xfId="0" applyFont="1" applyFill="1" applyBorder="1" applyAlignment="1">
      <alignment vertical="center" wrapText="1"/>
    </xf>
    <xf numFmtId="0" fontId="6" fillId="0" borderId="0" xfId="0" applyFont="1" applyFill="1" applyBorder="1" applyAlignment="1">
      <alignment vertical="center" wrapText="1"/>
    </xf>
    <xf numFmtId="0" fontId="6" fillId="5" borderId="24" xfId="0" applyFont="1" applyFill="1" applyBorder="1" applyAlignment="1" applyProtection="1">
      <alignment horizontal="center" vertical="center"/>
    </xf>
    <xf numFmtId="0" fontId="6" fillId="0" borderId="22" xfId="0" applyFont="1" applyBorder="1" applyAlignment="1" applyProtection="1">
      <alignment horizontal="center" vertical="center" wrapText="1"/>
    </xf>
    <xf numFmtId="0" fontId="18" fillId="0" borderId="22" xfId="0" applyFont="1" applyBorder="1" applyAlignment="1" applyProtection="1">
      <alignment horizontal="center" vertical="center" textRotation="90" wrapText="1"/>
    </xf>
    <xf numFmtId="0" fontId="6" fillId="0" borderId="6" xfId="0" applyFont="1" applyBorder="1" applyAlignment="1" applyProtection="1">
      <alignment horizontal="center" vertical="center" wrapText="1"/>
    </xf>
    <xf numFmtId="0" fontId="6" fillId="4" borderId="22" xfId="0" applyFont="1" applyFill="1" applyBorder="1" applyAlignment="1" applyProtection="1">
      <alignment horizontal="center" vertical="center" wrapText="1"/>
    </xf>
    <xf numFmtId="0" fontId="19" fillId="5" borderId="33" xfId="0" applyFont="1" applyFill="1" applyBorder="1" applyAlignment="1" applyProtection="1">
      <alignment horizontal="center" vertical="center" textRotation="90" wrapText="1"/>
    </xf>
    <xf numFmtId="0" fontId="6" fillId="0" borderId="20"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4" borderId="20" xfId="0" applyFont="1" applyFill="1" applyBorder="1" applyAlignment="1" applyProtection="1">
      <alignment horizontal="center" vertical="center" wrapText="1"/>
    </xf>
    <xf numFmtId="0" fontId="6" fillId="5" borderId="30" xfId="0" applyFont="1" applyFill="1" applyBorder="1" applyAlignment="1" applyProtection="1">
      <alignment horizontal="center" vertical="center" wrapText="1"/>
    </xf>
    <xf numFmtId="0" fontId="6" fillId="0" borderId="20" xfId="0" applyFont="1" applyBorder="1" applyAlignment="1" applyProtection="1">
      <alignment horizontal="center" vertical="center"/>
    </xf>
    <xf numFmtId="0" fontId="12" fillId="0" borderId="0" xfId="1"/>
    <xf numFmtId="0" fontId="36" fillId="0" borderId="0" xfId="1" applyFont="1" applyAlignment="1">
      <alignment vertical="center" wrapText="1"/>
    </xf>
    <xf numFmtId="0" fontId="3" fillId="0" borderId="0" xfId="1" applyFont="1" applyAlignment="1">
      <alignment horizontal="center" vertical="center" wrapText="1"/>
    </xf>
    <xf numFmtId="0" fontId="11" fillId="0" borderId="0" xfId="1" applyFont="1" applyAlignment="1">
      <alignment horizontal="center" vertical="center"/>
    </xf>
    <xf numFmtId="165" fontId="12" fillId="0" borderId="93" xfId="1" applyNumberFormat="1" applyBorder="1" applyAlignment="1">
      <alignment horizontal="center" vertical="center"/>
    </xf>
    <xf numFmtId="165" fontId="12" fillId="0" borderId="94" xfId="1" applyNumberFormat="1" applyBorder="1" applyAlignment="1">
      <alignment horizontal="center" vertical="center"/>
    </xf>
    <xf numFmtId="0" fontId="9" fillId="0" borderId="95" xfId="1" applyFont="1" applyBorder="1" applyAlignment="1">
      <alignment horizontal="center" vertical="center"/>
    </xf>
    <xf numFmtId="165" fontId="12" fillId="0" borderId="97" xfId="1" applyNumberFormat="1" applyBorder="1" applyAlignment="1">
      <alignment horizontal="center" vertical="center"/>
    </xf>
    <xf numFmtId="165" fontId="12" fillId="0" borderId="98" xfId="1" applyNumberFormat="1" applyBorder="1" applyAlignment="1">
      <alignment horizontal="center" vertical="center"/>
    </xf>
    <xf numFmtId="0" fontId="9" fillId="0" borderId="31" xfId="1" applyFont="1" applyBorder="1" applyAlignment="1">
      <alignment horizontal="center" vertical="center"/>
    </xf>
    <xf numFmtId="0" fontId="12" fillId="0" borderId="100" xfId="1" quotePrefix="1" applyBorder="1" applyAlignment="1">
      <alignment horizontal="center" vertical="center"/>
    </xf>
    <xf numFmtId="0" fontId="9" fillId="0" borderId="101" xfId="1" applyFont="1" applyBorder="1" applyAlignment="1">
      <alignment horizontal="center" vertical="center"/>
    </xf>
    <xf numFmtId="0" fontId="9" fillId="0" borderId="0" xfId="2" applyFont="1"/>
    <xf numFmtId="0" fontId="13" fillId="0" borderId="0" xfId="2" applyFont="1"/>
    <xf numFmtId="165" fontId="12" fillId="0" borderId="24" xfId="1" applyNumberFormat="1" applyBorder="1" applyAlignment="1">
      <alignment horizontal="center" vertical="center"/>
    </xf>
    <xf numFmtId="165" fontId="12" fillId="0" borderId="104" xfId="1" applyNumberFormat="1" applyBorder="1" applyAlignment="1">
      <alignment horizontal="center" vertical="center"/>
    </xf>
    <xf numFmtId="0" fontId="9" fillId="0" borderId="105" xfId="1" applyFont="1" applyBorder="1" applyAlignment="1">
      <alignment horizontal="center" vertical="center"/>
    </xf>
    <xf numFmtId="165" fontId="12" fillId="0" borderId="106" xfId="1" applyNumberFormat="1" applyBorder="1" applyAlignment="1">
      <alignment horizontal="center" vertical="center"/>
    </xf>
    <xf numFmtId="165" fontId="12" fillId="0" borderId="107" xfId="1" applyNumberFormat="1" applyBorder="1" applyAlignment="1">
      <alignment horizontal="center" vertical="center"/>
    </xf>
    <xf numFmtId="0" fontId="9" fillId="0" borderId="41" xfId="1" applyFont="1" applyBorder="1" applyAlignment="1">
      <alignment horizontal="center" vertical="center"/>
    </xf>
    <xf numFmtId="16" fontId="12" fillId="0" borderId="109" xfId="1" quotePrefix="1" applyNumberFormat="1" applyBorder="1" applyAlignment="1">
      <alignment horizontal="center" vertical="center"/>
    </xf>
    <xf numFmtId="0" fontId="9" fillId="0" borderId="110" xfId="1" applyFont="1" applyBorder="1" applyAlignment="1">
      <alignment horizontal="center" vertical="center"/>
    </xf>
    <xf numFmtId="172" fontId="12" fillId="0" borderId="24" xfId="1" applyNumberFormat="1" applyBorder="1" applyAlignment="1">
      <alignment horizontal="center" vertical="center"/>
    </xf>
    <xf numFmtId="172" fontId="12" fillId="0" borderId="104" xfId="1" applyNumberFormat="1" applyBorder="1" applyAlignment="1">
      <alignment horizontal="center" vertical="center"/>
    </xf>
    <xf numFmtId="0" fontId="12" fillId="0" borderId="109" xfId="1" applyBorder="1" applyAlignment="1">
      <alignment horizontal="center" vertical="center"/>
    </xf>
    <xf numFmtId="0" fontId="9" fillId="0" borderId="122" xfId="1" applyFont="1" applyBorder="1" applyAlignment="1">
      <alignment horizontal="center" vertical="center"/>
    </xf>
    <xf numFmtId="165" fontId="12" fillId="0" borderId="123" xfId="1" applyNumberFormat="1" applyBorder="1" applyAlignment="1">
      <alignment horizontal="center" vertical="center"/>
    </xf>
    <xf numFmtId="165" fontId="12" fillId="0" borderId="20" xfId="1" applyNumberFormat="1" applyBorder="1" applyAlignment="1">
      <alignment horizontal="center" vertical="center"/>
    </xf>
    <xf numFmtId="0" fontId="9" fillId="0" borderId="13" xfId="1" applyFont="1" applyBorder="1" applyAlignment="1">
      <alignment horizontal="center" vertical="center"/>
    </xf>
    <xf numFmtId="0" fontId="9" fillId="0" borderId="124" xfId="1" applyFont="1" applyBorder="1" applyAlignment="1">
      <alignment horizontal="center" vertical="center"/>
    </xf>
    <xf numFmtId="165" fontId="12" fillId="0" borderId="125" xfId="1" applyNumberFormat="1" applyBorder="1" applyAlignment="1">
      <alignment horizontal="center" vertical="center"/>
    </xf>
    <xf numFmtId="165" fontId="12" fillId="0" borderId="126" xfId="1" applyNumberFormat="1" applyBorder="1" applyAlignment="1">
      <alignment horizontal="center" vertical="center"/>
    </xf>
    <xf numFmtId="165" fontId="12" fillId="0" borderId="127" xfId="1" applyNumberFormat="1" applyBorder="1" applyAlignment="1">
      <alignment horizontal="center" vertical="center"/>
    </xf>
    <xf numFmtId="0" fontId="9" fillId="0" borderId="128" xfId="1" applyFont="1" applyBorder="1" applyAlignment="1">
      <alignment horizontal="center" vertical="center"/>
    </xf>
    <xf numFmtId="0" fontId="12" fillId="0" borderId="120" xfId="1" applyBorder="1" applyAlignment="1">
      <alignment horizontal="center" vertical="center"/>
    </xf>
    <xf numFmtId="172" fontId="12" fillId="0" borderId="130" xfId="1" applyNumberFormat="1" applyBorder="1" applyAlignment="1">
      <alignment horizontal="center" vertical="center"/>
    </xf>
    <xf numFmtId="172" fontId="12" fillId="0" borderId="131" xfId="1" applyNumberFormat="1" applyBorder="1" applyAlignment="1">
      <alignment horizontal="center" vertical="center"/>
    </xf>
    <xf numFmtId="0" fontId="12" fillId="0" borderId="131" xfId="1" applyBorder="1" applyAlignment="1">
      <alignment horizontal="center" vertical="center"/>
    </xf>
    <xf numFmtId="0" fontId="9" fillId="0" borderId="132" xfId="1" applyFont="1" applyBorder="1" applyAlignment="1">
      <alignment horizontal="center" vertical="center"/>
    </xf>
    <xf numFmtId="165" fontId="12" fillId="0" borderId="120" xfId="1" applyNumberFormat="1" applyBorder="1" applyAlignment="1">
      <alignment horizontal="center" vertical="center"/>
    </xf>
    <xf numFmtId="165" fontId="12" fillId="0" borderId="109" xfId="1" applyNumberFormat="1" applyBorder="1" applyAlignment="1">
      <alignment horizontal="center" vertical="center"/>
    </xf>
    <xf numFmtId="165" fontId="12" fillId="0" borderId="133" xfId="1" applyNumberFormat="1" applyBorder="1" applyAlignment="1">
      <alignment horizontal="center" vertical="center"/>
    </xf>
    <xf numFmtId="172" fontId="12" fillId="0" borderId="120" xfId="1" applyNumberFormat="1" applyBorder="1" applyAlignment="1">
      <alignment horizontal="center" vertical="center"/>
    </xf>
    <xf numFmtId="0" fontId="9" fillId="0" borderId="134" xfId="1" applyFont="1" applyBorder="1" applyAlignment="1">
      <alignment horizontal="center" vertical="center"/>
    </xf>
    <xf numFmtId="165" fontId="12" fillId="0" borderId="135" xfId="1" applyNumberFormat="1" applyBorder="1" applyAlignment="1">
      <alignment horizontal="center" vertical="center"/>
    </xf>
    <xf numFmtId="165" fontId="12" fillId="0" borderId="136" xfId="1" applyNumberFormat="1" applyBorder="1" applyAlignment="1">
      <alignment horizontal="center" vertical="center"/>
    </xf>
    <xf numFmtId="0" fontId="9" fillId="0" borderId="137" xfId="1" applyFont="1" applyBorder="1" applyAlignment="1">
      <alignment horizontal="center" vertical="center"/>
    </xf>
    <xf numFmtId="0" fontId="12" fillId="0" borderId="138" xfId="1" applyBorder="1" applyAlignment="1">
      <alignment horizontal="center" vertical="center"/>
    </xf>
    <xf numFmtId="0" fontId="12" fillId="0" borderId="139" xfId="1" applyBorder="1" applyAlignment="1">
      <alignment horizontal="center" vertical="center"/>
    </xf>
    <xf numFmtId="0" fontId="12" fillId="0" borderId="140" xfId="1" applyBorder="1" applyAlignment="1">
      <alignment horizontal="center" vertical="center"/>
    </xf>
    <xf numFmtId="165" fontId="12" fillId="0" borderId="44" xfId="1" applyNumberFormat="1" applyBorder="1" applyAlignment="1">
      <alignment horizontal="center" vertical="center"/>
    </xf>
    <xf numFmtId="0" fontId="12" fillId="0" borderId="12" xfId="1" applyBorder="1" applyAlignment="1">
      <alignment horizontal="center" vertical="center"/>
    </xf>
    <xf numFmtId="0" fontId="12" fillId="0" borderId="20" xfId="1" applyBorder="1" applyAlignment="1">
      <alignment horizontal="center" vertical="center"/>
    </xf>
    <xf numFmtId="0" fontId="12" fillId="0" borderId="123" xfId="1" applyBorder="1" applyAlignment="1">
      <alignment horizontal="center" vertical="center"/>
    </xf>
    <xf numFmtId="165" fontId="12" fillId="0" borderId="12" xfId="1" applyNumberFormat="1" applyBorder="1" applyAlignment="1">
      <alignment horizontal="center" vertical="center"/>
    </xf>
    <xf numFmtId="0" fontId="9" fillId="0" borderId="144" xfId="1" applyFont="1" applyBorder="1" applyAlignment="1">
      <alignment horizontal="center" vertical="center"/>
    </xf>
    <xf numFmtId="0" fontId="12" fillId="0" borderId="135" xfId="1" applyBorder="1" applyAlignment="1">
      <alignment horizontal="center" vertical="center"/>
    </xf>
    <xf numFmtId="0" fontId="12" fillId="0" borderId="136" xfId="1" applyBorder="1" applyAlignment="1">
      <alignment horizontal="center" vertical="center"/>
    </xf>
    <xf numFmtId="176" fontId="12" fillId="0" borderId="0" xfId="1" applyNumberFormat="1"/>
    <xf numFmtId="0" fontId="12" fillId="0" borderId="0" xfId="1" applyAlignment="1">
      <alignment horizontal="left"/>
    </xf>
    <xf numFmtId="172" fontId="12" fillId="0" borderId="0" xfId="1" applyNumberFormat="1"/>
    <xf numFmtId="0" fontId="14" fillId="0" borderId="0" xfId="1" applyFont="1" applyAlignment="1">
      <alignment horizontal="center" vertical="center"/>
    </xf>
    <xf numFmtId="0" fontId="14" fillId="0" borderId="0" xfId="1" applyFont="1" applyAlignment="1">
      <alignment horizontal="center" vertical="center" wrapText="1"/>
    </xf>
    <xf numFmtId="0" fontId="12" fillId="0" borderId="0" xfId="1" applyAlignment="1">
      <alignment horizontal="centerContinuous"/>
    </xf>
    <xf numFmtId="165" fontId="30" fillId="0" borderId="228" xfId="0" applyNumberFormat="1" applyFont="1" applyFill="1" applyBorder="1" applyAlignment="1">
      <alignment horizontal="center" vertical="center"/>
    </xf>
    <xf numFmtId="0" fontId="25" fillId="6" borderId="60" xfId="1" quotePrefix="1" applyFont="1" applyFill="1" applyBorder="1" applyAlignment="1" applyProtection="1">
      <alignment horizontal="center" vertical="center"/>
      <protection locked="0"/>
    </xf>
    <xf numFmtId="165" fontId="25" fillId="0" borderId="60" xfId="0" applyNumberFormat="1" applyFont="1" applyFill="1" applyBorder="1" applyAlignment="1">
      <alignment horizontal="center" vertical="center"/>
    </xf>
    <xf numFmtId="0" fontId="9" fillId="5" borderId="10" xfId="0" applyFont="1" applyFill="1" applyBorder="1" applyAlignment="1">
      <alignment vertical="center"/>
    </xf>
    <xf numFmtId="177" fontId="6" fillId="2" borderId="60" xfId="0" applyNumberFormat="1" applyFont="1" applyFill="1" applyBorder="1" applyAlignment="1">
      <alignment horizontal="center"/>
    </xf>
    <xf numFmtId="177" fontId="6" fillId="2" borderId="183" xfId="0" applyNumberFormat="1" applyFont="1" applyFill="1" applyBorder="1" applyAlignment="1">
      <alignment horizontal="center"/>
    </xf>
    <xf numFmtId="177" fontId="6" fillId="2" borderId="26" xfId="0" applyNumberFormat="1" applyFont="1" applyFill="1" applyBorder="1" applyAlignment="1">
      <alignment horizontal="center"/>
    </xf>
    <xf numFmtId="177" fontId="6" fillId="5" borderId="183" xfId="0" applyNumberFormat="1" applyFont="1" applyFill="1" applyBorder="1" applyAlignment="1">
      <alignment horizontal="center"/>
    </xf>
    <xf numFmtId="0" fontId="6" fillId="5" borderId="183" xfId="0" applyFont="1" applyFill="1" applyBorder="1" applyAlignment="1">
      <alignment horizontal="center"/>
    </xf>
    <xf numFmtId="177" fontId="6" fillId="5" borderId="184" xfId="0" applyNumberFormat="1" applyFont="1" applyFill="1" applyBorder="1" applyAlignment="1">
      <alignment horizontal="center"/>
    </xf>
    <xf numFmtId="177" fontId="6" fillId="5" borderId="69" xfId="0" applyNumberFormat="1" applyFont="1" applyFill="1" applyBorder="1" applyAlignment="1">
      <alignment horizontal="center"/>
    </xf>
    <xf numFmtId="177" fontId="6" fillId="5" borderId="70" xfId="0" applyNumberFormat="1" applyFont="1" applyFill="1" applyBorder="1" applyAlignment="1">
      <alignment horizontal="center"/>
    </xf>
    <xf numFmtId="177" fontId="6" fillId="5" borderId="48" xfId="0" applyNumberFormat="1" applyFont="1" applyFill="1" applyBorder="1" applyAlignment="1">
      <alignment horizontal="center"/>
    </xf>
    <xf numFmtId="177" fontId="6" fillId="5" borderId="42" xfId="0" applyNumberFormat="1" applyFont="1" applyFill="1" applyBorder="1" applyAlignment="1">
      <alignment horizontal="center"/>
    </xf>
    <xf numFmtId="177" fontId="6" fillId="5" borderId="20" xfId="0" applyNumberFormat="1" applyFont="1" applyFill="1" applyBorder="1" applyAlignment="1">
      <alignment horizontal="center"/>
    </xf>
    <xf numFmtId="177" fontId="6" fillId="2" borderId="69" xfId="0" applyNumberFormat="1" applyFont="1" applyFill="1" applyBorder="1" applyAlignment="1">
      <alignment horizontal="center"/>
    </xf>
    <xf numFmtId="177" fontId="6" fillId="2" borderId="70" xfId="0" applyNumberFormat="1" applyFont="1" applyFill="1" applyBorder="1" applyAlignment="1">
      <alignment horizontal="center"/>
    </xf>
    <xf numFmtId="177" fontId="6" fillId="2" borderId="39" xfId="0" applyNumberFormat="1" applyFont="1" applyFill="1" applyBorder="1" applyAlignment="1">
      <alignment horizontal="center"/>
    </xf>
    <xf numFmtId="177" fontId="6" fillId="2" borderId="40" xfId="0" applyNumberFormat="1" applyFont="1" applyFill="1" applyBorder="1" applyAlignment="1">
      <alignment horizontal="center"/>
    </xf>
    <xf numFmtId="177" fontId="6" fillId="2" borderId="48" xfId="0" applyNumberFormat="1" applyFont="1" applyFill="1" applyBorder="1" applyAlignment="1">
      <alignment horizontal="center"/>
    </xf>
    <xf numFmtId="177" fontId="6" fillId="2" borderId="42" xfId="0" applyNumberFormat="1" applyFont="1" applyFill="1" applyBorder="1" applyAlignment="1">
      <alignment horizontal="center"/>
    </xf>
    <xf numFmtId="0" fontId="6" fillId="5" borderId="60" xfId="0" applyFont="1" applyFill="1" applyBorder="1" applyAlignment="1">
      <alignment horizontal="center"/>
    </xf>
    <xf numFmtId="177" fontId="6" fillId="5" borderId="39" xfId="0" applyNumberFormat="1" applyFont="1" applyFill="1" applyBorder="1" applyAlignment="1">
      <alignment horizontal="center"/>
    </xf>
    <xf numFmtId="177" fontId="6" fillId="5" borderId="40" xfId="0" applyNumberFormat="1" applyFont="1" applyFill="1" applyBorder="1" applyAlignment="1">
      <alignment horizontal="center"/>
    </xf>
    <xf numFmtId="0" fontId="6" fillId="5" borderId="26" xfId="0" applyFont="1" applyFill="1" applyBorder="1" applyAlignment="1">
      <alignment horizontal="center"/>
    </xf>
    <xf numFmtId="177" fontId="6" fillId="5" borderId="29" xfId="0" applyNumberFormat="1" applyFont="1" applyFill="1" applyBorder="1" applyAlignment="1">
      <alignment horizontal="center"/>
    </xf>
    <xf numFmtId="177" fontId="6" fillId="5" borderId="30" xfId="0" applyNumberFormat="1" applyFont="1" applyFill="1" applyBorder="1" applyAlignment="1">
      <alignment horizontal="center"/>
    </xf>
    <xf numFmtId="177" fontId="6" fillId="5" borderId="34" xfId="0" applyNumberFormat="1" applyFont="1" applyFill="1" applyBorder="1" applyAlignment="1">
      <alignment horizontal="center"/>
    </xf>
    <xf numFmtId="177" fontId="6" fillId="5" borderId="195" xfId="0" applyNumberFormat="1" applyFont="1" applyFill="1" applyBorder="1" applyAlignment="1">
      <alignment horizontal="center"/>
    </xf>
    <xf numFmtId="0" fontId="0" fillId="2" borderId="0" xfId="0" applyFill="1"/>
    <xf numFmtId="8" fontId="12" fillId="0" borderId="183" xfId="3" applyNumberFormat="1" applyFont="1" applyBorder="1" applyAlignment="1">
      <alignment vertical="center"/>
    </xf>
    <xf numFmtId="0" fontId="12" fillId="2" borderId="39" xfId="3" applyFont="1" applyFill="1" applyBorder="1" applyAlignment="1">
      <alignment vertical="center"/>
    </xf>
    <xf numFmtId="8" fontId="12" fillId="0" borderId="40" xfId="3" applyNumberFormat="1" applyFont="1" applyBorder="1" applyAlignment="1">
      <alignment vertical="center"/>
    </xf>
    <xf numFmtId="0" fontId="16" fillId="2" borderId="183" xfId="0" quotePrefix="1" applyFont="1" applyFill="1" applyBorder="1" applyAlignment="1">
      <alignment horizontal="center" vertical="center" wrapText="1"/>
    </xf>
    <xf numFmtId="0" fontId="16" fillId="2" borderId="183" xfId="0" applyFont="1" applyFill="1" applyBorder="1" applyAlignment="1">
      <alignment horizontal="center" vertical="center" wrapText="1"/>
    </xf>
    <xf numFmtId="0" fontId="16" fillId="2" borderId="225" xfId="0" applyFont="1" applyFill="1" applyBorder="1" applyAlignment="1">
      <alignment horizontal="center" vertical="center" wrapText="1"/>
    </xf>
    <xf numFmtId="165" fontId="6" fillId="0" borderId="183" xfId="0" applyNumberFormat="1" applyFont="1" applyBorder="1" applyAlignment="1">
      <alignment horizontal="center"/>
    </xf>
    <xf numFmtId="2" fontId="6" fillId="0" borderId="183" xfId="0" applyNumberFormat="1" applyFont="1" applyBorder="1" applyAlignment="1">
      <alignment horizontal="center"/>
    </xf>
    <xf numFmtId="2" fontId="6" fillId="0" borderId="225" xfId="0" applyNumberFormat="1" applyFont="1" applyBorder="1" applyAlignment="1">
      <alignment horizontal="center"/>
    </xf>
    <xf numFmtId="2" fontId="6" fillId="0" borderId="26" xfId="0" applyNumberFormat="1" applyFont="1" applyBorder="1" applyAlignment="1">
      <alignment horizontal="center"/>
    </xf>
    <xf numFmtId="2" fontId="6" fillId="0" borderId="47" xfId="0" applyNumberFormat="1" applyFont="1" applyBorder="1" applyAlignment="1">
      <alignment horizontal="center"/>
    </xf>
    <xf numFmtId="2" fontId="6" fillId="0" borderId="20" xfId="0" applyNumberFormat="1" applyFont="1" applyBorder="1" applyAlignment="1">
      <alignment horizontal="center"/>
    </xf>
    <xf numFmtId="2" fontId="6" fillId="0" borderId="12" xfId="0" applyNumberFormat="1" applyFont="1" applyBorder="1" applyAlignment="1">
      <alignment horizontal="center"/>
    </xf>
    <xf numFmtId="0" fontId="6" fillId="3" borderId="20" xfId="0" applyFont="1" applyFill="1" applyBorder="1" applyAlignment="1">
      <alignment horizontal="center"/>
    </xf>
    <xf numFmtId="0" fontId="6" fillId="10" borderId="20" xfId="0" applyFont="1" applyFill="1" applyBorder="1" applyAlignment="1">
      <alignment horizontal="center"/>
    </xf>
    <xf numFmtId="0" fontId="6" fillId="3" borderId="183" xfId="0" applyFont="1" applyFill="1" applyBorder="1" applyAlignment="1">
      <alignment horizontal="center"/>
    </xf>
    <xf numFmtId="0" fontId="6" fillId="10" borderId="183" xfId="0" applyFont="1" applyFill="1" applyBorder="1" applyAlignment="1">
      <alignment horizontal="center"/>
    </xf>
    <xf numFmtId="0" fontId="6" fillId="3" borderId="26" xfId="0" applyFont="1" applyFill="1" applyBorder="1" applyAlignment="1">
      <alignment horizontal="center"/>
    </xf>
    <xf numFmtId="0" fontId="6" fillId="10" borderId="26" xfId="0" applyFont="1" applyFill="1" applyBorder="1" applyAlignment="1">
      <alignment horizontal="center"/>
    </xf>
    <xf numFmtId="0" fontId="6" fillId="11" borderId="20" xfId="0" applyFont="1" applyFill="1" applyBorder="1" applyAlignment="1">
      <alignment horizontal="center"/>
    </xf>
    <xf numFmtId="0" fontId="6" fillId="11" borderId="183" xfId="0" applyFont="1" applyFill="1" applyBorder="1" applyAlignment="1">
      <alignment horizontal="center"/>
    </xf>
    <xf numFmtId="0" fontId="6" fillId="11" borderId="26" xfId="0" applyFont="1" applyFill="1" applyBorder="1" applyAlignment="1">
      <alignment horizontal="center"/>
    </xf>
    <xf numFmtId="0" fontId="0" fillId="2" borderId="1" xfId="0" applyFill="1" applyBorder="1"/>
    <xf numFmtId="0" fontId="0" fillId="2" borderId="2" xfId="0" applyFill="1" applyBorder="1"/>
    <xf numFmtId="0" fontId="0" fillId="2" borderId="3" xfId="0" applyFill="1" applyBorder="1"/>
    <xf numFmtId="0" fontId="14" fillId="2" borderId="4" xfId="0" applyFont="1" applyFill="1" applyBorder="1" applyAlignment="1">
      <alignment horizontal="center"/>
    </xf>
    <xf numFmtId="0" fontId="14" fillId="2" borderId="0" xfId="0" applyFont="1" applyFill="1" applyAlignment="1">
      <alignment horizontal="left"/>
    </xf>
    <xf numFmtId="0" fontId="0" fillId="2" borderId="5" xfId="0" applyFill="1" applyBorder="1"/>
    <xf numFmtId="0" fontId="0" fillId="2" borderId="4" xfId="0" applyFill="1" applyBorder="1"/>
    <xf numFmtId="0" fontId="0" fillId="2" borderId="9" xfId="0" applyFill="1" applyBorder="1"/>
    <xf numFmtId="0" fontId="0" fillId="2" borderId="10" xfId="0" applyFill="1" applyBorder="1"/>
    <xf numFmtId="0" fontId="0" fillId="2" borderId="11" xfId="0" applyFill="1" applyBorder="1"/>
    <xf numFmtId="165" fontId="13" fillId="5" borderId="0" xfId="1" applyNumberFormat="1" applyFont="1" applyFill="1" applyBorder="1" applyAlignment="1" applyProtection="1">
      <alignment vertical="center"/>
      <protection locked="0"/>
    </xf>
    <xf numFmtId="0" fontId="13" fillId="5" borderId="0" xfId="0" applyFont="1" applyFill="1" applyBorder="1" applyAlignment="1">
      <alignment vertical="center"/>
    </xf>
    <xf numFmtId="0" fontId="0" fillId="5" borderId="0" xfId="0" applyFill="1" applyBorder="1"/>
    <xf numFmtId="165" fontId="13" fillId="5" borderId="0" xfId="1" applyNumberFormat="1"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top"/>
    </xf>
    <xf numFmtId="0" fontId="6" fillId="5" borderId="6" xfId="0" applyFont="1" applyFill="1" applyBorder="1" applyAlignment="1" applyProtection="1">
      <alignment horizontal="center"/>
    </xf>
    <xf numFmtId="0" fontId="38" fillId="5" borderId="0" xfId="0" applyFont="1" applyFill="1" applyBorder="1" applyAlignment="1">
      <alignment horizontal="center" vertical="center" wrapText="1"/>
    </xf>
    <xf numFmtId="179" fontId="13" fillId="5" borderId="0" xfId="1" applyNumberFormat="1" applyFont="1" applyFill="1" applyBorder="1" applyAlignment="1" applyProtection="1">
      <alignment vertical="center"/>
      <protection locked="0"/>
    </xf>
    <xf numFmtId="0" fontId="13" fillId="5" borderId="0" xfId="1" applyFont="1" applyFill="1" applyBorder="1" applyAlignment="1" applyProtection="1">
      <alignment vertical="center"/>
      <protection locked="0"/>
    </xf>
    <xf numFmtId="0" fontId="45" fillId="0" borderId="27" xfId="3" quotePrefix="1" applyFont="1" applyBorder="1" applyAlignment="1">
      <alignment horizontal="center"/>
    </xf>
    <xf numFmtId="0" fontId="45" fillId="0" borderId="177" xfId="3" quotePrefix="1" applyFont="1" applyBorder="1" applyAlignment="1">
      <alignment horizontal="center"/>
    </xf>
    <xf numFmtId="0" fontId="0" fillId="5" borderId="0" xfId="0" applyFill="1"/>
    <xf numFmtId="168" fontId="13" fillId="5" borderId="0" xfId="1" applyNumberFormat="1" applyFont="1" applyFill="1" applyBorder="1" applyAlignment="1" applyProtection="1">
      <alignment vertical="center"/>
      <protection locked="0"/>
    </xf>
    <xf numFmtId="0" fontId="9" fillId="5" borderId="179" xfId="0" applyFont="1" applyFill="1" applyBorder="1" applyAlignment="1">
      <alignment horizontal="center" vertical="center" wrapText="1"/>
    </xf>
    <xf numFmtId="0" fontId="7" fillId="5" borderId="179" xfId="0" applyFont="1" applyFill="1" applyBorder="1" applyAlignment="1">
      <alignment horizontal="center" vertical="center"/>
    </xf>
    <xf numFmtId="0" fontId="16" fillId="5" borderId="179" xfId="0" applyFont="1" applyFill="1" applyBorder="1" applyAlignment="1">
      <alignment horizontal="center" vertical="center" wrapText="1"/>
    </xf>
    <xf numFmtId="2" fontId="6" fillId="5" borderId="179" xfId="0" applyNumberFormat="1" applyFont="1" applyFill="1" applyBorder="1" applyAlignment="1">
      <alignment horizontal="center"/>
    </xf>
    <xf numFmtId="2" fontId="6" fillId="5" borderId="18" xfId="0" applyNumberFormat="1" applyFont="1" applyFill="1" applyBorder="1" applyAlignment="1">
      <alignment horizontal="center"/>
    </xf>
    <xf numFmtId="2" fontId="6" fillId="5" borderId="0" xfId="0" applyNumberFormat="1" applyFont="1" applyFill="1" applyBorder="1" applyAlignment="1">
      <alignment horizontal="center"/>
    </xf>
    <xf numFmtId="0" fontId="6" fillId="5" borderId="0" xfId="0" applyFont="1" applyFill="1" applyBorder="1" applyAlignment="1">
      <alignment horizontal="center"/>
    </xf>
    <xf numFmtId="2" fontId="6" fillId="5" borderId="225" xfId="0" applyNumberFormat="1" applyFont="1" applyFill="1" applyBorder="1" applyAlignment="1">
      <alignment horizontal="center"/>
    </xf>
    <xf numFmtId="0" fontId="1" fillId="5" borderId="0" xfId="3" applyFont="1" applyFill="1" applyBorder="1" applyAlignment="1">
      <alignment wrapText="1"/>
    </xf>
    <xf numFmtId="0" fontId="2" fillId="5" borderId="0" xfId="3" applyFill="1" applyBorder="1"/>
    <xf numFmtId="0" fontId="12" fillId="5" borderId="0" xfId="3" applyFont="1" applyFill="1" applyBorder="1" applyAlignment="1">
      <alignment vertical="center"/>
    </xf>
    <xf numFmtId="8" fontId="12" fillId="5" borderId="0" xfId="3" applyNumberFormat="1" applyFont="1" applyFill="1" applyBorder="1" applyAlignment="1">
      <alignment vertical="center"/>
    </xf>
    <xf numFmtId="0" fontId="6" fillId="0" borderId="0" xfId="0" applyFont="1" applyFill="1" applyBorder="1" applyAlignment="1" applyProtection="1">
      <alignment horizontal="center" vertical="center" wrapText="1"/>
    </xf>
    <xf numFmtId="0" fontId="20" fillId="12" borderId="39" xfId="0" applyFont="1" applyFill="1" applyBorder="1" applyAlignment="1" applyProtection="1">
      <alignment horizontal="center"/>
      <protection locked="0"/>
    </xf>
    <xf numFmtId="0" fontId="21" fillId="12" borderId="24" xfId="0" applyFont="1" applyFill="1" applyBorder="1" applyAlignment="1" applyProtection="1">
      <alignment horizontal="center"/>
      <protection locked="0"/>
    </xf>
    <xf numFmtId="0" fontId="9" fillId="12" borderId="41" xfId="0" applyFont="1" applyFill="1" applyBorder="1" applyAlignment="1" applyProtection="1">
      <alignment horizontal="center" vertical="center"/>
      <protection locked="0"/>
    </xf>
    <xf numFmtId="0" fontId="9" fillId="12" borderId="24" xfId="0" applyFont="1" applyFill="1" applyBorder="1" applyAlignment="1" applyProtection="1">
      <alignment horizontal="center" vertical="center"/>
      <protection locked="0"/>
    </xf>
    <xf numFmtId="0" fontId="9" fillId="12" borderId="24" xfId="0" applyFont="1" applyFill="1" applyBorder="1" applyAlignment="1" applyProtection="1">
      <alignment horizontal="center"/>
      <protection locked="0"/>
    </xf>
    <xf numFmtId="165" fontId="9" fillId="12" borderId="44" xfId="0" applyNumberFormat="1" applyFont="1" applyFill="1" applyBorder="1" applyAlignment="1" applyProtection="1">
      <alignment horizontal="center"/>
      <protection locked="0"/>
    </xf>
    <xf numFmtId="2" fontId="9" fillId="12" borderId="40" xfId="0" applyNumberFormat="1" applyFont="1" applyFill="1" applyBorder="1" applyAlignment="1" applyProtection="1">
      <alignment horizontal="center" vertical="center"/>
      <protection locked="0"/>
    </xf>
    <xf numFmtId="0" fontId="28" fillId="12" borderId="43" xfId="0" applyFont="1" applyFill="1" applyBorder="1" applyAlignment="1" applyProtection="1">
      <alignment horizontal="center" vertical="center"/>
      <protection locked="0"/>
    </xf>
    <xf numFmtId="165" fontId="9" fillId="12" borderId="24" xfId="0" applyNumberFormat="1" applyFont="1" applyFill="1" applyBorder="1" applyAlignment="1" applyProtection="1">
      <alignment horizontal="center" vertical="center"/>
      <protection locked="0"/>
    </xf>
    <xf numFmtId="165" fontId="9" fillId="12" borderId="225" xfId="0" applyNumberFormat="1" applyFont="1" applyFill="1" applyBorder="1" applyAlignment="1" applyProtection="1">
      <alignment horizontal="center" vertical="center"/>
      <protection locked="0"/>
    </xf>
    <xf numFmtId="0" fontId="12" fillId="5" borderId="0" xfId="0" applyFont="1" applyFill="1"/>
    <xf numFmtId="165" fontId="9" fillId="12" borderId="39" xfId="0" applyNumberFormat="1" applyFont="1" applyFill="1" applyBorder="1" applyAlignment="1" applyProtection="1">
      <alignment horizontal="center"/>
      <protection locked="0"/>
    </xf>
    <xf numFmtId="0" fontId="6" fillId="0" borderId="29" xfId="0" applyFont="1" applyBorder="1" applyAlignment="1" applyProtection="1">
      <alignment horizontal="center" vertical="center" wrapText="1"/>
    </xf>
    <xf numFmtId="0" fontId="6" fillId="0" borderId="34"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6" fillId="0" borderId="9" xfId="0" applyFont="1" applyFill="1" applyBorder="1" applyAlignment="1">
      <alignment vertical="center"/>
    </xf>
    <xf numFmtId="0" fontId="6" fillId="0" borderId="4" xfId="0" applyFont="1" applyFill="1" applyBorder="1" applyAlignment="1">
      <alignment vertical="center"/>
    </xf>
    <xf numFmtId="0" fontId="6" fillId="0" borderId="184" xfId="0" applyFont="1" applyBorder="1" applyAlignment="1" applyProtection="1">
      <alignment horizontal="center" vertical="center" wrapText="1"/>
    </xf>
    <xf numFmtId="165" fontId="9" fillId="0" borderId="183" xfId="0" applyNumberFormat="1" applyFont="1" applyBorder="1" applyAlignment="1">
      <alignment horizontal="center"/>
    </xf>
    <xf numFmtId="2" fontId="9" fillId="5" borderId="40" xfId="0" applyNumberFormat="1" applyFont="1" applyFill="1" applyBorder="1" applyAlignment="1" applyProtection="1">
      <alignment horizontal="center" vertical="center"/>
      <protection locked="0"/>
    </xf>
    <xf numFmtId="165" fontId="9" fillId="12" borderId="183" xfId="0" applyNumberFormat="1" applyFont="1" applyFill="1" applyBorder="1" applyAlignment="1" applyProtection="1">
      <alignment horizontal="center" vertical="center"/>
      <protection locked="0"/>
    </xf>
    <xf numFmtId="0" fontId="4" fillId="0" borderId="184" xfId="0" applyFont="1" applyBorder="1" applyAlignment="1">
      <alignment horizontal="center" vertical="center"/>
    </xf>
    <xf numFmtId="165" fontId="9" fillId="0" borderId="12" xfId="0" applyNumberFormat="1" applyFont="1" applyBorder="1" applyAlignment="1" applyProtection="1">
      <alignment horizontal="center"/>
      <protection locked="0"/>
    </xf>
    <xf numFmtId="0" fontId="6" fillId="0" borderId="5" xfId="0" applyFont="1" applyFill="1" applyBorder="1" applyAlignment="1" applyProtection="1">
      <alignment horizontal="center" vertical="center" wrapText="1"/>
    </xf>
    <xf numFmtId="0" fontId="19" fillId="5" borderId="34" xfId="0" applyFont="1" applyFill="1" applyBorder="1" applyAlignment="1" applyProtection="1">
      <alignment horizontal="center" vertical="center" textRotation="90" wrapText="1"/>
    </xf>
    <xf numFmtId="0" fontId="6" fillId="5" borderId="29" xfId="0" applyFont="1" applyFill="1" applyBorder="1" applyAlignment="1" applyProtection="1">
      <alignment horizontal="center" vertical="center" wrapText="1"/>
    </xf>
    <xf numFmtId="165" fontId="0" fillId="0" borderId="0" xfId="0" applyNumberFormat="1" applyAlignment="1">
      <alignment horizontal="center"/>
    </xf>
    <xf numFmtId="0" fontId="0" fillId="0" borderId="0" xfId="0" applyAlignment="1">
      <alignment horizontal="center"/>
    </xf>
    <xf numFmtId="0" fontId="49" fillId="0" borderId="228" xfId="0" applyFont="1" applyFill="1" applyBorder="1" applyAlignment="1">
      <alignment horizontal="center" vertical="center"/>
    </xf>
    <xf numFmtId="0" fontId="50" fillId="12" borderId="43" xfId="0" applyFont="1" applyFill="1" applyBorder="1" applyAlignment="1" applyProtection="1">
      <alignment horizontal="center" vertical="center"/>
      <protection locked="0"/>
    </xf>
    <xf numFmtId="165" fontId="49" fillId="12" borderId="24" xfId="0" applyNumberFormat="1" applyFont="1" applyFill="1" applyBorder="1" applyAlignment="1" applyProtection="1">
      <alignment horizontal="center" vertical="center"/>
      <protection locked="0"/>
    </xf>
    <xf numFmtId="165" fontId="49" fillId="12" borderId="183" xfId="0" applyNumberFormat="1" applyFont="1" applyFill="1" applyBorder="1" applyAlignment="1" applyProtection="1">
      <alignment horizontal="center" vertical="center"/>
      <protection locked="0"/>
    </xf>
    <xf numFmtId="165" fontId="49" fillId="12" borderId="225" xfId="0" applyNumberFormat="1" applyFont="1" applyFill="1" applyBorder="1" applyAlignment="1" applyProtection="1">
      <alignment horizontal="center" vertical="center"/>
      <protection locked="0"/>
    </xf>
    <xf numFmtId="165" fontId="30" fillId="0" borderId="227" xfId="0" applyNumberFormat="1" applyFont="1" applyFill="1" applyBorder="1" applyAlignment="1">
      <alignment horizontal="center" vertical="center"/>
    </xf>
    <xf numFmtId="0" fontId="50" fillId="12" borderId="55" xfId="0" applyFont="1" applyFill="1" applyBorder="1" applyAlignment="1" applyProtection="1">
      <alignment horizontal="center" vertical="center"/>
      <protection locked="0"/>
    </xf>
    <xf numFmtId="165" fontId="49" fillId="12" borderId="237" xfId="0" applyNumberFormat="1" applyFont="1" applyFill="1" applyBorder="1" applyAlignment="1" applyProtection="1">
      <alignment horizontal="center" vertical="center"/>
      <protection locked="0"/>
    </xf>
    <xf numFmtId="165" fontId="49" fillId="12" borderId="56" xfId="0" applyNumberFormat="1" applyFont="1" applyFill="1" applyBorder="1" applyAlignment="1" applyProtection="1">
      <alignment horizontal="center" vertical="center"/>
      <protection locked="0"/>
    </xf>
    <xf numFmtId="2" fontId="20" fillId="12" borderId="39" xfId="0" applyNumberFormat="1" applyFont="1" applyFill="1" applyBorder="1" applyAlignment="1" applyProtection="1">
      <alignment horizontal="center"/>
      <protection locked="0"/>
    </xf>
    <xf numFmtId="0" fontId="9" fillId="12" borderId="44" xfId="0" applyFont="1" applyFill="1" applyBorder="1" applyAlignment="1" applyProtection="1">
      <alignment horizontal="center" vertical="center"/>
      <protection locked="0"/>
    </xf>
    <xf numFmtId="0" fontId="6" fillId="0" borderId="18" xfId="0" applyFont="1" applyBorder="1" applyAlignment="1">
      <alignment horizontal="center" vertical="center" wrapText="1"/>
    </xf>
    <xf numFmtId="0" fontId="6" fillId="0" borderId="0" xfId="0" applyFont="1" applyAlignment="1">
      <alignment horizontal="center" vertical="center" wrapText="1"/>
    </xf>
    <xf numFmtId="166" fontId="0" fillId="0" borderId="0" xfId="0" applyNumberFormat="1" applyAlignment="1">
      <alignment horizontal="center"/>
    </xf>
    <xf numFmtId="0" fontId="4" fillId="0" borderId="187" xfId="0" applyFont="1" applyBorder="1" applyAlignment="1">
      <alignment horizontal="center" vertical="center"/>
    </xf>
    <xf numFmtId="0" fontId="4" fillId="4" borderId="12" xfId="0" applyFont="1" applyFill="1" applyBorder="1" applyAlignment="1">
      <alignment horizontal="center" vertical="center"/>
    </xf>
    <xf numFmtId="0" fontId="4" fillId="0" borderId="6" xfId="0" applyFont="1" applyBorder="1" applyAlignment="1">
      <alignment horizontal="center" vertical="center"/>
    </xf>
    <xf numFmtId="165" fontId="49" fillId="12" borderId="62" xfId="0" applyNumberFormat="1" applyFont="1" applyFill="1" applyBorder="1" applyAlignment="1" applyProtection="1">
      <alignment horizontal="center" vertical="center"/>
      <protection locked="0"/>
    </xf>
    <xf numFmtId="165" fontId="25" fillId="4" borderId="60" xfId="0" applyNumberFormat="1" applyFont="1" applyFill="1" applyBorder="1" applyAlignment="1">
      <alignment horizontal="center" vertical="center"/>
    </xf>
    <xf numFmtId="0" fontId="12" fillId="0" borderId="0" xfId="1" applyAlignment="1"/>
    <xf numFmtId="0" fontId="9" fillId="12" borderId="40" xfId="0" applyFont="1" applyFill="1" applyBorder="1" applyAlignment="1" applyProtection="1">
      <alignment horizontal="center" vertical="center"/>
      <protection locked="0"/>
    </xf>
    <xf numFmtId="0" fontId="6" fillId="0" borderId="0" xfId="0" applyFont="1" applyBorder="1" applyAlignment="1">
      <alignment horizontal="center" vertical="center" wrapText="1"/>
    </xf>
    <xf numFmtId="0" fontId="6" fillId="0" borderId="4" xfId="0" applyFont="1" applyFill="1" applyBorder="1" applyAlignment="1" applyProtection="1">
      <alignment horizontal="center" vertical="center" wrapText="1"/>
    </xf>
    <xf numFmtId="0" fontId="12" fillId="0" borderId="0" xfId="0" applyFont="1" applyBorder="1"/>
    <xf numFmtId="0" fontId="12" fillId="5" borderId="0" xfId="0" applyFont="1" applyFill="1" applyBorder="1" applyAlignment="1"/>
    <xf numFmtId="0" fontId="0" fillId="5" borderId="18" xfId="0" applyFill="1" applyBorder="1"/>
    <xf numFmtId="0" fontId="22" fillId="0" borderId="0" xfId="0" applyFont="1" applyBorder="1" applyAlignment="1">
      <alignment wrapText="1"/>
    </xf>
    <xf numFmtId="0" fontId="22" fillId="5" borderId="0" xfId="0" applyFont="1" applyFill="1" applyBorder="1" applyAlignment="1">
      <alignment wrapText="1"/>
    </xf>
    <xf numFmtId="0" fontId="22" fillId="5" borderId="0" xfId="4" quotePrefix="1" applyFont="1" applyFill="1" applyBorder="1" applyAlignment="1">
      <alignment vertical="top" wrapText="1"/>
    </xf>
    <xf numFmtId="0" fontId="22" fillId="5" borderId="0" xfId="4" quotePrefix="1" applyFont="1" applyFill="1" applyBorder="1" applyAlignment="1"/>
    <xf numFmtId="165" fontId="9" fillId="12" borderId="39" xfId="0" applyNumberFormat="1" applyFont="1" applyFill="1" applyBorder="1" applyAlignment="1" applyProtection="1">
      <alignment horizontal="center"/>
      <protection locked="0"/>
    </xf>
    <xf numFmtId="165" fontId="9" fillId="12" borderId="24" xfId="0" applyNumberFormat="1" applyFont="1" applyFill="1" applyBorder="1" applyAlignment="1" applyProtection="1">
      <alignment horizontal="center"/>
      <protection locked="0"/>
    </xf>
    <xf numFmtId="0" fontId="26" fillId="5" borderId="0" xfId="2" applyFont="1" applyFill="1" applyBorder="1" applyAlignment="1">
      <alignment vertical="center"/>
    </xf>
    <xf numFmtId="0" fontId="9" fillId="5" borderId="0" xfId="0" applyFont="1" applyFill="1" applyBorder="1" applyAlignment="1">
      <alignment vertical="center"/>
    </xf>
    <xf numFmtId="0" fontId="32" fillId="5" borderId="0" xfId="0" applyFont="1" applyFill="1" applyBorder="1" applyAlignment="1">
      <alignment vertical="center" wrapText="1"/>
    </xf>
    <xf numFmtId="0" fontId="4" fillId="5" borderId="0" xfId="0" applyFont="1" applyFill="1" applyBorder="1"/>
    <xf numFmtId="169" fontId="9" fillId="12" borderId="43" xfId="0" applyNumberFormat="1" applyFont="1" applyFill="1" applyBorder="1" applyAlignment="1" applyProtection="1">
      <alignment horizontal="center"/>
      <protection locked="0"/>
    </xf>
    <xf numFmtId="169" fontId="9" fillId="12" borderId="35" xfId="0" applyNumberFormat="1" applyFont="1" applyFill="1" applyBorder="1" applyAlignment="1" applyProtection="1">
      <alignment horizontal="center"/>
      <protection locked="0"/>
    </xf>
    <xf numFmtId="169" fontId="9" fillId="12" borderId="225" xfId="0" applyNumberFormat="1" applyFont="1" applyFill="1" applyBorder="1" applyAlignment="1" applyProtection="1">
      <alignment horizontal="center"/>
      <protection locked="0"/>
    </xf>
    <xf numFmtId="0" fontId="9" fillId="12" borderId="225" xfId="0" applyFont="1" applyFill="1" applyBorder="1" applyAlignment="1" applyProtection="1">
      <alignment horizontal="center" vertical="center"/>
      <protection locked="0"/>
    </xf>
    <xf numFmtId="0" fontId="9" fillId="12" borderId="43" xfId="0" applyFont="1" applyFill="1" applyBorder="1" applyAlignment="1" applyProtection="1">
      <alignment horizontal="center" vertical="center"/>
      <protection locked="0"/>
    </xf>
    <xf numFmtId="0" fontId="4" fillId="0" borderId="73" xfId="0" applyFont="1" applyBorder="1"/>
    <xf numFmtId="0" fontId="16" fillId="12" borderId="74" xfId="0" applyFont="1" applyFill="1" applyBorder="1" applyAlignment="1">
      <alignment horizontal="left" vertical="center" wrapText="1"/>
    </xf>
    <xf numFmtId="0" fontId="12" fillId="0" borderId="0" xfId="1" applyAlignment="1">
      <alignment vertical="center"/>
    </xf>
    <xf numFmtId="0" fontId="6" fillId="0" borderId="226" xfId="1" applyFont="1" applyBorder="1" applyAlignment="1">
      <alignment horizontal="left" vertical="center"/>
    </xf>
    <xf numFmtId="0" fontId="6" fillId="0" borderId="185" xfId="1" applyFont="1" applyBorder="1" applyAlignment="1">
      <alignment horizontal="left" vertical="center"/>
    </xf>
    <xf numFmtId="0" fontId="6" fillId="0" borderId="0" xfId="1" applyFont="1" applyAlignment="1">
      <alignment horizontal="centerContinuous" vertical="center"/>
    </xf>
    <xf numFmtId="0" fontId="6" fillId="0" borderId="0" xfId="1" applyFont="1" applyAlignment="1">
      <alignment vertical="center"/>
    </xf>
    <xf numFmtId="0" fontId="7" fillId="12" borderId="14" xfId="1" applyFont="1" applyFill="1" applyBorder="1" applyAlignment="1" applyProtection="1">
      <alignment horizontal="center" vertical="center"/>
      <protection locked="0"/>
    </xf>
    <xf numFmtId="0" fontId="9" fillId="12" borderId="242" xfId="1" applyFont="1" applyFill="1" applyBorder="1" applyAlignment="1" applyProtection="1">
      <alignment horizontal="center" vertical="center"/>
      <protection locked="0"/>
    </xf>
    <xf numFmtId="0" fontId="22" fillId="0" borderId="0" xfId="1" applyFont="1" applyAlignment="1">
      <alignment vertical="center"/>
    </xf>
    <xf numFmtId="0" fontId="6" fillId="0" borderId="19" xfId="1" applyFont="1" applyBorder="1" applyAlignment="1">
      <alignment vertical="center"/>
    </xf>
    <xf numFmtId="0" fontId="6" fillId="0" borderId="5" xfId="1" applyFont="1" applyBorder="1" applyAlignment="1">
      <alignment vertical="center"/>
    </xf>
    <xf numFmtId="0" fontId="51" fillId="0" borderId="19" xfId="1" applyFont="1" applyBorder="1" applyAlignment="1">
      <alignment horizontal="center" vertical="center"/>
    </xf>
    <xf numFmtId="0" fontId="6" fillId="0" borderId="187" xfId="1" applyFont="1" applyBorder="1" applyAlignment="1">
      <alignment vertical="center"/>
    </xf>
    <xf numFmtId="0" fontId="6" fillId="0" borderId="4" xfId="1" applyFont="1" applyBorder="1" applyAlignment="1">
      <alignment vertical="center" wrapText="1"/>
    </xf>
    <xf numFmtId="0" fontId="12" fillId="0" borderId="0" xfId="1" applyAlignment="1">
      <alignment horizontal="centerContinuous" vertical="center"/>
    </xf>
    <xf numFmtId="0" fontId="12" fillId="0" borderId="5" xfId="1" applyBorder="1" applyAlignment="1">
      <alignment vertical="center"/>
    </xf>
    <xf numFmtId="2" fontId="9" fillId="12" borderId="36" xfId="1" applyNumberFormat="1" applyFont="1" applyFill="1" applyBorder="1" applyAlignment="1" applyProtection="1">
      <alignment horizontal="center" vertical="center"/>
      <protection locked="0"/>
    </xf>
    <xf numFmtId="2" fontId="9" fillId="12" borderId="242" xfId="1" applyNumberFormat="1" applyFont="1" applyFill="1" applyBorder="1" applyAlignment="1" applyProtection="1">
      <alignment horizontal="center" vertical="center"/>
      <protection locked="0"/>
    </xf>
    <xf numFmtId="165" fontId="9" fillId="12" borderId="30" xfId="1" applyNumberFormat="1" applyFont="1" applyFill="1" applyBorder="1" applyAlignment="1" applyProtection="1">
      <alignment horizontal="center" vertical="center"/>
      <protection locked="0"/>
    </xf>
    <xf numFmtId="2" fontId="9" fillId="12" borderId="30" xfId="1" applyNumberFormat="1" applyFont="1" applyFill="1" applyBorder="1" applyAlignment="1" applyProtection="1">
      <alignment horizontal="center" vertical="center"/>
      <protection locked="0"/>
    </xf>
    <xf numFmtId="3" fontId="9" fillId="12" borderId="30" xfId="1" applyNumberFormat="1" applyFont="1" applyFill="1" applyBorder="1" applyAlignment="1" applyProtection="1">
      <alignment horizontal="center" vertical="center"/>
      <protection locked="0"/>
    </xf>
    <xf numFmtId="182" fontId="9" fillId="12" borderId="30" xfId="1" applyNumberFormat="1" applyFont="1" applyFill="1" applyBorder="1" applyAlignment="1" applyProtection="1">
      <alignment horizontal="center" vertical="center"/>
      <protection locked="0"/>
    </xf>
    <xf numFmtId="0" fontId="9" fillId="12" borderId="183" xfId="1" applyFont="1" applyFill="1" applyBorder="1" applyAlignment="1" applyProtection="1">
      <alignment horizontal="center" vertical="center"/>
      <protection locked="0"/>
    </xf>
    <xf numFmtId="165" fontId="9" fillId="12" borderId="42" xfId="1" applyNumberFormat="1" applyFont="1" applyFill="1" applyBorder="1" applyAlignment="1" applyProtection="1">
      <alignment horizontal="center" vertical="center"/>
      <protection locked="0"/>
    </xf>
    <xf numFmtId="0" fontId="12" fillId="12" borderId="35" xfId="1" applyFill="1" applyBorder="1" applyAlignment="1" applyProtection="1">
      <alignment horizontal="left" vertical="center"/>
      <protection locked="0"/>
    </xf>
    <xf numFmtId="0" fontId="12" fillId="12" borderId="212" xfId="1" applyFill="1" applyBorder="1" applyAlignment="1" applyProtection="1">
      <alignment vertical="center"/>
      <protection locked="0"/>
    </xf>
    <xf numFmtId="0" fontId="12" fillId="12" borderId="36" xfId="1" applyFill="1" applyBorder="1" applyAlignment="1" applyProtection="1">
      <alignment vertical="center"/>
      <protection locked="0"/>
    </xf>
    <xf numFmtId="0" fontId="12" fillId="4" borderId="4" xfId="1" applyFill="1" applyBorder="1" applyAlignment="1">
      <alignment horizontal="center" vertical="center"/>
    </xf>
    <xf numFmtId="165" fontId="9" fillId="12" borderId="183" xfId="1" applyNumberFormat="1" applyFont="1" applyFill="1" applyBorder="1" applyAlignment="1" applyProtection="1">
      <alignment horizontal="center" vertical="center"/>
      <protection locked="0"/>
    </xf>
    <xf numFmtId="0" fontId="9" fillId="12" borderId="40" xfId="1" applyFont="1" applyFill="1" applyBorder="1" applyAlignment="1" applyProtection="1">
      <alignment horizontal="center" vertical="center"/>
      <protection locked="0"/>
    </xf>
    <xf numFmtId="0" fontId="12" fillId="0" borderId="4" xfId="1" applyBorder="1" applyAlignment="1">
      <alignment horizontal="center" vertical="center"/>
    </xf>
    <xf numFmtId="165" fontId="9" fillId="12" borderId="20" xfId="1" applyNumberFormat="1" applyFont="1" applyFill="1" applyBorder="1" applyAlignment="1" applyProtection="1">
      <alignment horizontal="center" vertical="center"/>
      <protection locked="0"/>
    </xf>
    <xf numFmtId="0" fontId="12" fillId="12" borderId="248" xfId="1" applyFill="1" applyBorder="1" applyAlignment="1" applyProtection="1">
      <alignment horizontal="left" vertical="center"/>
      <protection locked="0"/>
    </xf>
    <xf numFmtId="0" fontId="12" fillId="12" borderId="244" xfId="1" applyFill="1" applyBorder="1" applyAlignment="1" applyProtection="1">
      <alignment horizontal="center" vertical="center"/>
      <protection locked="0"/>
    </xf>
    <xf numFmtId="0" fontId="12" fillId="12" borderId="245" xfId="1" applyFill="1" applyBorder="1" applyAlignment="1" applyProtection="1">
      <alignment horizontal="center" vertical="center"/>
      <protection locked="0"/>
    </xf>
    <xf numFmtId="0" fontId="12" fillId="0" borderId="241" xfId="1" applyBorder="1" applyAlignment="1">
      <alignment horizontal="center" vertical="center"/>
    </xf>
    <xf numFmtId="0" fontId="31" fillId="0" borderId="0" xfId="1" applyFont="1" applyAlignment="1">
      <alignment vertical="center"/>
    </xf>
    <xf numFmtId="0" fontId="26" fillId="0" borderId="0" xfId="2" applyFont="1" applyAlignment="1">
      <alignment vertical="center"/>
    </xf>
    <xf numFmtId="2" fontId="12" fillId="0" borderId="0" xfId="1" applyNumberFormat="1" applyAlignment="1">
      <alignment vertical="center"/>
    </xf>
    <xf numFmtId="0" fontId="12" fillId="0" borderId="18" xfId="1" applyBorder="1" applyAlignment="1">
      <alignment vertical="center"/>
    </xf>
    <xf numFmtId="0" fontId="12" fillId="2" borderId="252" xfId="1" applyFill="1" applyBorder="1" applyAlignment="1">
      <alignment horizontal="center" vertical="center"/>
    </xf>
    <xf numFmtId="20" fontId="12" fillId="2" borderId="253" xfId="1" applyNumberFormat="1" applyFill="1" applyBorder="1" applyAlignment="1">
      <alignment horizontal="center" vertical="center"/>
    </xf>
    <xf numFmtId="0" fontId="12" fillId="2" borderId="253" xfId="1" applyFill="1" applyBorder="1" applyAlignment="1">
      <alignment horizontal="center" vertical="center"/>
    </xf>
    <xf numFmtId="181" fontId="12" fillId="2" borderId="253" xfId="1" applyNumberFormat="1" applyFill="1" applyBorder="1" applyAlignment="1">
      <alignment horizontal="center" vertical="center"/>
    </xf>
    <xf numFmtId="166" fontId="12" fillId="2" borderId="253" xfId="1" applyNumberFormat="1" applyFill="1" applyBorder="1" applyAlignment="1">
      <alignment horizontal="center" vertical="center" wrapText="1"/>
    </xf>
    <xf numFmtId="2" fontId="12" fillId="2" borderId="253" xfId="1" applyNumberFormat="1" applyFill="1" applyBorder="1" applyAlignment="1">
      <alignment horizontal="center" vertical="center" wrapText="1"/>
    </xf>
    <xf numFmtId="165" fontId="12" fillId="2" borderId="253" xfId="1" applyNumberFormat="1" applyFill="1" applyBorder="1" applyAlignment="1">
      <alignment horizontal="center" vertical="center" wrapText="1"/>
    </xf>
    <xf numFmtId="0" fontId="12" fillId="2" borderId="253" xfId="1" applyFill="1" applyBorder="1" applyAlignment="1">
      <alignment horizontal="center" vertical="center" wrapText="1"/>
    </xf>
    <xf numFmtId="180" fontId="12" fillId="2" borderId="253" xfId="1" applyNumberFormat="1" applyFill="1" applyBorder="1" applyAlignment="1">
      <alignment horizontal="center" vertical="center" wrapText="1"/>
    </xf>
    <xf numFmtId="0" fontId="12" fillId="2" borderId="254" xfId="1" applyFill="1" applyBorder="1" applyAlignment="1">
      <alignment horizontal="center" vertical="center" wrapText="1"/>
    </xf>
    <xf numFmtId="0" fontId="12" fillId="0" borderId="0" xfId="1" applyAlignment="1">
      <alignment horizontal="center" vertical="center"/>
    </xf>
    <xf numFmtId="0" fontId="0" fillId="2" borderId="252" xfId="0" applyFill="1" applyBorder="1" applyAlignment="1">
      <alignment horizontal="center" vertical="center"/>
    </xf>
    <xf numFmtId="0" fontId="0" fillId="2" borderId="253" xfId="0" applyFill="1" applyBorder="1" applyAlignment="1">
      <alignment horizontal="center" vertical="center"/>
    </xf>
    <xf numFmtId="166" fontId="0" fillId="2" borderId="253" xfId="0" applyNumberFormat="1" applyFill="1" applyBorder="1" applyAlignment="1">
      <alignment horizontal="center" vertical="center"/>
    </xf>
    <xf numFmtId="1" fontId="0" fillId="2" borderId="253" xfId="0" applyNumberFormat="1" applyFill="1" applyBorder="1" applyAlignment="1">
      <alignment horizontal="center" vertical="center"/>
    </xf>
    <xf numFmtId="165" fontId="0" fillId="2" borderId="253" xfId="0" applyNumberFormat="1" applyFill="1" applyBorder="1" applyAlignment="1">
      <alignment horizontal="center" vertical="center"/>
    </xf>
    <xf numFmtId="180" fontId="0" fillId="2" borderId="253" xfId="0" applyNumberFormat="1" applyFill="1" applyBorder="1" applyAlignment="1">
      <alignment horizontal="center" vertical="center"/>
    </xf>
    <xf numFmtId="2" fontId="0" fillId="2" borderId="253" xfId="0" applyNumberFormat="1" applyFill="1" applyBorder="1" applyAlignment="1">
      <alignment horizontal="center" vertical="center"/>
    </xf>
    <xf numFmtId="16" fontId="0" fillId="2" borderId="253" xfId="0" applyNumberFormat="1" applyFill="1" applyBorder="1" applyAlignment="1">
      <alignment horizontal="center" vertical="center"/>
    </xf>
    <xf numFmtId="8" fontId="0" fillId="2" borderId="253" xfId="0" applyNumberFormat="1" applyFill="1" applyBorder="1" applyAlignment="1">
      <alignment horizontal="center" vertical="center"/>
    </xf>
    <xf numFmtId="164" fontId="0" fillId="2" borderId="253" xfId="0" applyNumberFormat="1" applyFill="1" applyBorder="1" applyAlignment="1">
      <alignment horizontal="center" vertical="center"/>
    </xf>
    <xf numFmtId="168" fontId="0" fillId="2" borderId="253" xfId="0" applyNumberFormat="1" applyFill="1" applyBorder="1" applyAlignment="1">
      <alignment horizontal="center" vertical="center"/>
    </xf>
    <xf numFmtId="165" fontId="0" fillId="2" borderId="254" xfId="0" applyNumberFormat="1" applyFill="1" applyBorder="1" applyAlignment="1">
      <alignment horizontal="center" vertical="center"/>
    </xf>
    <xf numFmtId="0" fontId="9" fillId="0" borderId="0" xfId="1" applyFont="1" applyAlignment="1">
      <alignment horizontal="left" vertical="center"/>
    </xf>
    <xf numFmtId="0" fontId="12" fillId="0" borderId="0" xfId="1" applyAlignment="1">
      <alignment vertical="center" wrapText="1"/>
    </xf>
    <xf numFmtId="0" fontId="12" fillId="2" borderId="253" xfId="1" applyFill="1" applyBorder="1" applyAlignment="1">
      <alignment vertical="center"/>
    </xf>
    <xf numFmtId="0" fontId="0" fillId="0" borderId="0" xfId="0" applyAlignment="1">
      <alignment horizontal="center" vertical="center"/>
    </xf>
    <xf numFmtId="0" fontId="9" fillId="0" borderId="0" xfId="0" applyFont="1" applyAlignment="1">
      <alignment horizontal="center" vertical="center"/>
    </xf>
    <xf numFmtId="0" fontId="0" fillId="12" borderId="261" xfId="0" applyFill="1" applyBorder="1" applyAlignment="1">
      <alignment horizontal="center" vertical="center"/>
    </xf>
    <xf numFmtId="0" fontId="0" fillId="0" borderId="249" xfId="0" applyBorder="1" applyAlignment="1">
      <alignment horizontal="center" vertical="center" wrapText="1"/>
    </xf>
    <xf numFmtId="0" fontId="0" fillId="0" borderId="250" xfId="0" applyBorder="1" applyAlignment="1">
      <alignment horizontal="center" vertical="center" wrapText="1"/>
    </xf>
    <xf numFmtId="0" fontId="0" fillId="0" borderId="251" xfId="0" applyBorder="1" applyAlignment="1">
      <alignment horizontal="center" vertical="center" wrapText="1"/>
    </xf>
    <xf numFmtId="0" fontId="0" fillId="12" borderId="263" xfId="0" applyFill="1" applyBorder="1" applyAlignment="1">
      <alignment horizontal="center" vertical="center"/>
    </xf>
    <xf numFmtId="182" fontId="0" fillId="2" borderId="253" xfId="0" applyNumberFormat="1" applyFill="1" applyBorder="1" applyAlignment="1">
      <alignment horizontal="center" vertical="center"/>
    </xf>
    <xf numFmtId="181" fontId="0" fillId="2" borderId="253" xfId="0" applyNumberFormat="1" applyFill="1" applyBorder="1" applyAlignment="1">
      <alignment horizontal="center" vertical="center"/>
    </xf>
    <xf numFmtId="0" fontId="0" fillId="2" borderId="254" xfId="0" applyFill="1" applyBorder="1" applyAlignment="1">
      <alignment horizontal="center" vertical="center"/>
    </xf>
    <xf numFmtId="0" fontId="9" fillId="0" borderId="0" xfId="0" applyFont="1" applyAlignment="1">
      <alignment horizontal="left" vertical="center"/>
    </xf>
    <xf numFmtId="2" fontId="0" fillId="2" borderId="253" xfId="0" applyNumberFormat="1" applyFill="1" applyBorder="1" applyAlignment="1">
      <alignment horizontal="center" vertical="center" wrapText="1"/>
    </xf>
    <xf numFmtId="165" fontId="0" fillId="2" borderId="253" xfId="0" applyNumberFormat="1" applyFill="1" applyBorder="1" applyAlignment="1">
      <alignment horizontal="center" vertical="center" wrapText="1"/>
    </xf>
    <xf numFmtId="0" fontId="0" fillId="2" borderId="253" xfId="0" applyFill="1" applyBorder="1" applyAlignment="1">
      <alignment horizontal="center" vertical="center" wrapText="1"/>
    </xf>
    <xf numFmtId="0" fontId="0" fillId="12" borderId="249" xfId="0" applyFill="1" applyBorder="1" applyAlignment="1">
      <alignment horizontal="left" vertical="center"/>
    </xf>
    <xf numFmtId="0" fontId="0" fillId="12" borderId="251" xfId="0" applyFill="1" applyBorder="1" applyAlignment="1">
      <alignment horizontal="center" vertical="center"/>
    </xf>
    <xf numFmtId="0" fontId="0" fillId="12" borderId="249" xfId="0" applyFill="1" applyBorder="1" applyAlignment="1">
      <alignment horizontal="center" vertical="center"/>
    </xf>
    <xf numFmtId="0" fontId="0" fillId="12" borderId="250" xfId="0" applyFill="1" applyBorder="1" applyAlignment="1">
      <alignment horizontal="center" vertical="center"/>
    </xf>
    <xf numFmtId="0" fontId="0" fillId="12" borderId="252" xfId="0" applyFill="1" applyBorder="1" applyAlignment="1">
      <alignment horizontal="left" vertical="center"/>
    </xf>
    <xf numFmtId="0" fontId="0" fillId="12" borderId="254" xfId="0" applyFill="1" applyBorder="1" applyAlignment="1">
      <alignment horizontal="center" vertical="center"/>
    </xf>
    <xf numFmtId="0" fontId="0" fillId="12" borderId="252" xfId="0" applyFill="1" applyBorder="1" applyAlignment="1">
      <alignment horizontal="center" vertical="center"/>
    </xf>
    <xf numFmtId="0" fontId="0" fillId="12" borderId="253" xfId="0" applyFill="1" applyBorder="1" applyAlignment="1">
      <alignment horizontal="center" vertical="center"/>
    </xf>
    <xf numFmtId="0" fontId="0" fillId="12" borderId="258" xfId="0" applyFill="1" applyBorder="1" applyAlignment="1">
      <alignment horizontal="center" vertical="center"/>
    </xf>
    <xf numFmtId="0" fontId="0" fillId="12" borderId="260" xfId="0" applyFill="1" applyBorder="1" applyAlignment="1">
      <alignment horizontal="center" vertical="center"/>
    </xf>
    <xf numFmtId="0" fontId="0" fillId="12" borderId="259" xfId="0" applyFill="1" applyBorder="1" applyAlignment="1">
      <alignment horizontal="center" vertical="center"/>
    </xf>
    <xf numFmtId="0" fontId="0" fillId="12" borderId="35" xfId="0" applyFill="1" applyBorder="1" applyAlignment="1">
      <alignment vertical="center"/>
    </xf>
    <xf numFmtId="0" fontId="0" fillId="12" borderId="36" xfId="0" applyFill="1" applyBorder="1" applyAlignment="1">
      <alignment vertical="center"/>
    </xf>
    <xf numFmtId="0" fontId="0" fillId="12" borderId="212" xfId="0" applyFill="1" applyBorder="1" applyAlignment="1">
      <alignment vertical="center"/>
    </xf>
    <xf numFmtId="0" fontId="6" fillId="12" borderId="36" xfId="0" applyFont="1" applyFill="1" applyBorder="1" applyAlignment="1">
      <alignment vertical="center"/>
    </xf>
    <xf numFmtId="0" fontId="0" fillId="12" borderId="35" xfId="0" applyFill="1" applyBorder="1" applyAlignment="1" applyProtection="1">
      <alignment vertical="center"/>
      <protection locked="0"/>
    </xf>
    <xf numFmtId="0" fontId="0" fillId="12" borderId="36" xfId="0" applyFill="1" applyBorder="1" applyAlignment="1" applyProtection="1">
      <alignment vertical="center"/>
      <protection locked="0"/>
    </xf>
    <xf numFmtId="0" fontId="0" fillId="12" borderId="248" xfId="0" applyFill="1" applyBorder="1" applyAlignment="1" applyProtection="1">
      <alignment vertical="center"/>
      <protection locked="0"/>
    </xf>
    <xf numFmtId="0" fontId="0" fillId="12" borderId="245" xfId="0" applyFill="1" applyBorder="1" applyAlignment="1" applyProtection="1">
      <alignment vertical="center"/>
      <protection locked="0"/>
    </xf>
    <xf numFmtId="0" fontId="0" fillId="12" borderId="212" xfId="0" applyFill="1" applyBorder="1" applyAlignment="1" applyProtection="1">
      <alignment vertical="center"/>
      <protection locked="0"/>
    </xf>
    <xf numFmtId="0" fontId="0" fillId="12" borderId="244" xfId="0" applyFill="1" applyBorder="1" applyAlignment="1" applyProtection="1">
      <alignment vertical="center"/>
      <protection locked="0"/>
    </xf>
    <xf numFmtId="0" fontId="6" fillId="12" borderId="36" xfId="0" applyFont="1" applyFill="1" applyBorder="1" applyAlignment="1" applyProtection="1">
      <alignment vertical="center"/>
      <protection locked="0"/>
    </xf>
    <xf numFmtId="0" fontId="12" fillId="12" borderId="35" xfId="1" applyFill="1" applyBorder="1" applyAlignment="1" applyProtection="1">
      <alignment horizontal="left" vertical="center"/>
    </xf>
    <xf numFmtId="0" fontId="12" fillId="12" borderId="212" xfId="1" applyFill="1" applyBorder="1" applyAlignment="1" applyProtection="1">
      <alignment vertical="center"/>
    </xf>
    <xf numFmtId="0" fontId="12" fillId="12" borderId="36" xfId="1" applyFill="1" applyBorder="1" applyAlignment="1" applyProtection="1">
      <alignment vertical="center"/>
    </xf>
    <xf numFmtId="0" fontId="12" fillId="12" borderId="212" xfId="1" applyFill="1" applyBorder="1" applyAlignment="1" applyProtection="1">
      <alignment horizontal="center" vertical="center"/>
    </xf>
    <xf numFmtId="0" fontId="12" fillId="12" borderId="36" xfId="1" applyFill="1" applyBorder="1" applyAlignment="1" applyProtection="1">
      <alignment horizontal="center" vertical="center"/>
    </xf>
    <xf numFmtId="0" fontId="4" fillId="12" borderId="45" xfId="0" applyFont="1" applyFill="1" applyBorder="1" applyAlignment="1" applyProtection="1">
      <protection locked="0"/>
    </xf>
    <xf numFmtId="0" fontId="4" fillId="12" borderId="46" xfId="0" applyFont="1" applyFill="1" applyBorder="1" applyAlignment="1" applyProtection="1">
      <protection locked="0"/>
    </xf>
    <xf numFmtId="0" fontId="4" fillId="12" borderId="50" xfId="0" applyFont="1" applyFill="1" applyBorder="1" applyAlignment="1" applyProtection="1">
      <protection locked="0"/>
    </xf>
    <xf numFmtId="0" fontId="4" fillId="12" borderId="35" xfId="0" applyFont="1" applyFill="1" applyBorder="1" applyAlignment="1" applyProtection="1">
      <protection locked="0"/>
    </xf>
    <xf numFmtId="0" fontId="4" fillId="12" borderId="212" xfId="0" applyFont="1" applyFill="1" applyBorder="1" applyAlignment="1" applyProtection="1">
      <protection locked="0"/>
    </xf>
    <xf numFmtId="0" fontId="4" fillId="12" borderId="36" xfId="0" applyFont="1" applyFill="1" applyBorder="1" applyAlignment="1" applyProtection="1">
      <protection locked="0"/>
    </xf>
    <xf numFmtId="0" fontId="4" fillId="12" borderId="248" xfId="0" applyFont="1" applyFill="1" applyBorder="1" applyAlignment="1" applyProtection="1">
      <protection locked="0"/>
    </xf>
    <xf numFmtId="0" fontId="4" fillId="12" borderId="244" xfId="0" applyFont="1" applyFill="1" applyBorder="1" applyAlignment="1" applyProtection="1">
      <protection locked="0"/>
    </xf>
    <xf numFmtId="0" fontId="4" fillId="12" borderId="245" xfId="0" applyFont="1" applyFill="1" applyBorder="1" applyAlignment="1" applyProtection="1">
      <protection locked="0"/>
    </xf>
    <xf numFmtId="0" fontId="22" fillId="12" borderId="212" xfId="0" applyFont="1" applyFill="1" applyBorder="1" applyAlignment="1" applyProtection="1">
      <protection locked="0"/>
    </xf>
    <xf numFmtId="0" fontId="22" fillId="12" borderId="36" xfId="0" applyFont="1" applyFill="1" applyBorder="1" applyAlignment="1" applyProtection="1">
      <protection locked="0"/>
    </xf>
    <xf numFmtId="0" fontId="0" fillId="12" borderId="248" xfId="0" applyFill="1" applyBorder="1" applyAlignment="1" applyProtection="1">
      <alignment horizontal="center"/>
      <protection locked="0"/>
    </xf>
    <xf numFmtId="0" fontId="0" fillId="12" borderId="244" xfId="0" applyFill="1" applyBorder="1" applyAlignment="1" applyProtection="1">
      <alignment horizontal="center"/>
      <protection locked="0"/>
    </xf>
    <xf numFmtId="0" fontId="0" fillId="12" borderId="245" xfId="0" applyFill="1" applyBorder="1" applyAlignment="1" applyProtection="1">
      <alignment horizontal="center"/>
      <protection locked="0"/>
    </xf>
    <xf numFmtId="0" fontId="22" fillId="12" borderId="45" xfId="0" applyFont="1" applyFill="1" applyBorder="1" applyAlignment="1" applyProtection="1">
      <alignment horizontal="left"/>
    </xf>
    <xf numFmtId="0" fontId="22" fillId="12" borderId="46" xfId="0" applyFont="1" applyFill="1" applyBorder="1" applyAlignment="1" applyProtection="1"/>
    <xf numFmtId="0" fontId="22" fillId="12" borderId="50" xfId="0" applyFont="1" applyFill="1" applyBorder="1" applyAlignment="1" applyProtection="1"/>
    <xf numFmtId="0" fontId="22" fillId="12" borderId="35" xfId="0" applyFont="1" applyFill="1" applyBorder="1" applyAlignment="1" applyProtection="1">
      <alignment horizontal="left"/>
    </xf>
    <xf numFmtId="0" fontId="22" fillId="12" borderId="212" xfId="0" applyFont="1" applyFill="1" applyBorder="1" applyAlignment="1" applyProtection="1"/>
    <xf numFmtId="0" fontId="22" fillId="12" borderId="36" xfId="0" applyFont="1" applyFill="1" applyBorder="1" applyAlignment="1" applyProtection="1"/>
    <xf numFmtId="0" fontId="0" fillId="12" borderId="35" xfId="0" applyFill="1" applyBorder="1" applyAlignment="1" applyProtection="1">
      <alignment horizontal="left"/>
    </xf>
    <xf numFmtId="0" fontId="0" fillId="12" borderId="212" xfId="0" applyFill="1" applyBorder="1" applyAlignment="1" applyProtection="1">
      <alignment horizontal="center"/>
    </xf>
    <xf numFmtId="0" fontId="0" fillId="12" borderId="36" xfId="0" applyFill="1" applyBorder="1" applyAlignment="1" applyProtection="1">
      <alignment horizontal="center"/>
    </xf>
    <xf numFmtId="0" fontId="0" fillId="12" borderId="212" xfId="0" applyFill="1" applyBorder="1" applyProtection="1"/>
    <xf numFmtId="0" fontId="0" fillId="12" borderId="36" xfId="0" applyFill="1" applyBorder="1" applyProtection="1"/>
    <xf numFmtId="0" fontId="4" fillId="12" borderId="35" xfId="0" applyFont="1" applyFill="1" applyBorder="1" applyAlignment="1" applyProtection="1"/>
    <xf numFmtId="0" fontId="6" fillId="12" borderId="29" xfId="0" applyFont="1" applyFill="1" applyBorder="1" applyAlignment="1">
      <alignment horizontal="center" vertical="center"/>
    </xf>
    <xf numFmtId="16" fontId="6" fillId="12" borderId="30" xfId="0" quotePrefix="1" applyNumberFormat="1" applyFont="1" applyFill="1" applyBorder="1" applyAlignment="1">
      <alignment horizontal="center" vertical="center"/>
    </xf>
    <xf numFmtId="0" fontId="6" fillId="12" borderId="29" xfId="0" quotePrefix="1" applyFont="1" applyFill="1" applyBorder="1" applyAlignment="1">
      <alignment horizontal="center" vertical="center"/>
    </xf>
    <xf numFmtId="0" fontId="6" fillId="12" borderId="39" xfId="0" applyFont="1" applyFill="1" applyBorder="1" applyAlignment="1">
      <alignment horizontal="center" vertical="center"/>
    </xf>
    <xf numFmtId="0" fontId="6" fillId="12" borderId="40" xfId="0" quotePrefix="1" applyFont="1" applyFill="1" applyBorder="1" applyAlignment="1">
      <alignment horizontal="center" vertical="center"/>
    </xf>
    <xf numFmtId="0" fontId="6" fillId="12" borderId="39" xfId="0" quotePrefix="1" applyFont="1" applyFill="1" applyBorder="1" applyAlignment="1">
      <alignment horizontal="center" vertical="center"/>
    </xf>
    <xf numFmtId="0" fontId="6" fillId="12" borderId="39" xfId="0" applyFont="1" applyFill="1" applyBorder="1" applyAlignment="1" applyProtection="1">
      <alignment horizontal="center" vertical="center"/>
      <protection locked="0"/>
    </xf>
    <xf numFmtId="0" fontId="6" fillId="12" borderId="40" xfId="0" quotePrefix="1" applyFont="1" applyFill="1" applyBorder="1" applyAlignment="1" applyProtection="1">
      <alignment horizontal="center" vertical="center"/>
      <protection locked="0"/>
    </xf>
    <xf numFmtId="0" fontId="6" fillId="12" borderId="48" xfId="0" applyFont="1" applyFill="1" applyBorder="1" applyAlignment="1" applyProtection="1">
      <alignment horizontal="center" vertical="center"/>
      <protection locked="0"/>
    </xf>
    <xf numFmtId="0" fontId="6" fillId="12" borderId="42" xfId="0" applyFont="1" applyFill="1" applyBorder="1" applyAlignment="1" applyProtection="1">
      <alignment horizontal="center" vertical="center"/>
      <protection locked="0"/>
    </xf>
    <xf numFmtId="0" fontId="12" fillId="0" borderId="0" xfId="1"/>
    <xf numFmtId="0" fontId="9" fillId="12" borderId="183" xfId="0" applyFont="1" applyFill="1" applyBorder="1" applyAlignment="1" applyProtection="1">
      <alignment horizontal="center" vertical="center"/>
      <protection locked="0"/>
    </xf>
    <xf numFmtId="0" fontId="12" fillId="5" borderId="239" xfId="5" applyFill="1" applyBorder="1" applyAlignment="1">
      <alignment horizontal="right" vertical="center" wrapText="1"/>
    </xf>
    <xf numFmtId="0" fontId="9" fillId="12" borderId="40" xfId="0" applyFont="1" applyFill="1" applyBorder="1" applyAlignment="1" applyProtection="1">
      <alignment horizontal="center"/>
      <protection locked="0"/>
    </xf>
    <xf numFmtId="0" fontId="49" fillId="12" borderId="237" xfId="0" applyFont="1" applyFill="1" applyBorder="1" applyAlignment="1" applyProtection="1">
      <alignment horizontal="center" vertical="center"/>
      <protection locked="0"/>
    </xf>
    <xf numFmtId="0" fontId="49" fillId="12" borderId="183" xfId="0" applyFont="1" applyFill="1" applyBorder="1" applyAlignment="1" applyProtection="1">
      <alignment horizontal="center" vertical="center"/>
      <protection locked="0"/>
    </xf>
    <xf numFmtId="0" fontId="0" fillId="12" borderId="35" xfId="0" applyFill="1" applyBorder="1" applyAlignment="1" applyProtection="1">
      <alignment horizontal="left"/>
      <protection locked="0"/>
    </xf>
    <xf numFmtId="0" fontId="0" fillId="12" borderId="212" xfId="0" applyFill="1" applyBorder="1" applyProtection="1">
      <protection locked="0"/>
    </xf>
    <xf numFmtId="0" fontId="0" fillId="12" borderId="36" xfId="0" applyFill="1" applyBorder="1" applyProtection="1">
      <protection locked="0"/>
    </xf>
    <xf numFmtId="0" fontId="0" fillId="12" borderId="248" xfId="0" applyFill="1" applyBorder="1" applyAlignment="1" applyProtection="1">
      <alignment horizontal="left"/>
      <protection locked="0"/>
    </xf>
    <xf numFmtId="0" fontId="0" fillId="12" borderId="76" xfId="0" applyFill="1" applyBorder="1" applyProtection="1">
      <protection locked="0"/>
    </xf>
    <xf numFmtId="0" fontId="0" fillId="12" borderId="75" xfId="0" applyFill="1" applyBorder="1" applyProtection="1">
      <protection locked="0"/>
    </xf>
    <xf numFmtId="0" fontId="12" fillId="12" borderId="35" xfId="0" applyFont="1" applyFill="1" applyBorder="1" applyAlignment="1" applyProtection="1">
      <alignment horizontal="left"/>
      <protection locked="0"/>
    </xf>
    <xf numFmtId="166" fontId="9" fillId="12" borderId="212" xfId="1" applyNumberFormat="1" applyFont="1" applyFill="1" applyBorder="1" applyAlignment="1" applyProtection="1">
      <alignment horizontal="center" vertical="center"/>
      <protection locked="0"/>
    </xf>
    <xf numFmtId="2" fontId="9" fillId="12" borderId="13" xfId="1" applyNumberFormat="1" applyFont="1" applyFill="1" applyBorder="1" applyAlignment="1" applyProtection="1">
      <alignment horizontal="center" vertical="center"/>
      <protection locked="0"/>
    </xf>
    <xf numFmtId="165" fontId="9" fillId="12" borderId="13" xfId="1" applyNumberFormat="1" applyFont="1" applyFill="1" applyBorder="1" applyAlignment="1" applyProtection="1">
      <alignment horizontal="center" vertical="center"/>
      <protection locked="0"/>
    </xf>
    <xf numFmtId="165" fontId="9" fillId="12" borderId="212" xfId="1" applyNumberFormat="1" applyFont="1" applyFill="1" applyBorder="1" applyAlignment="1" applyProtection="1">
      <alignment horizontal="center" vertical="center"/>
      <protection locked="0"/>
    </xf>
    <xf numFmtId="2" fontId="9" fillId="12" borderId="40" xfId="1" applyNumberFormat="1" applyFont="1" applyFill="1" applyBorder="1" applyAlignment="1" applyProtection="1">
      <alignment horizontal="center" vertical="center"/>
      <protection locked="0"/>
    </xf>
    <xf numFmtId="180" fontId="9" fillId="12" borderId="183" xfId="1" applyNumberFormat="1" applyFont="1" applyFill="1" applyBorder="1" applyAlignment="1" applyProtection="1">
      <alignment horizontal="center" vertical="center"/>
      <protection locked="0"/>
    </xf>
    <xf numFmtId="1" fontId="9" fillId="12" borderId="183" xfId="1" applyNumberFormat="1" applyFont="1" applyFill="1" applyBorder="1" applyAlignment="1" applyProtection="1">
      <alignment horizontal="center" vertical="center"/>
      <protection locked="0"/>
    </xf>
    <xf numFmtId="1" fontId="9" fillId="12" borderId="26" xfId="1" applyNumberFormat="1" applyFont="1" applyFill="1" applyBorder="1" applyAlignment="1" applyProtection="1">
      <alignment horizontal="center" vertical="center"/>
      <protection locked="0"/>
    </xf>
    <xf numFmtId="0" fontId="12" fillId="12" borderId="252" xfId="0" applyFont="1" applyFill="1" applyBorder="1" applyAlignment="1">
      <alignment horizontal="left" vertical="center"/>
    </xf>
    <xf numFmtId="1" fontId="12" fillId="2" borderId="253" xfId="1" applyNumberFormat="1" applyFill="1" applyBorder="1" applyAlignment="1">
      <alignment horizontal="center" vertical="center" wrapText="1"/>
    </xf>
    <xf numFmtId="0" fontId="12" fillId="2" borderId="252" xfId="1" applyFill="1" applyBorder="1" applyAlignment="1" applyProtection="1">
      <alignment horizontal="center" vertical="center"/>
    </xf>
    <xf numFmtId="20" fontId="12" fillId="2" borderId="253" xfId="1" applyNumberFormat="1" applyFill="1" applyBorder="1" applyAlignment="1" applyProtection="1">
      <alignment horizontal="center" vertical="center"/>
    </xf>
    <xf numFmtId="0" fontId="12" fillId="2" borderId="253" xfId="1" applyFill="1" applyBorder="1" applyAlignment="1" applyProtection="1">
      <alignment horizontal="center" vertical="center"/>
    </xf>
    <xf numFmtId="181" fontId="12" fillId="2" borderId="253" xfId="1" applyNumberFormat="1" applyFill="1" applyBorder="1" applyAlignment="1" applyProtection="1">
      <alignment horizontal="center" vertical="center"/>
    </xf>
    <xf numFmtId="166" fontId="12" fillId="2" borderId="253" xfId="1" applyNumberFormat="1" applyFill="1" applyBorder="1" applyAlignment="1" applyProtection="1">
      <alignment horizontal="center" vertical="center" wrapText="1"/>
    </xf>
    <xf numFmtId="2" fontId="12" fillId="2" borderId="253" xfId="1" applyNumberFormat="1" applyFill="1" applyBorder="1" applyAlignment="1" applyProtection="1">
      <alignment horizontal="center" vertical="center" wrapText="1"/>
    </xf>
    <xf numFmtId="165" fontId="12" fillId="2" borderId="253" xfId="1" applyNumberFormat="1" applyFill="1" applyBorder="1" applyAlignment="1" applyProtection="1">
      <alignment horizontal="center" vertical="center" wrapText="1"/>
    </xf>
    <xf numFmtId="0" fontId="12" fillId="2" borderId="253" xfId="1" applyFill="1" applyBorder="1" applyAlignment="1" applyProtection="1">
      <alignment vertical="center"/>
    </xf>
    <xf numFmtId="0" fontId="12" fillId="2" borderId="253" xfId="1" applyFill="1" applyBorder="1" applyAlignment="1" applyProtection="1">
      <alignment horizontal="center" vertical="center" wrapText="1"/>
    </xf>
    <xf numFmtId="180" fontId="12" fillId="2" borderId="253" xfId="1" applyNumberFormat="1" applyFill="1" applyBorder="1" applyAlignment="1" applyProtection="1">
      <alignment horizontal="center" vertical="center" wrapText="1"/>
    </xf>
    <xf numFmtId="1" fontId="12" fillId="2" borderId="253" xfId="1" applyNumberFormat="1" applyFill="1" applyBorder="1" applyAlignment="1" applyProtection="1">
      <alignment horizontal="center" vertical="center" wrapText="1"/>
    </xf>
    <xf numFmtId="0" fontId="12" fillId="0" borderId="0" xfId="1"/>
    <xf numFmtId="0" fontId="12" fillId="12" borderId="249" xfId="1" applyFill="1" applyBorder="1" applyAlignment="1">
      <alignment horizontal="center" vertical="center"/>
    </xf>
    <xf numFmtId="0" fontId="12" fillId="12" borderId="251" xfId="1" applyFill="1" applyBorder="1" applyAlignment="1">
      <alignment horizontal="center" vertical="center"/>
    </xf>
    <xf numFmtId="0" fontId="12" fillId="12" borderId="252" xfId="1" applyFill="1" applyBorder="1" applyAlignment="1">
      <alignment horizontal="center" vertical="center"/>
    </xf>
    <xf numFmtId="0" fontId="12" fillId="12" borderId="254" xfId="1" applyFill="1" applyBorder="1" applyAlignment="1">
      <alignment horizontal="center" vertical="center"/>
    </xf>
    <xf numFmtId="0" fontId="12" fillId="12" borderId="258" xfId="1" applyFill="1" applyBorder="1" applyAlignment="1">
      <alignment horizontal="center" vertical="center"/>
    </xf>
    <xf numFmtId="0" fontId="12" fillId="12" borderId="260" xfId="1" applyFill="1" applyBorder="1" applyAlignment="1">
      <alignment horizontal="center" vertical="center"/>
    </xf>
    <xf numFmtId="0" fontId="4" fillId="0" borderId="0" xfId="0" applyFont="1" applyProtection="1">
      <protection locked="0"/>
    </xf>
    <xf numFmtId="171" fontId="12" fillId="0" borderId="0" xfId="0" applyNumberFormat="1" applyFont="1" applyAlignment="1" applyProtection="1">
      <alignment vertical="center"/>
      <protection locked="0"/>
    </xf>
    <xf numFmtId="0" fontId="0" fillId="0" borderId="267" xfId="0" applyBorder="1" applyAlignment="1">
      <alignment horizontal="center" vertical="center" wrapText="1"/>
    </xf>
    <xf numFmtId="0" fontId="0" fillId="0" borderId="268" xfId="0" applyBorder="1" applyAlignment="1">
      <alignment horizontal="center" vertical="center" wrapText="1"/>
    </xf>
    <xf numFmtId="0" fontId="12" fillId="0" borderId="266" xfId="1" applyBorder="1" applyAlignment="1">
      <alignment horizontal="center" vertical="center" wrapText="1"/>
    </xf>
    <xf numFmtId="0" fontId="12" fillId="0" borderId="267" xfId="1" applyBorder="1" applyAlignment="1">
      <alignment horizontal="center" vertical="center" wrapText="1"/>
    </xf>
    <xf numFmtId="0" fontId="12" fillId="0" borderId="267" xfId="1" quotePrefix="1" applyBorder="1" applyAlignment="1">
      <alignment horizontal="center" vertical="center" wrapText="1"/>
    </xf>
    <xf numFmtId="0" fontId="12" fillId="0" borderId="267" xfId="1" applyBorder="1" applyAlignment="1">
      <alignment horizontal="center" vertical="center"/>
    </xf>
    <xf numFmtId="14" fontId="0" fillId="0" borderId="272" xfId="0" applyNumberFormat="1" applyBorder="1" applyAlignment="1">
      <alignment horizontal="center" vertical="center" wrapText="1"/>
    </xf>
    <xf numFmtId="0" fontId="12" fillId="2" borderId="253" xfId="0" applyFont="1" applyFill="1" applyBorder="1" applyAlignment="1">
      <alignment horizontal="center" vertical="center"/>
    </xf>
    <xf numFmtId="171" fontId="12" fillId="2" borderId="269" xfId="0" applyNumberFormat="1" applyFont="1" applyFill="1" applyBorder="1" applyAlignment="1" applyProtection="1">
      <alignment vertical="center"/>
    </xf>
    <xf numFmtId="0" fontId="0" fillId="2" borderId="270" xfId="0" applyFill="1" applyBorder="1" applyAlignment="1" applyProtection="1">
      <alignment vertical="center"/>
    </xf>
    <xf numFmtId="0" fontId="0" fillId="2" borderId="271" xfId="0" applyFill="1" applyBorder="1" applyAlignment="1" applyProtection="1">
      <alignment vertical="center"/>
    </xf>
    <xf numFmtId="0" fontId="0" fillId="0" borderId="0" xfId="0" applyProtection="1"/>
    <xf numFmtId="171" fontId="9" fillId="0" borderId="0" xfId="0" applyNumberFormat="1" applyFont="1" applyAlignment="1" applyProtection="1">
      <alignment vertical="center"/>
    </xf>
    <xf numFmtId="0" fontId="12" fillId="0" borderId="0" xfId="1" applyProtection="1"/>
    <xf numFmtId="0" fontId="4" fillId="0" borderId="0" xfId="0" applyFont="1" applyProtection="1"/>
    <xf numFmtId="0" fontId="0" fillId="2" borderId="266" xfId="0" applyFill="1" applyBorder="1" applyAlignment="1" applyProtection="1">
      <alignment horizontal="left" vertical="center"/>
    </xf>
    <xf numFmtId="0" fontId="0" fillId="2" borderId="267" xfId="0" applyFill="1" applyBorder="1" applyAlignment="1" applyProtection="1">
      <alignment horizontal="left" vertical="center"/>
    </xf>
    <xf numFmtId="0" fontId="0" fillId="2" borderId="268" xfId="0" applyFill="1" applyBorder="1" applyAlignment="1" applyProtection="1">
      <alignment horizontal="left" vertical="center"/>
    </xf>
    <xf numFmtId="171" fontId="0" fillId="2" borderId="252" xfId="0" applyNumberFormat="1" applyFill="1" applyBorder="1" applyAlignment="1" applyProtection="1">
      <alignment horizontal="left" vertical="center"/>
    </xf>
    <xf numFmtId="0" fontId="0" fillId="2" borderId="253" xfId="0" applyFill="1" applyBorder="1" applyAlignment="1" applyProtection="1">
      <alignment horizontal="left" vertical="center"/>
    </xf>
    <xf numFmtId="0" fontId="0" fillId="2" borderId="254" xfId="0" applyFill="1" applyBorder="1" applyAlignment="1" applyProtection="1">
      <alignment horizontal="left" vertical="center"/>
    </xf>
    <xf numFmtId="0" fontId="0" fillId="2" borderId="252" xfId="0" applyFill="1" applyBorder="1" applyAlignment="1" applyProtection="1">
      <alignment horizontal="left" vertical="center" wrapText="1"/>
    </xf>
    <xf numFmtId="0" fontId="0" fillId="2" borderId="253" xfId="0" applyFill="1" applyBorder="1" applyAlignment="1" applyProtection="1">
      <alignment horizontal="left" vertical="center" wrapText="1"/>
    </xf>
    <xf numFmtId="0" fontId="0" fillId="2" borderId="258" xfId="0" applyFill="1" applyBorder="1" applyAlignment="1" applyProtection="1">
      <alignment horizontal="left" vertical="center" wrapText="1"/>
    </xf>
    <xf numFmtId="0" fontId="0" fillId="2" borderId="259" xfId="0" applyFill="1" applyBorder="1" applyAlignment="1" applyProtection="1">
      <alignment horizontal="left" vertical="center" wrapText="1"/>
    </xf>
    <xf numFmtId="0" fontId="0" fillId="2" borderId="259" xfId="0" applyFill="1" applyBorder="1" applyAlignment="1" applyProtection="1">
      <alignment horizontal="left" vertical="center"/>
    </xf>
    <xf numFmtId="0" fontId="0" fillId="2" borderId="260" xfId="0" applyFill="1" applyBorder="1" applyAlignment="1" applyProtection="1">
      <alignment horizontal="left" vertical="center"/>
    </xf>
    <xf numFmtId="0" fontId="0" fillId="2" borderId="267" xfId="0" applyFill="1" applyBorder="1" applyAlignment="1" applyProtection="1">
      <alignment vertical="center"/>
    </xf>
    <xf numFmtId="0" fontId="12" fillId="2" borderId="253" xfId="1" applyFill="1" applyBorder="1" applyProtection="1"/>
    <xf numFmtId="0" fontId="0" fillId="2" borderId="253" xfId="0" applyFill="1" applyBorder="1" applyAlignment="1" applyProtection="1">
      <alignment vertical="center" wrapText="1"/>
    </xf>
    <xf numFmtId="0" fontId="0" fillId="2" borderId="253" xfId="0" applyFill="1" applyBorder="1" applyProtection="1"/>
    <xf numFmtId="0" fontId="0" fillId="2" borderId="259" xfId="0" applyFill="1" applyBorder="1" applyAlignment="1" applyProtection="1">
      <alignment vertical="center" wrapText="1"/>
    </xf>
    <xf numFmtId="171" fontId="12" fillId="0" borderId="0" xfId="0" applyNumberFormat="1" applyFont="1" applyAlignment="1">
      <alignment vertical="center"/>
    </xf>
    <xf numFmtId="0" fontId="12" fillId="0" borderId="267" xfId="1" applyBorder="1" applyAlignment="1" applyProtection="1">
      <alignment horizontal="center" vertical="center" wrapText="1"/>
    </xf>
    <xf numFmtId="171" fontId="12" fillId="2" borderId="261" xfId="0" applyNumberFormat="1" applyFont="1" applyFill="1" applyBorder="1" applyAlignment="1">
      <alignment vertical="center"/>
    </xf>
    <xf numFmtId="0" fontId="0" fillId="2" borderId="275" xfId="0" applyFill="1" applyBorder="1" applyAlignment="1">
      <alignment vertical="center"/>
    </xf>
    <xf numFmtId="0" fontId="0" fillId="2" borderId="266" xfId="0" applyFill="1" applyBorder="1" applyAlignment="1">
      <alignment horizontal="left" vertical="center"/>
    </xf>
    <xf numFmtId="171" fontId="0" fillId="2" borderId="267" xfId="0" applyNumberFormat="1" applyFill="1" applyBorder="1" applyAlignment="1">
      <alignment horizontal="left" vertical="center"/>
    </xf>
    <xf numFmtId="0" fontId="0" fillId="2" borderId="267" xfId="0" applyFill="1" applyBorder="1" applyAlignment="1">
      <alignment horizontal="left" vertical="center" wrapText="1"/>
    </xf>
    <xf numFmtId="0" fontId="0" fillId="2" borderId="268" xfId="0" applyFill="1" applyBorder="1" applyAlignment="1">
      <alignment horizontal="left" vertical="center" wrapText="1"/>
    </xf>
    <xf numFmtId="0" fontId="0" fillId="2" borderId="252" xfId="0" applyFill="1" applyBorder="1" applyAlignment="1">
      <alignment horizontal="left" vertical="center"/>
    </xf>
    <xf numFmtId="0" fontId="0" fillId="2" borderId="253" xfId="0" applyFill="1" applyBorder="1" applyAlignment="1">
      <alignment horizontal="left" vertical="center"/>
    </xf>
    <xf numFmtId="0" fontId="0" fillId="2" borderId="253" xfId="0" applyFill="1" applyBorder="1" applyAlignment="1">
      <alignment horizontal="left" vertical="center" wrapText="1"/>
    </xf>
    <xf numFmtId="0" fontId="0" fillId="2" borderId="254" xfId="0" applyFill="1" applyBorder="1" applyAlignment="1">
      <alignment horizontal="left" vertical="center" wrapText="1"/>
    </xf>
    <xf numFmtId="0" fontId="0" fillId="2" borderId="254" xfId="0" applyFill="1" applyBorder="1" applyAlignment="1">
      <alignment horizontal="left" vertical="center"/>
    </xf>
    <xf numFmtId="0" fontId="0" fillId="2" borderId="258" xfId="0" applyFill="1" applyBorder="1" applyAlignment="1">
      <alignment horizontal="left" vertical="center"/>
    </xf>
    <xf numFmtId="0" fontId="0" fillId="2" borderId="259" xfId="0" applyFill="1" applyBorder="1" applyAlignment="1">
      <alignment horizontal="left" vertical="center"/>
    </xf>
    <xf numFmtId="0" fontId="0" fillId="2" borderId="260" xfId="0" applyFill="1" applyBorder="1" applyAlignment="1">
      <alignment horizontal="left" vertical="center"/>
    </xf>
    <xf numFmtId="171" fontId="9" fillId="0" borderId="0" xfId="0" applyNumberFormat="1" applyFont="1" applyAlignment="1">
      <alignment horizontal="left" vertical="center"/>
    </xf>
    <xf numFmtId="0" fontId="12" fillId="0" borderId="266" xfId="1" applyBorder="1" applyAlignment="1" applyProtection="1">
      <alignment horizontal="center" vertical="center" wrapText="1"/>
    </xf>
    <xf numFmtId="0" fontId="12" fillId="0" borderId="267" xfId="1" applyBorder="1" applyAlignment="1" applyProtection="1">
      <alignment vertical="center"/>
    </xf>
    <xf numFmtId="0" fontId="12" fillId="2" borderId="254" xfId="1" applyFill="1" applyBorder="1" applyAlignment="1">
      <alignment vertical="center"/>
    </xf>
    <xf numFmtId="0" fontId="12" fillId="0" borderId="267" xfId="1" applyBorder="1" applyAlignment="1">
      <alignment vertical="center"/>
    </xf>
    <xf numFmtId="0" fontId="12" fillId="0" borderId="0" xfId="1" applyBorder="1" applyAlignment="1">
      <alignment vertical="center"/>
    </xf>
    <xf numFmtId="0" fontId="4" fillId="0" borderId="0" xfId="0" applyFont="1" applyBorder="1"/>
    <xf numFmtId="0" fontId="12" fillId="0" borderId="0" xfId="1" applyBorder="1"/>
    <xf numFmtId="0" fontId="0" fillId="2" borderId="262" xfId="0" applyFill="1" applyBorder="1" applyAlignment="1">
      <alignment vertical="center"/>
    </xf>
    <xf numFmtId="0" fontId="9" fillId="12" borderId="183" xfId="0" applyFont="1" applyFill="1" applyBorder="1" applyAlignment="1" applyProtection="1">
      <alignment horizontal="center" vertical="center"/>
      <protection locked="0"/>
    </xf>
    <xf numFmtId="0" fontId="12" fillId="0" borderId="0" xfId="1"/>
    <xf numFmtId="0" fontId="4" fillId="12" borderId="0" xfId="0" applyFont="1" applyFill="1" applyBorder="1" applyAlignment="1" applyProtection="1">
      <protection locked="0"/>
    </xf>
    <xf numFmtId="0" fontId="0" fillId="12" borderId="0" xfId="0" applyFill="1" applyBorder="1" applyAlignment="1" applyProtection="1">
      <alignment horizontal="left"/>
      <protection locked="0"/>
    </xf>
    <xf numFmtId="0" fontId="0" fillId="12" borderId="0" xfId="0" applyFill="1" applyBorder="1" applyProtection="1">
      <protection locked="0"/>
    </xf>
    <xf numFmtId="165" fontId="9" fillId="7" borderId="26" xfId="0" applyNumberFormat="1" applyFont="1" applyFill="1" applyBorder="1" applyAlignment="1" applyProtection="1">
      <alignment horizontal="center"/>
      <protection locked="0"/>
    </xf>
    <xf numFmtId="165" fontId="9" fillId="7" borderId="42" xfId="0" applyNumberFormat="1" applyFont="1" applyFill="1" applyBorder="1" applyAlignment="1" applyProtection="1">
      <alignment horizontal="center"/>
      <protection locked="0"/>
    </xf>
    <xf numFmtId="165" fontId="9" fillId="12" borderId="276" xfId="1" applyNumberFormat="1" applyFont="1" applyFill="1" applyBorder="1" applyAlignment="1" applyProtection="1">
      <alignment horizontal="center" vertical="center"/>
      <protection locked="0"/>
    </xf>
    <xf numFmtId="165" fontId="9" fillId="12" borderId="277" xfId="1" applyNumberFormat="1" applyFont="1" applyFill="1" applyBorder="1" applyAlignment="1" applyProtection="1">
      <alignment horizontal="center" vertical="center"/>
      <protection locked="0"/>
    </xf>
    <xf numFmtId="0" fontId="22" fillId="0" borderId="276" xfId="1" applyFont="1" applyBorder="1" applyAlignment="1" applyProtection="1">
      <alignment horizontal="center" vertical="center"/>
    </xf>
    <xf numFmtId="0" fontId="9" fillId="12" borderId="276" xfId="1" applyFont="1" applyFill="1" applyBorder="1" applyAlignment="1" applyProtection="1">
      <alignment horizontal="center" vertical="center"/>
      <protection locked="0"/>
    </xf>
    <xf numFmtId="165" fontId="9" fillId="0" borderId="277" xfId="1" applyNumberFormat="1" applyFont="1" applyBorder="1" applyAlignment="1">
      <alignment horizontal="center" vertical="center"/>
    </xf>
    <xf numFmtId="0" fontId="55" fillId="0" borderId="276" xfId="1" applyFont="1" applyBorder="1" applyAlignment="1">
      <alignment horizontal="center" vertical="center"/>
    </xf>
    <xf numFmtId="0" fontId="7" fillId="12" borderId="14" xfId="1" applyFont="1" applyFill="1" applyBorder="1" applyAlignment="1" applyProtection="1">
      <alignment horizontal="left" vertical="center"/>
      <protection locked="0"/>
    </xf>
    <xf numFmtId="0" fontId="22" fillId="12" borderId="276" xfId="1" applyFont="1" applyFill="1" applyBorder="1" applyAlignment="1" applyProtection="1">
      <alignment horizontal="center" vertical="center"/>
      <protection locked="0"/>
    </xf>
    <xf numFmtId="0" fontId="12" fillId="5" borderId="183" xfId="1" applyFill="1" applyBorder="1" applyAlignment="1" applyProtection="1">
      <alignment horizontal="right" vertical="center"/>
    </xf>
    <xf numFmtId="0" fontId="12" fillId="0" borderId="183" xfId="1" applyBorder="1" applyAlignment="1" applyProtection="1">
      <alignment horizontal="right" vertical="center"/>
    </xf>
    <xf numFmtId="0" fontId="12" fillId="0" borderId="183" xfId="1" applyBorder="1" applyAlignment="1" applyProtection="1">
      <alignment horizontal="right" vertical="center" wrapText="1"/>
    </xf>
    <xf numFmtId="0" fontId="12" fillId="5" borderId="225" xfId="1" applyFill="1" applyBorder="1" applyAlignment="1" applyProtection="1">
      <alignment horizontal="right" vertical="center"/>
    </xf>
    <xf numFmtId="0" fontId="12" fillId="0" borderId="184" xfId="1" applyBorder="1" applyAlignment="1" applyProtection="1">
      <alignment horizontal="center" vertical="center"/>
    </xf>
    <xf numFmtId="0" fontId="12" fillId="5" borderId="184" xfId="1" applyFont="1" applyFill="1" applyBorder="1" applyAlignment="1" applyProtection="1">
      <alignment horizontal="right" vertical="center" wrapText="1"/>
    </xf>
    <xf numFmtId="0" fontId="12" fillId="5" borderId="187" xfId="1" applyFill="1" applyBorder="1" applyAlignment="1" applyProtection="1">
      <alignment vertical="center"/>
    </xf>
    <xf numFmtId="0" fontId="0" fillId="0" borderId="18" xfId="0" applyBorder="1" applyProtection="1"/>
    <xf numFmtId="0" fontId="12" fillId="5" borderId="0" xfId="1" applyFill="1" applyBorder="1" applyAlignment="1" applyProtection="1">
      <alignment wrapText="1"/>
    </xf>
    <xf numFmtId="0" fontId="12" fillId="5" borderId="0" xfId="1" applyFill="1" applyBorder="1" applyAlignment="1" applyProtection="1">
      <alignment vertical="center"/>
    </xf>
    <xf numFmtId="165" fontId="13" fillId="5" borderId="19" xfId="1" applyNumberFormat="1" applyFont="1" applyFill="1" applyBorder="1" applyAlignment="1" applyProtection="1">
      <alignment horizontal="center" vertical="center"/>
    </xf>
    <xf numFmtId="0" fontId="12" fillId="5" borderId="18" xfId="0" applyFont="1" applyFill="1" applyBorder="1" applyProtection="1"/>
    <xf numFmtId="0" fontId="0" fillId="5" borderId="0" xfId="0" applyFill="1" applyBorder="1" applyProtection="1"/>
    <xf numFmtId="0" fontId="0" fillId="5" borderId="19" xfId="0" applyFill="1" applyBorder="1" applyProtection="1"/>
    <xf numFmtId="0" fontId="13" fillId="5" borderId="0" xfId="0" applyFont="1" applyFill="1" applyBorder="1" applyAlignment="1" applyProtection="1">
      <alignment vertical="center"/>
    </xf>
    <xf numFmtId="0" fontId="13" fillId="5" borderId="19" xfId="0" applyFont="1" applyFill="1" applyBorder="1" applyAlignment="1" applyProtection="1">
      <alignment vertical="center"/>
    </xf>
    <xf numFmtId="0" fontId="0" fillId="0" borderId="0" xfId="0" applyBorder="1" applyProtection="1"/>
    <xf numFmtId="0" fontId="0" fillId="5" borderId="18" xfId="0" applyFill="1" applyBorder="1" applyProtection="1"/>
    <xf numFmtId="178" fontId="0" fillId="5" borderId="0" xfId="0" applyNumberFormat="1" applyFill="1" applyBorder="1" applyProtection="1"/>
    <xf numFmtId="0" fontId="48" fillId="5" borderId="0" xfId="0" applyFont="1" applyFill="1" applyBorder="1" applyProtection="1"/>
    <xf numFmtId="0" fontId="22" fillId="5" borderId="0" xfId="4" quotePrefix="1" applyFont="1" applyFill="1" applyBorder="1" applyAlignment="1" applyProtection="1"/>
    <xf numFmtId="0" fontId="22" fillId="5" borderId="19" xfId="4" quotePrefix="1" applyFont="1" applyFill="1" applyBorder="1" applyAlignment="1" applyProtection="1"/>
    <xf numFmtId="0" fontId="22" fillId="5" borderId="0" xfId="4" quotePrefix="1" applyFont="1" applyFill="1" applyBorder="1" applyAlignment="1" applyProtection="1">
      <alignment vertical="top" wrapText="1"/>
    </xf>
    <xf numFmtId="0" fontId="22" fillId="5" borderId="19" xfId="4" quotePrefix="1" applyFont="1" applyFill="1" applyBorder="1" applyAlignment="1" applyProtection="1">
      <alignment vertical="top" wrapText="1"/>
    </xf>
    <xf numFmtId="0" fontId="22" fillId="5" borderId="18" xfId="0" applyFont="1" applyFill="1" applyBorder="1" applyProtection="1"/>
    <xf numFmtId="0" fontId="22" fillId="5" borderId="18" xfId="0" applyFont="1" applyFill="1" applyBorder="1" applyAlignment="1" applyProtection="1">
      <alignment wrapText="1"/>
    </xf>
    <xf numFmtId="0" fontId="22" fillId="5" borderId="0" xfId="0" applyFont="1" applyFill="1" applyBorder="1" applyAlignment="1" applyProtection="1">
      <alignment wrapText="1"/>
    </xf>
    <xf numFmtId="0" fontId="22" fillId="5" borderId="19" xfId="0" applyFont="1" applyFill="1" applyBorder="1" applyAlignment="1" applyProtection="1">
      <alignment wrapText="1"/>
    </xf>
    <xf numFmtId="0" fontId="12" fillId="5" borderId="217" xfId="1" applyFill="1" applyBorder="1" applyAlignment="1" applyProtection="1">
      <alignment horizontal="right" vertical="center"/>
    </xf>
    <xf numFmtId="0" fontId="12" fillId="5" borderId="216" xfId="1" applyFill="1" applyBorder="1" applyAlignment="1" applyProtection="1">
      <alignment horizontal="center" vertical="center"/>
    </xf>
    <xf numFmtId="1" fontId="13" fillId="5" borderId="216" xfId="1" applyNumberFormat="1" applyFont="1" applyFill="1" applyBorder="1" applyAlignment="1" applyProtection="1">
      <alignment horizontal="center" vertical="center"/>
    </xf>
    <xf numFmtId="0" fontId="11" fillId="5" borderId="216" xfId="1" applyFont="1" applyFill="1" applyBorder="1" applyAlignment="1" applyProtection="1">
      <alignment horizontal="center" vertical="center"/>
    </xf>
    <xf numFmtId="0" fontId="12" fillId="0" borderId="216" xfId="1" applyBorder="1" applyAlignment="1" applyProtection="1">
      <alignment horizontal="center" vertical="center"/>
    </xf>
    <xf numFmtId="0" fontId="12" fillId="5" borderId="213" xfId="1" applyFill="1" applyBorder="1" applyAlignment="1" applyProtection="1">
      <alignment horizontal="right" vertical="center"/>
    </xf>
    <xf numFmtId="0" fontId="12" fillId="5" borderId="210" xfId="1" applyFill="1" applyBorder="1" applyAlignment="1" applyProtection="1">
      <alignment horizontal="center" vertical="center"/>
    </xf>
    <xf numFmtId="0" fontId="12" fillId="0" borderId="210" xfId="1" applyBorder="1" applyAlignment="1" applyProtection="1">
      <alignment horizontal="center" vertical="center"/>
    </xf>
    <xf numFmtId="0" fontId="12" fillId="5" borderId="207" xfId="1" applyFill="1" applyBorder="1" applyAlignment="1" applyProtection="1">
      <alignment horizontal="right" vertical="center"/>
    </xf>
    <xf numFmtId="0" fontId="12" fillId="5" borderId="205" xfId="1" applyFill="1" applyBorder="1" applyAlignment="1" applyProtection="1">
      <alignment horizontal="center" vertical="center"/>
    </xf>
    <xf numFmtId="0" fontId="12" fillId="5" borderId="0" xfId="1" applyFill="1" applyAlignment="1" applyProtection="1">
      <alignment horizontal="right"/>
    </xf>
    <xf numFmtId="0" fontId="23" fillId="5" borderId="0" xfId="1" applyFont="1" applyFill="1" applyAlignment="1" applyProtection="1">
      <alignment horizontal="center" vertical="center"/>
    </xf>
    <xf numFmtId="0" fontId="12" fillId="5" borderId="0" xfId="1" applyFill="1" applyAlignment="1" applyProtection="1">
      <alignment horizontal="center"/>
    </xf>
    <xf numFmtId="0" fontId="12" fillId="0" borderId="136" xfId="1" applyBorder="1" applyAlignment="1" applyProtection="1">
      <alignment horizontal="center"/>
    </xf>
    <xf numFmtId="0" fontId="12" fillId="0" borderId="197" xfId="1" applyBorder="1" applyAlignment="1" applyProtection="1">
      <alignment horizontal="center"/>
    </xf>
    <xf numFmtId="0" fontId="12" fillId="2" borderId="196" xfId="1" applyFill="1" applyBorder="1" applyAlignment="1" applyProtection="1">
      <alignment horizontal="center"/>
    </xf>
    <xf numFmtId="176" fontId="38" fillId="2" borderId="181" xfId="1" applyNumberFormat="1" applyFont="1" applyFill="1" applyBorder="1" applyAlignment="1" applyProtection="1">
      <alignment horizontal="center" vertical="center"/>
    </xf>
    <xf numFmtId="176" fontId="38" fillId="2" borderId="180" xfId="1" applyNumberFormat="1" applyFont="1" applyFill="1" applyBorder="1" applyAlignment="1" applyProtection="1">
      <alignment horizontal="center" vertical="center"/>
    </xf>
    <xf numFmtId="0" fontId="12" fillId="2" borderId="191" xfId="1" applyFill="1" applyBorder="1" applyAlignment="1" applyProtection="1">
      <alignment horizontal="center"/>
    </xf>
    <xf numFmtId="0" fontId="12" fillId="2" borderId="191" xfId="1" applyFill="1" applyBorder="1" applyAlignment="1" applyProtection="1">
      <alignment horizontal="center" wrapText="1"/>
    </xf>
    <xf numFmtId="0" fontId="12" fillId="8" borderId="194" xfId="1" applyFill="1" applyBorder="1" applyAlignment="1" applyProtection="1">
      <alignment horizontal="left"/>
    </xf>
    <xf numFmtId="176" fontId="11" fillId="8" borderId="193" xfId="1" applyNumberFormat="1" applyFont="1" applyFill="1" applyBorder="1" applyAlignment="1" applyProtection="1">
      <alignment horizontal="center" vertical="center"/>
    </xf>
    <xf numFmtId="176" fontId="11" fillId="8" borderId="192" xfId="1" applyNumberFormat="1" applyFont="1" applyFill="1" applyBorder="1" applyAlignment="1" applyProtection="1">
      <alignment horizontal="center" vertical="center"/>
    </xf>
    <xf numFmtId="0" fontId="12" fillId="2" borderId="149" xfId="1" applyFill="1" applyBorder="1" applyAlignment="1" applyProtection="1">
      <alignment horizontal="left"/>
    </xf>
    <xf numFmtId="176" fontId="38" fillId="2" borderId="171" xfId="1" applyNumberFormat="1" applyFont="1" applyFill="1" applyBorder="1" applyAlignment="1" applyProtection="1">
      <alignment horizontal="center" vertical="center"/>
    </xf>
    <xf numFmtId="176" fontId="38" fillId="2" borderId="170" xfId="1" applyNumberFormat="1" applyFont="1" applyFill="1" applyBorder="1" applyAlignment="1" applyProtection="1">
      <alignment horizontal="center" vertical="center"/>
    </xf>
    <xf numFmtId="0" fontId="12" fillId="0" borderId="191" xfId="1" applyBorder="1" applyAlignment="1" applyProtection="1">
      <alignment horizontal="left"/>
    </xf>
    <xf numFmtId="172" fontId="38" fillId="0" borderId="181" xfId="1" applyNumberFormat="1" applyFont="1" applyBorder="1" applyAlignment="1" applyProtection="1">
      <alignment horizontal="center" vertical="center"/>
    </xf>
    <xf numFmtId="172" fontId="38" fillId="0" borderId="265" xfId="1" applyNumberFormat="1" applyFont="1" applyBorder="1" applyAlignment="1" applyProtection="1">
      <alignment horizontal="center" vertical="center"/>
    </xf>
    <xf numFmtId="0" fontId="12" fillId="0" borderId="190" xfId="1" applyBorder="1" applyAlignment="1" applyProtection="1">
      <alignment horizontal="left"/>
    </xf>
    <xf numFmtId="0" fontId="38" fillId="0" borderId="189" xfId="1" applyFont="1" applyBorder="1" applyAlignment="1" applyProtection="1">
      <alignment horizontal="center" vertical="center"/>
    </xf>
    <xf numFmtId="0" fontId="38" fillId="0" borderId="188" xfId="1" applyFont="1" applyBorder="1" applyAlignment="1" applyProtection="1">
      <alignment horizontal="center" vertical="center"/>
    </xf>
    <xf numFmtId="0" fontId="12" fillId="0" borderId="110" xfId="1" applyBorder="1" applyProtection="1"/>
    <xf numFmtId="0" fontId="12" fillId="0" borderId="172" xfId="1" applyBorder="1" applyAlignment="1" applyProtection="1">
      <alignment horizontal="left"/>
    </xf>
    <xf numFmtId="172" fontId="38" fillId="0" borderId="171" xfId="1" applyNumberFormat="1" applyFont="1" applyBorder="1" applyAlignment="1" applyProtection="1">
      <alignment horizontal="center" vertical="center"/>
    </xf>
    <xf numFmtId="176" fontId="38" fillId="0" borderId="171" xfId="1" applyNumberFormat="1" applyFont="1" applyBorder="1" applyAlignment="1" applyProtection="1">
      <alignment horizontal="center" vertical="center"/>
    </xf>
    <xf numFmtId="176" fontId="38" fillId="0" borderId="170" xfId="1" applyNumberFormat="1" applyFont="1" applyBorder="1" applyAlignment="1" applyProtection="1">
      <alignment horizontal="center" vertical="center"/>
    </xf>
    <xf numFmtId="0" fontId="12" fillId="0" borderId="182" xfId="1" applyBorder="1" applyAlignment="1" applyProtection="1">
      <alignment horizontal="left"/>
    </xf>
    <xf numFmtId="0" fontId="38" fillId="0" borderId="181" xfId="1" applyFont="1" applyBorder="1" applyAlignment="1" applyProtection="1">
      <alignment horizontal="center" vertical="center"/>
    </xf>
    <xf numFmtId="165" fontId="38" fillId="0" borderId="181" xfId="1" applyNumberFormat="1" applyFont="1" applyBorder="1" applyAlignment="1" applyProtection="1">
      <alignment horizontal="center" vertical="center"/>
    </xf>
    <xf numFmtId="165" fontId="38" fillId="0" borderId="180" xfId="1" applyNumberFormat="1" applyFont="1" applyBorder="1" applyAlignment="1" applyProtection="1">
      <alignment horizontal="center" vertical="center"/>
    </xf>
    <xf numFmtId="0" fontId="12" fillId="0" borderId="159" xfId="1" applyBorder="1" applyAlignment="1" applyProtection="1">
      <alignment horizontal="left"/>
    </xf>
    <xf numFmtId="172" fontId="38" fillId="0" borderId="158" xfId="1" applyNumberFormat="1" applyFont="1" applyBorder="1" applyAlignment="1" applyProtection="1">
      <alignment horizontal="center" vertical="center"/>
    </xf>
    <xf numFmtId="176" fontId="38" fillId="0" borderId="158" xfId="1" applyNumberFormat="1" applyFont="1" applyBorder="1" applyAlignment="1" applyProtection="1">
      <alignment horizontal="center" vertical="center"/>
    </xf>
    <xf numFmtId="176" fontId="38" fillId="0" borderId="157" xfId="1" applyNumberFormat="1" applyFont="1" applyBorder="1" applyAlignment="1" applyProtection="1">
      <alignment horizontal="center" vertical="center"/>
    </xf>
    <xf numFmtId="0" fontId="38" fillId="0" borderId="171" xfId="1" applyFont="1" applyBorder="1" applyAlignment="1" applyProtection="1">
      <alignment horizontal="center" vertical="center"/>
    </xf>
    <xf numFmtId="165" fontId="38" fillId="0" borderId="171" xfId="1" applyNumberFormat="1" applyFont="1" applyBorder="1" applyAlignment="1" applyProtection="1">
      <alignment horizontal="center" vertical="center"/>
    </xf>
    <xf numFmtId="165" fontId="38" fillId="0" borderId="170" xfId="1" applyNumberFormat="1" applyFont="1" applyBorder="1" applyAlignment="1" applyProtection="1">
      <alignment horizontal="center" vertical="center"/>
    </xf>
    <xf numFmtId="0" fontId="12" fillId="0" borderId="167" xfId="1" applyBorder="1" applyAlignment="1" applyProtection="1">
      <alignment horizontal="left"/>
    </xf>
    <xf numFmtId="172" fontId="38" fillId="0" borderId="109" xfId="1" applyNumberFormat="1" applyFont="1" applyBorder="1" applyAlignment="1" applyProtection="1">
      <alignment horizontal="center" vertical="center"/>
    </xf>
    <xf numFmtId="176" fontId="38" fillId="0" borderId="109" xfId="1" applyNumberFormat="1" applyFont="1" applyBorder="1" applyAlignment="1" applyProtection="1">
      <alignment horizontal="center" vertical="center"/>
    </xf>
    <xf numFmtId="176" fontId="38" fillId="0" borderId="166" xfId="1" applyNumberFormat="1" applyFont="1" applyBorder="1" applyAlignment="1" applyProtection="1">
      <alignment horizontal="center" vertical="center"/>
    </xf>
    <xf numFmtId="0" fontId="38" fillId="0" borderId="158" xfId="1" applyFont="1" applyBorder="1" applyAlignment="1" applyProtection="1">
      <alignment horizontal="center" vertical="center"/>
    </xf>
    <xf numFmtId="0" fontId="12" fillId="0" borderId="153" xfId="1" applyBorder="1" applyProtection="1"/>
    <xf numFmtId="0" fontId="38" fillId="0" borderId="170" xfId="1" applyFont="1" applyBorder="1" applyAlignment="1" applyProtection="1">
      <alignment horizontal="center" vertical="center"/>
    </xf>
    <xf numFmtId="0" fontId="38" fillId="0" borderId="157" xfId="1" applyFont="1" applyBorder="1" applyAlignment="1" applyProtection="1">
      <alignment horizontal="center" vertical="center"/>
    </xf>
    <xf numFmtId="0" fontId="12" fillId="5" borderId="148" xfId="1" applyFill="1" applyBorder="1" applyProtection="1"/>
    <xf numFmtId="176" fontId="38" fillId="5" borderId="147" xfId="1" applyNumberFormat="1" applyFont="1" applyFill="1" applyBorder="1" applyAlignment="1" applyProtection="1">
      <alignment vertical="center"/>
    </xf>
    <xf numFmtId="0" fontId="12" fillId="5" borderId="110" xfId="1" applyFill="1" applyBorder="1" applyAlignment="1" applyProtection="1">
      <alignment horizontal="center" vertical="center"/>
    </xf>
    <xf numFmtId="0" fontId="12" fillId="5" borderId="0" xfId="1" applyFill="1" applyProtection="1"/>
    <xf numFmtId="2" fontId="39" fillId="5" borderId="110" xfId="1" applyNumberFormat="1" applyFont="1" applyFill="1" applyBorder="1" applyAlignment="1" applyProtection="1">
      <alignment horizontal="center" vertical="center" wrapText="1"/>
    </xf>
    <xf numFmtId="174" fontId="38" fillId="5" borderId="120" xfId="1" applyNumberFormat="1" applyFont="1" applyFill="1" applyBorder="1" applyAlignment="1" applyProtection="1">
      <alignment vertical="center"/>
    </xf>
    <xf numFmtId="0" fontId="39" fillId="5" borderId="110" xfId="1" applyFont="1" applyFill="1" applyBorder="1" applyAlignment="1" applyProtection="1">
      <alignment horizontal="center" wrapText="1"/>
    </xf>
    <xf numFmtId="176" fontId="38" fillId="5" borderId="120" xfId="1" applyNumberFormat="1" applyFont="1" applyFill="1" applyBorder="1" applyAlignment="1" applyProtection="1">
      <alignment vertical="center"/>
    </xf>
    <xf numFmtId="0" fontId="12" fillId="5" borderId="121" xfId="1" applyFill="1" applyBorder="1" applyAlignment="1" applyProtection="1">
      <alignment horizontal="left"/>
    </xf>
    <xf numFmtId="0" fontId="12" fillId="5" borderId="110" xfId="1" applyFill="1" applyBorder="1" applyAlignment="1" applyProtection="1">
      <alignment horizontal="left"/>
    </xf>
    <xf numFmtId="0" fontId="12" fillId="5" borderId="110" xfId="1" applyFill="1" applyBorder="1" applyProtection="1"/>
    <xf numFmtId="2" fontId="39" fillId="5" borderId="129" xfId="1" applyNumberFormat="1" applyFont="1" applyFill="1" applyBorder="1" applyAlignment="1" applyProtection="1">
      <alignment horizontal="center" vertical="center" wrapText="1"/>
    </xf>
    <xf numFmtId="0" fontId="12" fillId="5" borderId="110" xfId="1" quotePrefix="1" applyFill="1" applyBorder="1" applyAlignment="1" applyProtection="1">
      <alignment horizontal="center" vertical="center"/>
    </xf>
    <xf numFmtId="175" fontId="38" fillId="5" borderId="120" xfId="1" applyNumberFormat="1" applyFont="1" applyFill="1" applyBorder="1" applyAlignment="1" applyProtection="1">
      <alignment vertical="center"/>
    </xf>
    <xf numFmtId="0" fontId="14" fillId="5" borderId="119" xfId="1" applyFont="1" applyFill="1" applyBorder="1" applyAlignment="1" applyProtection="1">
      <alignment horizontal="center"/>
    </xf>
    <xf numFmtId="0" fontId="14" fillId="5" borderId="110" xfId="1" applyFont="1" applyFill="1" applyBorder="1" applyProtection="1"/>
    <xf numFmtId="0" fontId="14" fillId="5" borderId="118" xfId="1" applyFont="1" applyFill="1" applyBorder="1" applyProtection="1"/>
    <xf numFmtId="0" fontId="12" fillId="5" borderId="116" xfId="1" applyFill="1" applyBorder="1" applyProtection="1"/>
    <xf numFmtId="8" fontId="36" fillId="0" borderId="115" xfId="1" applyNumberFormat="1" applyFont="1" applyBorder="1" applyAlignment="1" applyProtection="1">
      <alignment vertical="center"/>
    </xf>
    <xf numFmtId="0" fontId="14" fillId="5" borderId="114" xfId="1" applyFont="1" applyFill="1" applyBorder="1" applyAlignment="1" applyProtection="1">
      <alignment horizontal="center"/>
    </xf>
    <xf numFmtId="0" fontId="0" fillId="12" borderId="262" xfId="0" applyFill="1" applyBorder="1" applyAlignment="1" applyProtection="1">
      <alignment horizontal="center" vertical="center"/>
      <protection locked="0"/>
    </xf>
    <xf numFmtId="0" fontId="0" fillId="12" borderId="255" xfId="0" applyFill="1" applyBorder="1" applyAlignment="1" applyProtection="1">
      <alignment horizontal="center" vertical="center"/>
      <protection locked="0"/>
    </xf>
    <xf numFmtId="0" fontId="14" fillId="0" borderId="0" xfId="0" applyFont="1" applyBorder="1" applyAlignment="1">
      <alignment vertical="center"/>
    </xf>
    <xf numFmtId="0" fontId="33" fillId="0" borderId="0" xfId="0" applyFont="1" applyBorder="1" applyAlignment="1">
      <alignment vertical="center"/>
    </xf>
    <xf numFmtId="0" fontId="16" fillId="2" borderId="184" xfId="0" applyFont="1" applyFill="1" applyBorder="1" applyAlignment="1">
      <alignment horizontal="center" vertical="center"/>
    </xf>
    <xf numFmtId="0" fontId="12" fillId="0" borderId="0" xfId="1"/>
    <xf numFmtId="0" fontId="9" fillId="2" borderId="109" xfId="1" applyFont="1" applyFill="1" applyBorder="1" applyAlignment="1">
      <alignment horizontal="center" vertical="center"/>
    </xf>
    <xf numFmtId="0" fontId="9" fillId="2" borderId="136" xfId="1" applyFont="1" applyFill="1" applyBorder="1" applyAlignment="1">
      <alignment horizontal="center" vertical="center"/>
    </xf>
    <xf numFmtId="0" fontId="9" fillId="2" borderId="135" xfId="1" applyFont="1" applyFill="1" applyBorder="1" applyAlignment="1">
      <alignment horizontal="center" vertical="center"/>
    </xf>
    <xf numFmtId="0" fontId="9" fillId="2" borderId="152" xfId="1" applyFont="1" applyFill="1" applyBorder="1" applyAlignment="1">
      <alignment horizontal="center" vertical="center"/>
    </xf>
    <xf numFmtId="0" fontId="12" fillId="2" borderId="151" xfId="1" applyFill="1" applyBorder="1" applyAlignment="1">
      <alignment horizontal="center" vertical="center"/>
    </xf>
    <xf numFmtId="0" fontId="9" fillId="2" borderId="133" xfId="1" applyFont="1" applyFill="1" applyBorder="1" applyAlignment="1">
      <alignment horizontal="center" vertical="center"/>
    </xf>
    <xf numFmtId="0" fontId="9" fillId="2" borderId="150" xfId="1" applyFont="1" applyFill="1" applyBorder="1" applyAlignment="1">
      <alignment horizontal="center" vertical="center"/>
    </xf>
    <xf numFmtId="0" fontId="12" fillId="2" borderId="145" xfId="1" applyFill="1" applyBorder="1" applyAlignment="1">
      <alignment horizontal="center" vertical="center"/>
    </xf>
    <xf numFmtId="0" fontId="12" fillId="2" borderId="108" xfId="1" applyFill="1" applyBorder="1" applyAlignment="1">
      <alignment horizontal="center" vertical="center"/>
    </xf>
    <xf numFmtId="16" fontId="12" fillId="2" borderId="108" xfId="1" quotePrefix="1" applyNumberFormat="1" applyFill="1" applyBorder="1" applyAlignment="1">
      <alignment horizontal="center" vertical="center"/>
    </xf>
    <xf numFmtId="0" fontId="12" fillId="2" borderId="99" xfId="1" quotePrefix="1" applyFill="1" applyBorder="1" applyAlignment="1">
      <alignment horizontal="center" vertical="center"/>
    </xf>
    <xf numFmtId="165" fontId="12" fillId="2" borderId="12" xfId="1" applyNumberFormat="1" applyFill="1" applyBorder="1" applyAlignment="1">
      <alignment horizontal="center" vertical="center"/>
    </xf>
    <xf numFmtId="165" fontId="12" fillId="2" borderId="44" xfId="1" applyNumberFormat="1" applyFill="1" applyBorder="1" applyAlignment="1">
      <alignment horizontal="center" vertical="center"/>
    </xf>
    <xf numFmtId="165" fontId="12" fillId="2" borderId="6" xfId="1" applyNumberFormat="1" applyFill="1" applyBorder="1" applyAlignment="1">
      <alignment horizontal="center" vertical="center"/>
    </xf>
    <xf numFmtId="165" fontId="12" fillId="2" borderId="96" xfId="1" applyNumberFormat="1" applyFill="1" applyBorder="1" applyAlignment="1">
      <alignment horizontal="center" vertical="center"/>
    </xf>
    <xf numFmtId="172" fontId="12" fillId="2" borderId="143" xfId="1" applyNumberFormat="1" applyFill="1" applyBorder="1" applyAlignment="1">
      <alignment horizontal="center" vertical="center"/>
    </xf>
    <xf numFmtId="172" fontId="12" fillId="2" borderId="103" xfId="1" applyNumberFormat="1" applyFill="1" applyBorder="1" applyAlignment="1">
      <alignment horizontal="center" vertical="center"/>
    </xf>
    <xf numFmtId="165" fontId="12" fillId="2" borderId="103" xfId="1" applyNumberFormat="1" applyFill="1" applyBorder="1" applyAlignment="1">
      <alignment horizontal="center" vertical="center"/>
    </xf>
    <xf numFmtId="165" fontId="12" fillId="2" borderId="92" xfId="1" applyNumberFormat="1" applyFill="1" applyBorder="1" applyAlignment="1">
      <alignment horizontal="center" vertical="center"/>
    </xf>
    <xf numFmtId="0" fontId="14" fillId="2" borderId="12" xfId="1" applyFont="1" applyFill="1" applyBorder="1"/>
    <xf numFmtId="0" fontId="14" fillId="2" borderId="144" xfId="1" applyFont="1" applyFill="1" applyBorder="1"/>
    <xf numFmtId="0" fontId="14" fillId="2" borderId="163" xfId="1" applyFont="1" applyFill="1" applyBorder="1"/>
    <xf numFmtId="0" fontId="12" fillId="2" borderId="0" xfId="1" applyFill="1" applyProtection="1"/>
    <xf numFmtId="173" fontId="38" fillId="2" borderId="120" xfId="1" applyNumberFormat="1" applyFont="1" applyFill="1" applyBorder="1" applyAlignment="1" applyProtection="1">
      <alignment vertical="center"/>
    </xf>
    <xf numFmtId="0" fontId="12" fillId="2" borderId="34" xfId="3" applyFont="1" applyFill="1" applyBorder="1" applyAlignment="1">
      <alignment vertical="center"/>
    </xf>
    <xf numFmtId="0" fontId="12" fillId="2" borderId="231" xfId="3" applyFont="1" applyFill="1" applyBorder="1" applyAlignment="1">
      <alignment vertical="center"/>
    </xf>
    <xf numFmtId="0" fontId="47" fillId="5" borderId="0" xfId="4" applyFill="1" applyAlignment="1">
      <alignment horizontal="center" vertical="center" wrapText="1"/>
    </xf>
    <xf numFmtId="1" fontId="13" fillId="2" borderId="183" xfId="1" applyNumberFormat="1" applyFont="1" applyFill="1" applyBorder="1" applyAlignment="1" applyProtection="1">
      <alignment horizontal="center" vertical="center"/>
    </xf>
    <xf numFmtId="0" fontId="11" fillId="2" borderId="183" xfId="1" applyFont="1" applyFill="1" applyBorder="1" applyAlignment="1" applyProtection="1">
      <alignment horizontal="center" vertical="center"/>
    </xf>
    <xf numFmtId="14" fontId="13" fillId="2" borderId="40" xfId="1" applyNumberFormat="1" applyFont="1" applyFill="1" applyBorder="1" applyAlignment="1" applyProtection="1">
      <alignment vertical="center"/>
    </xf>
    <xf numFmtId="0" fontId="13" fillId="2" borderId="40" xfId="1" applyFont="1" applyFill="1" applyBorder="1" applyAlignment="1" applyProtection="1">
      <alignment horizontal="center" vertical="center"/>
    </xf>
    <xf numFmtId="165" fontId="13" fillId="2" borderId="195" xfId="1" applyNumberFormat="1" applyFont="1" applyFill="1" applyBorder="1" applyAlignment="1" applyProtection="1">
      <alignment horizontal="center" vertical="center"/>
    </xf>
    <xf numFmtId="165" fontId="13" fillId="2" borderId="195" xfId="1" applyNumberFormat="1" applyFont="1" applyFill="1" applyBorder="1" applyAlignment="1" applyProtection="1">
      <alignment horizontal="center" vertical="center"/>
      <protection locked="0"/>
    </xf>
    <xf numFmtId="0" fontId="12" fillId="2" borderId="183" xfId="3" applyFont="1" applyFill="1" applyBorder="1" applyAlignment="1">
      <alignment horizontal="center" vertical="center" wrapText="1"/>
    </xf>
    <xf numFmtId="0" fontId="12" fillId="2" borderId="40" xfId="3" applyFont="1" applyFill="1" applyBorder="1" applyAlignment="1">
      <alignment horizontal="center" vertical="center" wrapText="1"/>
    </xf>
    <xf numFmtId="0" fontId="0" fillId="5" borderId="0" xfId="0" applyFill="1" applyBorder="1" applyAlignment="1">
      <alignment horizontal="left"/>
    </xf>
    <xf numFmtId="0" fontId="6" fillId="2" borderId="39" xfId="1" quotePrefix="1" applyFont="1" applyFill="1" applyBorder="1" applyAlignment="1">
      <alignment horizontal="center" vertical="center"/>
    </xf>
    <xf numFmtId="0" fontId="6" fillId="2" borderId="39" xfId="1" applyFont="1" applyFill="1" applyBorder="1" applyAlignment="1">
      <alignment horizontal="center" vertical="center"/>
    </xf>
    <xf numFmtId="0" fontId="6" fillId="2" borderId="48" xfId="1" applyFont="1" applyFill="1" applyBorder="1" applyAlignment="1">
      <alignment horizontal="center" vertical="center"/>
    </xf>
    <xf numFmtId="0" fontId="26" fillId="2" borderId="1" xfId="1" applyFont="1" applyFill="1" applyBorder="1" applyAlignment="1">
      <alignment vertical="center"/>
    </xf>
    <xf numFmtId="0" fontId="26" fillId="2" borderId="2" xfId="1" applyFont="1" applyFill="1" applyBorder="1" applyAlignment="1">
      <alignment vertical="center"/>
    </xf>
    <xf numFmtId="0" fontId="26" fillId="2" borderId="3" xfId="1" applyFont="1" applyFill="1" applyBorder="1" applyAlignment="1">
      <alignment vertical="center"/>
    </xf>
    <xf numFmtId="0" fontId="26" fillId="2" borderId="45" xfId="0" applyFont="1" applyFill="1" applyBorder="1" applyAlignment="1">
      <alignment vertical="center"/>
    </xf>
    <xf numFmtId="0" fontId="26" fillId="2" borderId="50" xfId="0" applyFont="1" applyFill="1" applyBorder="1" applyAlignment="1">
      <alignment vertical="center"/>
    </xf>
    <xf numFmtId="0" fontId="26" fillId="2" borderId="46" xfId="0" applyFont="1" applyFill="1" applyBorder="1" applyAlignment="1">
      <alignment vertical="center"/>
    </xf>
    <xf numFmtId="0" fontId="0" fillId="2" borderId="50" xfId="0" applyFill="1" applyBorder="1" applyAlignment="1">
      <alignment vertical="center"/>
    </xf>
    <xf numFmtId="0" fontId="33" fillId="0" borderId="288" xfId="4" applyFont="1" applyBorder="1" applyAlignment="1">
      <alignment horizontal="center" vertical="center" wrapText="1"/>
    </xf>
    <xf numFmtId="0" fontId="33" fillId="5" borderId="288" xfId="4" applyFont="1" applyFill="1" applyBorder="1" applyAlignment="1">
      <alignment horizontal="center" vertical="center" wrapText="1"/>
    </xf>
    <xf numFmtId="14" fontId="25" fillId="2" borderId="288" xfId="4" applyNumberFormat="1" applyFont="1" applyFill="1" applyBorder="1" applyAlignment="1">
      <alignment horizontal="center" vertical="center"/>
    </xf>
    <xf numFmtId="0" fontId="25" fillId="2" borderId="288" xfId="4" applyFont="1" applyFill="1" applyBorder="1" applyAlignment="1">
      <alignment horizontal="center" vertical="center"/>
    </xf>
    <xf numFmtId="165" fontId="25" fillId="2" borderId="288" xfId="4" applyNumberFormat="1" applyFont="1" applyFill="1" applyBorder="1" applyAlignment="1">
      <alignment horizontal="center" vertical="center"/>
    </xf>
    <xf numFmtId="8" fontId="25" fillId="2" borderId="288" xfId="1" applyNumberFormat="1" applyFont="1" applyFill="1" applyBorder="1" applyAlignment="1">
      <alignment horizontal="center" vertical="center" wrapText="1"/>
    </xf>
    <xf numFmtId="174" fontId="25" fillId="2" borderId="288" xfId="1" applyNumberFormat="1" applyFont="1" applyFill="1" applyBorder="1" applyAlignment="1">
      <alignment horizontal="center" vertical="center" wrapText="1"/>
    </xf>
    <xf numFmtId="2" fontId="25" fillId="2" borderId="288" xfId="4" applyNumberFormat="1" applyFont="1" applyFill="1" applyBorder="1" applyAlignment="1">
      <alignment horizontal="center" vertical="center"/>
    </xf>
    <xf numFmtId="177" fontId="12" fillId="0" borderId="288" xfId="0" applyNumberFormat="1" applyFont="1" applyBorder="1" applyAlignment="1" applyProtection="1">
      <alignment horizontal="center" vertical="center"/>
    </xf>
    <xf numFmtId="0" fontId="9" fillId="0" borderId="3" xfId="1" applyFont="1" applyFill="1" applyBorder="1" applyAlignment="1">
      <alignment vertical="center"/>
    </xf>
    <xf numFmtId="0" fontId="9" fillId="0" borderId="242" xfId="1" applyFont="1" applyFill="1" applyBorder="1" applyAlignment="1" applyProtection="1">
      <alignment horizontal="center" vertical="center"/>
      <protection locked="0"/>
    </xf>
    <xf numFmtId="0" fontId="9" fillId="0" borderId="29" xfId="1" applyFont="1" applyFill="1" applyBorder="1" applyAlignment="1">
      <alignment horizontal="center" vertical="center"/>
    </xf>
    <xf numFmtId="0" fontId="9" fillId="0" borderId="14" xfId="1" applyFont="1" applyFill="1" applyBorder="1" applyAlignment="1">
      <alignment horizontal="center" vertical="center"/>
    </xf>
    <xf numFmtId="0" fontId="16" fillId="0" borderId="240" xfId="0" applyFont="1" applyFill="1" applyBorder="1" applyAlignment="1">
      <alignment horizontal="right" vertical="center"/>
    </xf>
    <xf numFmtId="165" fontId="9" fillId="0" borderId="43" xfId="0" applyNumberFormat="1" applyFont="1" applyFill="1" applyBorder="1" applyAlignment="1" applyProtection="1">
      <alignment horizontal="center" vertical="center"/>
    </xf>
    <xf numFmtId="165" fontId="9" fillId="0" borderId="183" xfId="0" applyNumberFormat="1" applyFont="1" applyFill="1" applyBorder="1" applyAlignment="1" applyProtection="1">
      <alignment horizontal="center"/>
    </xf>
    <xf numFmtId="165" fontId="9" fillId="0" borderId="40" xfId="0" applyNumberFormat="1" applyFont="1" applyFill="1" applyBorder="1" applyAlignment="1" applyProtection="1">
      <alignment horizontal="center"/>
    </xf>
    <xf numFmtId="165" fontId="9" fillId="0" borderId="227" xfId="0" applyNumberFormat="1" applyFont="1" applyFill="1" applyBorder="1" applyAlignment="1" applyProtection="1">
      <alignment horizontal="center" vertical="center"/>
    </xf>
    <xf numFmtId="0" fontId="0" fillId="0" borderId="2" xfId="0" applyBorder="1"/>
    <xf numFmtId="0" fontId="12" fillId="0" borderId="0" xfId="1"/>
    <xf numFmtId="0" fontId="12" fillId="5" borderId="1" xfId="0" applyFont="1" applyFill="1" applyBorder="1" applyAlignment="1">
      <alignment vertical="center"/>
    </xf>
    <xf numFmtId="0" fontId="26" fillId="5" borderId="2" xfId="2" applyFont="1" applyFill="1" applyBorder="1" applyAlignment="1">
      <alignment vertical="center"/>
    </xf>
    <xf numFmtId="0" fontId="9" fillId="5" borderId="2" xfId="0" applyFont="1" applyFill="1" applyBorder="1" applyAlignment="1">
      <alignment vertical="center"/>
    </xf>
    <xf numFmtId="0" fontId="12" fillId="5" borderId="2" xfId="0" applyFont="1" applyFill="1" applyBorder="1" applyAlignment="1">
      <alignment vertical="center"/>
    </xf>
    <xf numFmtId="0" fontId="9" fillId="5" borderId="3" xfId="0" applyFont="1" applyFill="1" applyBorder="1" applyAlignment="1">
      <alignment horizontal="right" vertical="center"/>
    </xf>
    <xf numFmtId="0" fontId="26" fillId="5" borderId="9" xfId="2" applyFont="1" applyFill="1" applyBorder="1" applyAlignment="1">
      <alignment vertical="center"/>
    </xf>
    <xf numFmtId="0" fontId="26" fillId="5" borderId="10" xfId="2" applyFont="1" applyFill="1" applyBorder="1" applyAlignment="1">
      <alignment vertical="center"/>
    </xf>
    <xf numFmtId="0" fontId="9" fillId="5" borderId="11" xfId="0" applyFont="1" applyFill="1" applyBorder="1" applyAlignment="1">
      <alignment horizontal="right" vertical="center"/>
    </xf>
    <xf numFmtId="0" fontId="12" fillId="0" borderId="278" xfId="1" applyBorder="1" applyAlignment="1" applyProtection="1">
      <alignment vertical="center"/>
      <protection locked="0"/>
    </xf>
    <xf numFmtId="0" fontId="12" fillId="0" borderId="7" xfId="1" applyBorder="1"/>
    <xf numFmtId="0" fontId="12" fillId="0" borderId="185" xfId="1" applyBorder="1"/>
    <xf numFmtId="0" fontId="31" fillId="0" borderId="0" xfId="1" applyFont="1" applyBorder="1" applyAlignment="1">
      <alignment vertical="center"/>
    </xf>
    <xf numFmtId="0" fontId="6" fillId="0" borderId="9" xfId="1" applyFont="1" applyBorder="1" applyAlignment="1">
      <alignment horizontal="centerContinuous" vertical="center"/>
    </xf>
    <xf numFmtId="0" fontId="31" fillId="0" borderId="4" xfId="1" applyFont="1" applyBorder="1" applyAlignment="1">
      <alignment vertical="center"/>
    </xf>
    <xf numFmtId="0" fontId="31" fillId="0" borderId="5" xfId="1" applyFont="1" applyBorder="1" applyAlignment="1">
      <alignment horizontal="right" vertical="center"/>
    </xf>
    <xf numFmtId="0" fontId="26" fillId="0" borderId="11" xfId="2" applyFont="1" applyBorder="1" applyAlignment="1">
      <alignment horizontal="right" vertical="top"/>
    </xf>
    <xf numFmtId="0" fontId="7" fillId="0" borderId="241" xfId="1" applyFont="1" applyFill="1" applyBorder="1" applyAlignment="1">
      <alignment horizontal="right" vertical="center"/>
    </xf>
    <xf numFmtId="0" fontId="16" fillId="12" borderId="183" xfId="1" applyFont="1" applyFill="1" applyBorder="1" applyAlignment="1" applyProtection="1">
      <alignment horizontal="left" vertical="center"/>
      <protection locked="0"/>
    </xf>
    <xf numFmtId="0" fontId="14" fillId="12" borderId="24" xfId="0" applyFont="1" applyFill="1" applyBorder="1" applyAlignment="1" applyProtection="1">
      <alignment horizontal="center"/>
      <protection locked="0"/>
    </xf>
    <xf numFmtId="165" fontId="13" fillId="2" borderId="195" xfId="1" applyNumberFormat="1" applyFont="1" applyFill="1" applyBorder="1" applyAlignment="1" applyProtection="1">
      <alignment horizontal="center" vertical="center" wrapText="1"/>
    </xf>
    <xf numFmtId="0" fontId="57" fillId="5" borderId="0" xfId="0" applyFont="1" applyFill="1" applyBorder="1" applyAlignment="1">
      <alignment vertical="center"/>
    </xf>
    <xf numFmtId="0" fontId="58" fillId="5" borderId="0" xfId="0" applyFont="1" applyFill="1" applyBorder="1" applyAlignment="1">
      <alignment vertical="center"/>
    </xf>
    <xf numFmtId="0" fontId="59" fillId="5" borderId="0" xfId="0" applyFont="1" applyFill="1" applyBorder="1" applyAlignment="1">
      <alignment vertical="center"/>
    </xf>
    <xf numFmtId="0" fontId="60" fillId="5" borderId="0" xfId="0" quotePrefix="1" applyFont="1" applyFill="1" applyBorder="1" applyAlignment="1">
      <alignment horizontal="left" vertical="center" wrapText="1"/>
    </xf>
    <xf numFmtId="0" fontId="60" fillId="5" borderId="0" xfId="0" applyFont="1" applyFill="1" applyBorder="1" applyAlignment="1">
      <alignment vertical="center"/>
    </xf>
    <xf numFmtId="0" fontId="60" fillId="5" borderId="0" xfId="0" quotePrefix="1" applyFont="1" applyFill="1" applyBorder="1" applyAlignment="1">
      <alignment vertical="center" wrapText="1"/>
    </xf>
    <xf numFmtId="0" fontId="14" fillId="5" borderId="0" xfId="0" applyFont="1" applyFill="1" applyBorder="1" applyAlignment="1">
      <alignment vertical="center"/>
    </xf>
    <xf numFmtId="0" fontId="63" fillId="5" borderId="0" xfId="0" applyFont="1" applyFill="1" applyBorder="1" applyAlignment="1">
      <alignment vertical="center"/>
    </xf>
    <xf numFmtId="165" fontId="9" fillId="0" borderId="12" xfId="0" applyNumberFormat="1" applyFont="1" applyBorder="1" applyAlignment="1" applyProtection="1">
      <alignment horizontal="center"/>
    </xf>
    <xf numFmtId="2" fontId="9" fillId="5" borderId="40" xfId="0" applyNumberFormat="1" applyFont="1" applyFill="1" applyBorder="1" applyAlignment="1" applyProtection="1">
      <alignment horizontal="center" vertical="center"/>
    </xf>
    <xf numFmtId="0" fontId="64" fillId="0" borderId="0" xfId="0" applyFont="1"/>
    <xf numFmtId="0" fontId="14" fillId="0" borderId="0" xfId="0" quotePrefix="1" applyFont="1" applyBorder="1" applyAlignment="1">
      <alignment horizontal="left" vertical="center" wrapText="1"/>
    </xf>
    <xf numFmtId="0" fontId="14" fillId="5" borderId="0" xfId="0" quotePrefix="1" applyFont="1" applyFill="1" applyBorder="1" applyAlignment="1">
      <alignment horizontal="left" vertical="center"/>
    </xf>
    <xf numFmtId="0" fontId="14" fillId="5" borderId="0" xfId="0" quotePrefix="1" applyFont="1" applyFill="1" applyBorder="1" applyAlignment="1">
      <alignment horizontal="left" vertical="center" wrapText="1"/>
    </xf>
    <xf numFmtId="0" fontId="57" fillId="5" borderId="0" xfId="0" quotePrefix="1" applyFont="1" applyFill="1" applyAlignment="1">
      <alignment horizontal="left" vertical="center"/>
    </xf>
    <xf numFmtId="0" fontId="59" fillId="5" borderId="0" xfId="0" applyFont="1" applyFill="1" applyBorder="1" applyAlignment="1">
      <alignment horizontal="center" vertical="center"/>
    </xf>
    <xf numFmtId="0" fontId="60" fillId="5" borderId="0" xfId="0" quotePrefix="1" applyFont="1" applyFill="1" applyBorder="1" applyAlignment="1">
      <alignment horizontal="left" vertical="center" wrapText="1"/>
    </xf>
    <xf numFmtId="0" fontId="60" fillId="5" borderId="0" xfId="0" quotePrefix="1" applyFont="1" applyFill="1" applyAlignment="1">
      <alignment horizontal="left" vertical="center" wrapText="1"/>
    </xf>
    <xf numFmtId="0" fontId="58" fillId="5" borderId="0" xfId="0" applyFont="1" applyFill="1" applyBorder="1" applyAlignment="1">
      <alignment horizontal="left" vertical="center" wrapText="1"/>
    </xf>
    <xf numFmtId="0" fontId="57" fillId="5" borderId="0" xfId="0" quotePrefix="1" applyFont="1" applyFill="1" applyBorder="1" applyAlignment="1">
      <alignment horizontal="left" vertical="center"/>
    </xf>
    <xf numFmtId="0" fontId="26" fillId="0" borderId="10" xfId="2" applyFont="1" applyBorder="1" applyAlignment="1">
      <alignment horizontal="center" vertical="top"/>
    </xf>
    <xf numFmtId="0" fontId="12" fillId="0" borderId="4" xfId="1" quotePrefix="1" applyBorder="1" applyAlignment="1" applyProtection="1">
      <alignment horizontal="left" vertical="center" wrapText="1"/>
    </xf>
    <xf numFmtId="0" fontId="12" fillId="0" borderId="0" xfId="1" applyBorder="1" applyAlignment="1" applyProtection="1">
      <alignment horizontal="left" vertical="center" wrapText="1"/>
    </xf>
    <xf numFmtId="0" fontId="12" fillId="0" borderId="5" xfId="1" applyBorder="1" applyAlignment="1" applyProtection="1">
      <alignment horizontal="left" vertical="center" wrapText="1"/>
    </xf>
    <xf numFmtId="0" fontId="12" fillId="0" borderId="276" xfId="1" applyBorder="1" applyAlignment="1">
      <alignment horizontal="right" vertical="center"/>
    </xf>
    <xf numFmtId="0" fontId="12" fillId="12" borderId="276" xfId="1" applyFill="1" applyBorder="1" applyAlignment="1" applyProtection="1">
      <alignment horizontal="center" vertical="top" wrapText="1"/>
      <protection locked="0"/>
    </xf>
    <xf numFmtId="0" fontId="12" fillId="12" borderId="277" xfId="1" applyFill="1" applyBorder="1" applyAlignment="1" applyProtection="1">
      <alignment horizontal="center" vertical="top" wrapText="1"/>
      <protection locked="0"/>
    </xf>
    <xf numFmtId="0" fontId="12" fillId="12" borderId="4" xfId="1" applyFill="1" applyBorder="1" applyAlignment="1" applyProtection="1">
      <alignment horizontal="left" vertical="top" wrapText="1"/>
      <protection locked="0"/>
    </xf>
    <xf numFmtId="0" fontId="12" fillId="12" borderId="0" xfId="1" applyFill="1" applyBorder="1" applyAlignment="1" applyProtection="1">
      <alignment horizontal="left" vertical="top" wrapText="1"/>
      <protection locked="0"/>
    </xf>
    <xf numFmtId="0" fontId="12" fillId="12" borderId="5" xfId="1" applyFill="1" applyBorder="1" applyAlignment="1" applyProtection="1">
      <alignment horizontal="left" vertical="top" wrapText="1"/>
      <protection locked="0"/>
    </xf>
    <xf numFmtId="0" fontId="9" fillId="0" borderId="278" xfId="1" applyFont="1" applyBorder="1" applyAlignment="1">
      <alignment horizontal="left" vertical="center"/>
    </xf>
    <xf numFmtId="0" fontId="9" fillId="0" borderId="226" xfId="1" applyFont="1" applyBorder="1" applyAlignment="1">
      <alignment horizontal="left" vertical="center"/>
    </xf>
    <xf numFmtId="0" fontId="12" fillId="0" borderId="18" xfId="1" applyBorder="1" applyAlignment="1">
      <alignment horizontal="center" vertical="center"/>
    </xf>
    <xf numFmtId="0" fontId="12" fillId="0" borderId="19" xfId="1" applyBorder="1" applyAlignment="1">
      <alignment horizontal="center" vertical="center"/>
    </xf>
    <xf numFmtId="0" fontId="12" fillId="0" borderId="4" xfId="1" applyBorder="1" applyAlignment="1">
      <alignment horizontal="center" vertical="center"/>
    </xf>
    <xf numFmtId="0" fontId="12" fillId="0" borderId="28" xfId="1" applyBorder="1" applyAlignment="1">
      <alignment horizontal="center" vertical="center"/>
    </xf>
    <xf numFmtId="0" fontId="12" fillId="0" borderId="25" xfId="1" applyBorder="1" applyAlignment="1">
      <alignment horizontal="center" vertical="center"/>
    </xf>
    <xf numFmtId="0" fontId="12" fillId="0" borderId="9" xfId="1" applyBorder="1" applyAlignment="1">
      <alignment horizontal="center" vertical="center"/>
    </xf>
    <xf numFmtId="0" fontId="12" fillId="0" borderId="32" xfId="1" applyBorder="1" applyAlignment="1">
      <alignment horizontal="center" vertical="center"/>
    </xf>
    <xf numFmtId="0" fontId="12" fillId="0" borderId="226" xfId="1" applyBorder="1" applyAlignment="1">
      <alignment horizontal="center" vertical="center"/>
    </xf>
    <xf numFmtId="0" fontId="33" fillId="0" borderId="18" xfId="1" applyFont="1" applyBorder="1" applyAlignment="1">
      <alignment horizontal="center" vertical="center"/>
    </xf>
    <xf numFmtId="0" fontId="33" fillId="0" borderId="19" xfId="1" applyFont="1" applyBorder="1" applyAlignment="1">
      <alignment horizontal="center" vertical="center"/>
    </xf>
    <xf numFmtId="0" fontId="12" fillId="0" borderId="241" xfId="1" applyBorder="1" applyAlignment="1">
      <alignment horizontal="center" vertical="center"/>
    </xf>
    <xf numFmtId="0" fontId="12" fillId="0" borderId="14" xfId="1" applyBorder="1" applyAlignment="1">
      <alignment horizontal="center" vertical="center"/>
    </xf>
    <xf numFmtId="0" fontId="9" fillId="0" borderId="35" xfId="1" applyFont="1" applyFill="1" applyBorder="1" applyAlignment="1">
      <alignment horizontal="center" vertical="center"/>
    </xf>
    <xf numFmtId="0" fontId="9" fillId="0" borderId="212" xfId="1" applyFont="1" applyFill="1" applyBorder="1" applyAlignment="1">
      <alignment horizontal="center" vertical="center"/>
    </xf>
    <xf numFmtId="0" fontId="9" fillId="0" borderId="43" xfId="1" applyFont="1" applyFill="1" applyBorder="1" applyAlignment="1">
      <alignment horizontal="center" vertical="center"/>
    </xf>
    <xf numFmtId="0" fontId="12" fillId="0" borderId="187" xfId="1" applyBorder="1" applyAlignment="1">
      <alignment horizontal="center" vertical="center"/>
    </xf>
    <xf numFmtId="0" fontId="7" fillId="12" borderId="241" xfId="1" applyFont="1" applyFill="1" applyBorder="1" applyAlignment="1" applyProtection="1">
      <alignment horizontal="center" vertical="center"/>
      <protection locked="0"/>
    </xf>
    <xf numFmtId="0" fontId="7" fillId="12" borderId="13" xfId="1" applyFont="1" applyFill="1" applyBorder="1" applyAlignment="1" applyProtection="1">
      <alignment horizontal="center" vertical="center"/>
      <protection locked="0"/>
    </xf>
    <xf numFmtId="0" fontId="7" fillId="12" borderId="14" xfId="1" applyFont="1" applyFill="1" applyBorder="1" applyAlignment="1" applyProtection="1">
      <alignment horizontal="center" vertical="center"/>
      <protection locked="0"/>
    </xf>
    <xf numFmtId="0" fontId="9" fillId="0" borderId="225" xfId="1" applyFont="1" applyFill="1" applyBorder="1" applyAlignment="1">
      <alignment horizontal="center" vertical="center"/>
    </xf>
    <xf numFmtId="0" fontId="9" fillId="0" borderId="36" xfId="1" applyFont="1" applyFill="1" applyBorder="1" applyAlignment="1">
      <alignment horizontal="center" vertical="center"/>
    </xf>
    <xf numFmtId="0" fontId="7" fillId="12" borderId="240" xfId="1" applyFont="1" applyFill="1" applyBorder="1" applyAlignment="1" applyProtection="1">
      <alignment horizontal="center" vertical="center"/>
      <protection locked="0"/>
    </xf>
    <xf numFmtId="0" fontId="7" fillId="12" borderId="242" xfId="1" applyFont="1" applyFill="1" applyBorder="1" applyAlignment="1" applyProtection="1">
      <alignment horizontal="center" vertical="center"/>
      <protection locked="0"/>
    </xf>
    <xf numFmtId="0" fontId="6" fillId="0" borderId="32" xfId="1" applyFont="1" applyBorder="1" applyAlignment="1">
      <alignment horizontal="left" vertical="center"/>
    </xf>
    <xf numFmtId="0" fontId="6" fillId="0" borderId="226" xfId="1" applyFont="1" applyBorder="1" applyAlignment="1">
      <alignment horizontal="left" vertical="center"/>
    </xf>
    <xf numFmtId="0" fontId="9" fillId="12" borderId="241" xfId="1" applyFont="1" applyFill="1" applyBorder="1" applyAlignment="1" applyProtection="1">
      <alignment horizontal="center" vertical="center"/>
      <protection locked="0"/>
    </xf>
    <xf numFmtId="0" fontId="9" fillId="12" borderId="14" xfId="1" applyFont="1" applyFill="1" applyBorder="1" applyAlignment="1" applyProtection="1">
      <alignment horizontal="center" vertical="center"/>
      <protection locked="0"/>
    </xf>
    <xf numFmtId="15" fontId="9" fillId="12" borderId="18" xfId="1" applyNumberFormat="1" applyFont="1" applyFill="1" applyBorder="1" applyAlignment="1" applyProtection="1">
      <alignment horizontal="center" vertical="center"/>
      <protection locked="0"/>
    </xf>
    <xf numFmtId="0" fontId="9" fillId="12" borderId="0" xfId="1" applyFont="1" applyFill="1" applyAlignment="1" applyProtection="1">
      <alignment horizontal="center" vertical="center"/>
      <protection locked="0"/>
    </xf>
    <xf numFmtId="15" fontId="9" fillId="12" borderId="240" xfId="1" applyNumberFormat="1" applyFont="1" applyFill="1" applyBorder="1" applyAlignment="1" applyProtection="1">
      <alignment horizontal="center" vertical="center"/>
      <protection locked="0"/>
    </xf>
    <xf numFmtId="0" fontId="9" fillId="12" borderId="242" xfId="1" applyFont="1" applyFill="1" applyBorder="1" applyAlignment="1" applyProtection="1">
      <alignment horizontal="center" vertical="center"/>
      <protection locked="0"/>
    </xf>
    <xf numFmtId="0" fontId="6" fillId="0" borderId="34" xfId="1" applyFont="1" applyBorder="1" applyAlignment="1">
      <alignment horizontal="left" vertical="center"/>
    </xf>
    <xf numFmtId="0" fontId="6" fillId="0" borderId="184" xfId="1" applyFont="1" applyBorder="1" applyAlignment="1">
      <alignment horizontal="left" vertical="center"/>
    </xf>
    <xf numFmtId="0" fontId="6" fillId="0" borderId="195" xfId="1" applyFont="1" applyBorder="1" applyAlignment="1">
      <alignment horizontal="left" vertical="center"/>
    </xf>
    <xf numFmtId="0" fontId="9" fillId="12" borderId="231" xfId="1" applyFont="1" applyFill="1" applyBorder="1" applyAlignment="1" applyProtection="1">
      <alignment horizontal="center" vertical="center"/>
      <protection locked="0"/>
    </xf>
    <xf numFmtId="0" fontId="9" fillId="12" borderId="27" xfId="1" applyFont="1" applyFill="1" applyBorder="1" applyAlignment="1" applyProtection="1">
      <alignment horizontal="center" vertical="center"/>
      <protection locked="0"/>
    </xf>
    <xf numFmtId="181" fontId="9" fillId="12" borderId="27" xfId="1" applyNumberFormat="1" applyFont="1" applyFill="1" applyBorder="1" applyAlignment="1" applyProtection="1">
      <alignment horizontal="center" vertical="center"/>
      <protection locked="0"/>
    </xf>
    <xf numFmtId="0" fontId="9" fillId="12" borderId="177" xfId="1" applyFont="1" applyFill="1" applyBorder="1" applyAlignment="1" applyProtection="1">
      <alignment horizontal="center" vertical="center"/>
      <protection locked="0"/>
    </xf>
    <xf numFmtId="0" fontId="9" fillId="0" borderId="1" xfId="1" applyFont="1" applyFill="1" applyBorder="1" applyAlignment="1">
      <alignment horizontal="center" vertical="center"/>
    </xf>
    <xf numFmtId="0" fontId="9" fillId="0" borderId="2"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241" xfId="1" applyFont="1" applyFill="1" applyBorder="1" applyAlignment="1">
      <alignment horizontal="center" vertical="center"/>
    </xf>
    <xf numFmtId="0" fontId="9" fillId="0" borderId="13" xfId="1" applyFont="1" applyFill="1" applyBorder="1" applyAlignment="1">
      <alignment horizontal="center" vertical="center"/>
    </xf>
    <xf numFmtId="0" fontId="9" fillId="0" borderId="242" xfId="1" applyFont="1" applyFill="1" applyBorder="1" applyAlignment="1">
      <alignment horizontal="center" vertical="center"/>
    </xf>
    <xf numFmtId="0" fontId="12" fillId="2" borderId="258" xfId="1" applyFill="1" applyBorder="1" applyAlignment="1" applyProtection="1">
      <alignment horizontal="center" vertical="center"/>
    </xf>
    <xf numFmtId="0" fontId="12" fillId="2" borderId="259" xfId="1" applyFill="1" applyBorder="1" applyAlignment="1" applyProtection="1">
      <alignment horizontal="center" vertical="center"/>
    </xf>
    <xf numFmtId="0" fontId="12" fillId="2" borderId="260" xfId="1" applyFill="1" applyBorder="1" applyAlignment="1" applyProtection="1">
      <alignment horizontal="center" vertical="center"/>
    </xf>
    <xf numFmtId="0" fontId="9" fillId="0" borderId="0" xfId="1" applyFont="1" applyAlignment="1" applyProtection="1">
      <alignment horizontal="center" vertical="center"/>
      <protection locked="0"/>
    </xf>
    <xf numFmtId="0" fontId="9" fillId="0" borderId="10" xfId="1" applyFont="1" applyBorder="1" applyAlignment="1">
      <alignment horizontal="center" vertical="center"/>
    </xf>
    <xf numFmtId="0" fontId="6" fillId="0" borderId="187" xfId="1" applyFont="1" applyBorder="1" applyAlignment="1">
      <alignment horizontal="left" vertical="center"/>
    </xf>
    <xf numFmtId="46" fontId="7" fillId="12" borderId="240" xfId="1" quotePrefix="1" applyNumberFormat="1" applyFont="1" applyFill="1" applyBorder="1" applyAlignment="1" applyProtection="1">
      <alignment horizontal="center" vertical="center"/>
      <protection locked="0"/>
    </xf>
    <xf numFmtId="0" fontId="33" fillId="2" borderId="1" xfId="1" applyFont="1" applyFill="1" applyBorder="1" applyAlignment="1">
      <alignment horizontal="left" vertical="center" wrapText="1"/>
    </xf>
    <xf numFmtId="0" fontId="33" fillId="2" borderId="2" xfId="1" applyFont="1" applyFill="1" applyBorder="1" applyAlignment="1">
      <alignment horizontal="left" vertical="center" wrapText="1"/>
    </xf>
    <xf numFmtId="0" fontId="33" fillId="2" borderId="3" xfId="1" applyFont="1" applyFill="1" applyBorder="1" applyAlignment="1">
      <alignment horizontal="left" vertical="center" wrapText="1"/>
    </xf>
    <xf numFmtId="0" fontId="33" fillId="2" borderId="4" xfId="1" applyFont="1" applyFill="1" applyBorder="1" applyAlignment="1">
      <alignment horizontal="left" vertical="center" wrapText="1"/>
    </xf>
    <xf numFmtId="0" fontId="33" fillId="2" borderId="0" xfId="1" applyFont="1" applyFill="1" applyBorder="1" applyAlignment="1">
      <alignment horizontal="left" vertical="center" wrapText="1"/>
    </xf>
    <xf numFmtId="0" fontId="33" fillId="2" borderId="5" xfId="1" applyFont="1" applyFill="1" applyBorder="1" applyAlignment="1">
      <alignment horizontal="left" vertical="center" wrapText="1"/>
    </xf>
    <xf numFmtId="0" fontId="33" fillId="2" borderId="9" xfId="1" applyFont="1" applyFill="1" applyBorder="1" applyAlignment="1">
      <alignment horizontal="left" vertical="center" wrapText="1"/>
    </xf>
    <xf numFmtId="0" fontId="33" fillId="2" borderId="10" xfId="1" applyFont="1" applyFill="1" applyBorder="1" applyAlignment="1">
      <alignment horizontal="left" vertical="center" wrapText="1"/>
    </xf>
    <xf numFmtId="0" fontId="33" fillId="2" borderId="11" xfId="1" applyFont="1" applyFill="1" applyBorder="1" applyAlignment="1">
      <alignment horizontal="left" vertical="center" wrapText="1"/>
    </xf>
    <xf numFmtId="0" fontId="6" fillId="0" borderId="7" xfId="1" applyFont="1" applyBorder="1" applyAlignment="1">
      <alignment horizontal="left" vertical="center"/>
    </xf>
    <xf numFmtId="0" fontId="6" fillId="0" borderId="185" xfId="1" applyFont="1" applyBorder="1" applyAlignment="1">
      <alignment horizontal="left" vertical="center"/>
    </xf>
    <xf numFmtId="0" fontId="26" fillId="2" borderId="1" xfId="1" applyFont="1" applyFill="1" applyBorder="1" applyAlignment="1">
      <alignment horizontal="left" vertical="center"/>
    </xf>
    <xf numFmtId="0" fontId="26" fillId="2" borderId="2" xfId="1" applyFont="1" applyFill="1" applyBorder="1" applyAlignment="1">
      <alignment horizontal="left" vertical="center"/>
    </xf>
    <xf numFmtId="0" fontId="26" fillId="2" borderId="3" xfId="1" applyFont="1" applyFill="1" applyBorder="1" applyAlignment="1">
      <alignment horizontal="left" vertical="center"/>
    </xf>
    <xf numFmtId="16" fontId="6" fillId="12" borderId="225" xfId="1" quotePrefix="1" applyNumberFormat="1" applyFont="1" applyFill="1" applyBorder="1" applyAlignment="1">
      <alignment horizontal="center" vertical="center"/>
    </xf>
    <xf numFmtId="16" fontId="6" fillId="12" borderId="212" xfId="1" quotePrefix="1" applyNumberFormat="1" applyFont="1" applyFill="1" applyBorder="1" applyAlignment="1">
      <alignment horizontal="center" vertical="center"/>
    </xf>
    <xf numFmtId="16" fontId="6" fillId="12" borderId="36" xfId="1" quotePrefix="1" applyNumberFormat="1" applyFont="1" applyFill="1" applyBorder="1" applyAlignment="1">
      <alignment horizontal="center" vertical="center"/>
    </xf>
    <xf numFmtId="0" fontId="6" fillId="12" borderId="225" xfId="1" quotePrefix="1" applyFont="1" applyFill="1" applyBorder="1" applyAlignment="1">
      <alignment horizontal="center" vertical="center"/>
    </xf>
    <xf numFmtId="0" fontId="6" fillId="12" borderId="212" xfId="1" quotePrefix="1" applyFont="1" applyFill="1" applyBorder="1" applyAlignment="1">
      <alignment horizontal="center" vertical="center"/>
    </xf>
    <xf numFmtId="0" fontId="6" fillId="12" borderId="36" xfId="1" quotePrefix="1" applyFont="1" applyFill="1" applyBorder="1" applyAlignment="1">
      <alignment horizontal="center" vertical="center"/>
    </xf>
    <xf numFmtId="0" fontId="6" fillId="12" borderId="187" xfId="1" quotePrefix="1" applyFont="1" applyFill="1" applyBorder="1" applyAlignment="1">
      <alignment horizontal="left" vertical="center"/>
    </xf>
    <xf numFmtId="0" fontId="6" fillId="12" borderId="7" xfId="1" quotePrefix="1" applyFont="1" applyFill="1" applyBorder="1" applyAlignment="1">
      <alignment horizontal="left" vertical="center"/>
    </xf>
    <xf numFmtId="0" fontId="6" fillId="12" borderId="185" xfId="1" quotePrefix="1" applyFont="1" applyFill="1" applyBorder="1" applyAlignment="1">
      <alignment horizontal="left" vertical="center"/>
    </xf>
    <xf numFmtId="0" fontId="6" fillId="12" borderId="225" xfId="1" quotePrefix="1" applyFont="1" applyFill="1" applyBorder="1" applyAlignment="1">
      <alignment horizontal="center" vertical="center" wrapText="1"/>
    </xf>
    <xf numFmtId="0" fontId="6" fillId="12" borderId="212" xfId="1" quotePrefix="1" applyFont="1" applyFill="1" applyBorder="1" applyAlignment="1">
      <alignment horizontal="center" vertical="center" wrapText="1"/>
    </xf>
    <xf numFmtId="0" fontId="6" fillId="12" borderId="36" xfId="1" quotePrefix="1" applyFont="1" applyFill="1" applyBorder="1" applyAlignment="1">
      <alignment horizontal="center" vertical="center" wrapText="1"/>
    </xf>
    <xf numFmtId="0" fontId="22" fillId="0" borderId="276" xfId="1" applyFont="1" applyBorder="1" applyAlignment="1">
      <alignment horizontal="left" vertical="center" wrapText="1"/>
    </xf>
    <xf numFmtId="0" fontId="22" fillId="0" borderId="277" xfId="1" applyFont="1" applyBorder="1" applyAlignment="1">
      <alignment horizontal="left" vertical="center" wrapText="1"/>
    </xf>
    <xf numFmtId="0" fontId="9" fillId="0" borderId="0" xfId="1" applyFont="1" applyFill="1" applyBorder="1" applyAlignment="1">
      <alignment horizontal="center" vertical="center"/>
    </xf>
    <xf numFmtId="0" fontId="9" fillId="12" borderId="241" xfId="1" applyFont="1" applyFill="1" applyBorder="1" applyAlignment="1" applyProtection="1">
      <alignment horizontal="center" vertical="center" wrapText="1"/>
      <protection locked="0"/>
    </xf>
    <xf numFmtId="0" fontId="9" fillId="12" borderId="13" xfId="1" applyFont="1" applyFill="1" applyBorder="1" applyAlignment="1" applyProtection="1">
      <alignment horizontal="center" vertical="center" wrapText="1"/>
      <protection locked="0"/>
    </xf>
    <xf numFmtId="0" fontId="9" fillId="0" borderId="276" xfId="1" applyFont="1" applyFill="1" applyBorder="1" applyAlignment="1">
      <alignment horizontal="center" vertical="center"/>
    </xf>
    <xf numFmtId="0" fontId="9" fillId="0" borderId="277" xfId="1" applyFont="1" applyFill="1" applyBorder="1" applyAlignment="1">
      <alignment horizontal="center" vertical="center"/>
    </xf>
    <xf numFmtId="0" fontId="6" fillId="12" borderId="183" xfId="1" quotePrefix="1" applyFont="1" applyFill="1" applyBorder="1" applyAlignment="1">
      <alignment horizontal="left" vertical="center"/>
    </xf>
    <xf numFmtId="0" fontId="6" fillId="12" borderId="40" xfId="1" quotePrefix="1" applyFont="1" applyFill="1" applyBorder="1" applyAlignment="1">
      <alignment horizontal="left" vertical="center"/>
    </xf>
    <xf numFmtId="0" fontId="6" fillId="12" borderId="239" xfId="1" applyFont="1" applyFill="1" applyBorder="1" applyAlignment="1">
      <alignment horizontal="center" vertical="center"/>
    </xf>
    <xf numFmtId="0" fontId="6" fillId="12" borderId="42" xfId="1" applyFont="1" applyFill="1" applyBorder="1" applyAlignment="1">
      <alignment horizontal="center" vertical="center"/>
    </xf>
    <xf numFmtId="0" fontId="9" fillId="12" borderId="276" xfId="1" applyFont="1" applyFill="1" applyBorder="1" applyAlignment="1" applyProtection="1">
      <alignment horizontal="center" vertical="center"/>
      <protection locked="0"/>
    </xf>
    <xf numFmtId="0" fontId="9" fillId="12" borderId="277" xfId="1" applyFont="1" applyFill="1" applyBorder="1" applyAlignment="1" applyProtection="1">
      <alignment horizontal="center" vertical="center"/>
      <protection locked="0"/>
    </xf>
    <xf numFmtId="181" fontId="9" fillId="12" borderId="276" xfId="1" applyNumberFormat="1" applyFont="1" applyFill="1" applyBorder="1" applyAlignment="1" applyProtection="1">
      <alignment horizontal="center" vertical="center"/>
      <protection locked="0"/>
    </xf>
    <xf numFmtId="181" fontId="9" fillId="12" borderId="277" xfId="1" applyNumberFormat="1" applyFont="1" applyFill="1" applyBorder="1" applyAlignment="1" applyProtection="1">
      <alignment horizontal="center" vertical="center"/>
      <protection locked="0"/>
    </xf>
    <xf numFmtId="0" fontId="55" fillId="0" borderId="276" xfId="1" applyFont="1" applyBorder="1" applyAlignment="1">
      <alignment horizontal="center" vertical="center" wrapText="1"/>
    </xf>
    <xf numFmtId="0" fontId="6" fillId="5" borderId="0" xfId="1" applyFont="1" applyFill="1" applyBorder="1" applyAlignment="1">
      <alignment horizontal="right"/>
    </xf>
    <xf numFmtId="0" fontId="6" fillId="5" borderId="186" xfId="0" applyFont="1" applyFill="1" applyBorder="1" applyAlignment="1">
      <alignment horizontal="right" vertical="center"/>
    </xf>
    <xf numFmtId="0" fontId="6" fillId="5" borderId="7" xfId="0" applyFont="1" applyFill="1" applyBorder="1" applyAlignment="1">
      <alignment horizontal="right" vertical="center"/>
    </xf>
    <xf numFmtId="0" fontId="6" fillId="5" borderId="144" xfId="0" applyFont="1" applyFill="1" applyBorder="1" applyAlignment="1">
      <alignment horizontal="right" vertical="center"/>
    </xf>
    <xf numFmtId="0" fontId="6" fillId="5" borderId="13" xfId="0" applyFont="1" applyFill="1" applyBorder="1" applyAlignment="1">
      <alignment horizontal="right" vertical="center"/>
    </xf>
    <xf numFmtId="0" fontId="6" fillId="5" borderId="0" xfId="0" applyFont="1" applyFill="1" applyBorder="1" applyAlignment="1">
      <alignment horizontal="right" vertical="center"/>
    </xf>
    <xf numFmtId="0" fontId="54" fillId="7" borderId="229" xfId="0" applyFont="1" applyFill="1" applyBorder="1" applyAlignment="1" applyProtection="1">
      <alignment horizontal="left" vertical="center"/>
      <protection locked="0"/>
    </xf>
    <xf numFmtId="0" fontId="54" fillId="7" borderId="58" xfId="0" applyFont="1" applyFill="1" applyBorder="1" applyAlignment="1" applyProtection="1">
      <alignment horizontal="left" vertical="center"/>
      <protection locked="0"/>
    </xf>
    <xf numFmtId="0" fontId="54" fillId="7" borderId="230" xfId="0" applyFont="1" applyFill="1" applyBorder="1" applyAlignment="1" applyProtection="1">
      <alignment horizontal="left" vertical="center" wrapText="1"/>
      <protection locked="0"/>
    </xf>
    <xf numFmtId="0" fontId="54" fillId="7" borderId="67" xfId="0" applyFont="1" applyFill="1" applyBorder="1" applyAlignment="1" applyProtection="1">
      <alignment horizontal="left" vertical="center" wrapText="1"/>
      <protection locked="0"/>
    </xf>
    <xf numFmtId="0" fontId="6" fillId="0" borderId="45" xfId="1" applyFont="1" applyBorder="1" applyAlignment="1">
      <alignment horizontal="right" vertical="center"/>
    </xf>
    <xf numFmtId="0" fontId="6" fillId="0" borderId="46" xfId="1" applyFont="1" applyBorder="1" applyAlignment="1">
      <alignment horizontal="right" vertical="center"/>
    </xf>
    <xf numFmtId="0" fontId="6" fillId="0" borderId="238" xfId="1" applyFont="1" applyBorder="1" applyAlignment="1">
      <alignment horizontal="right" vertical="center"/>
    </xf>
    <xf numFmtId="0" fontId="26" fillId="5" borderId="10" xfId="2" applyFont="1" applyFill="1" applyBorder="1" applyAlignment="1">
      <alignment horizontal="center" vertical="center"/>
    </xf>
    <xf numFmtId="0" fontId="0" fillId="2" borderId="258" xfId="0" applyFill="1" applyBorder="1" applyAlignment="1">
      <alignment horizontal="center"/>
    </xf>
    <xf numFmtId="0" fontId="0" fillId="2" borderId="259" xfId="0" applyFill="1" applyBorder="1" applyAlignment="1">
      <alignment horizontal="center"/>
    </xf>
    <xf numFmtId="0" fontId="0" fillId="2" borderId="260" xfId="0" applyFill="1" applyBorder="1" applyAlignment="1">
      <alignment horizontal="center"/>
    </xf>
    <xf numFmtId="14" fontId="0" fillId="0" borderId="273" xfId="0" applyNumberFormat="1" applyBorder="1" applyAlignment="1">
      <alignment horizontal="center" vertical="center" wrapText="1"/>
    </xf>
    <xf numFmtId="14" fontId="0" fillId="0" borderId="274" xfId="0" applyNumberFormat="1" applyBorder="1" applyAlignment="1">
      <alignment horizontal="center" vertical="center" wrapText="1"/>
    </xf>
    <xf numFmtId="0" fontId="4" fillId="0" borderId="38" xfId="0" applyFont="1" applyBorder="1" applyAlignment="1">
      <alignment horizontal="right" vertical="center"/>
    </xf>
    <xf numFmtId="0" fontId="4" fillId="0" borderId="13" xfId="0" applyFont="1" applyBorder="1" applyAlignment="1">
      <alignment horizontal="right" vertical="center"/>
    </xf>
    <xf numFmtId="0" fontId="7" fillId="0" borderId="1" xfId="0" applyFont="1" applyBorder="1" applyAlignment="1">
      <alignment horizontal="center" vertical="center"/>
    </xf>
    <xf numFmtId="0" fontId="0" fillId="0" borderId="2" xfId="0" applyBorder="1"/>
    <xf numFmtId="0" fontId="0" fillId="0" borderId="15" xfId="0" applyBorder="1"/>
    <xf numFmtId="0" fontId="0" fillId="0" borderId="51" xfId="0" applyBorder="1"/>
    <xf numFmtId="0" fontId="0" fillId="0" borderId="31" xfId="0" applyBorder="1"/>
    <xf numFmtId="0" fontId="0" fillId="0" borderId="52" xfId="0" applyBorder="1"/>
    <xf numFmtId="0" fontId="27" fillId="0" borderId="4" xfId="0" applyFont="1" applyBorder="1" applyAlignment="1">
      <alignment horizontal="left" vertical="top" wrapText="1"/>
    </xf>
    <xf numFmtId="0" fontId="27" fillId="0" borderId="0" xfId="0" applyFont="1" applyBorder="1" applyAlignment="1">
      <alignment horizontal="left" vertical="top" wrapText="1"/>
    </xf>
    <xf numFmtId="0" fontId="27" fillId="0" borderId="9" xfId="0" applyFont="1" applyBorder="1" applyAlignment="1">
      <alignment horizontal="left" vertical="top" wrapText="1"/>
    </xf>
    <xf numFmtId="0" fontId="27" fillId="0" borderId="10" xfId="0" applyFont="1" applyBorder="1" applyAlignment="1">
      <alignment horizontal="left" vertical="top" wrapText="1"/>
    </xf>
    <xf numFmtId="0" fontId="27" fillId="0" borderId="18" xfId="0" applyFont="1" applyBorder="1" applyAlignment="1">
      <alignment horizontal="left" vertical="top" wrapText="1"/>
    </xf>
    <xf numFmtId="0" fontId="27" fillId="0" borderId="5" xfId="0" applyFont="1" applyBorder="1" applyAlignment="1">
      <alignment horizontal="left" vertical="top" wrapText="1"/>
    </xf>
    <xf numFmtId="0" fontId="27" fillId="0" borderId="28" xfId="0" applyFont="1" applyBorder="1" applyAlignment="1">
      <alignment horizontal="left" vertical="top" wrapText="1"/>
    </xf>
    <xf numFmtId="0" fontId="27" fillId="0" borderId="11" xfId="0" applyFont="1" applyBorder="1" applyAlignment="1">
      <alignment horizontal="left" vertical="top" wrapText="1"/>
    </xf>
    <xf numFmtId="3" fontId="6" fillId="0" borderId="22" xfId="0" applyNumberFormat="1" applyFont="1" applyBorder="1" applyAlignment="1" applyProtection="1">
      <alignment horizontal="center" vertical="center"/>
    </xf>
    <xf numFmtId="3" fontId="6" fillId="0" borderId="20" xfId="0" applyNumberFormat="1" applyFont="1" applyBorder="1" applyAlignment="1" applyProtection="1">
      <alignment horizontal="center" vertical="center"/>
    </xf>
    <xf numFmtId="3" fontId="6" fillId="0" borderId="22" xfId="0" applyNumberFormat="1" applyFont="1" applyFill="1" applyBorder="1" applyAlignment="1" applyProtection="1">
      <alignment horizontal="center" vertical="center"/>
    </xf>
    <xf numFmtId="3" fontId="6" fillId="0" borderId="20" xfId="0" applyNumberFormat="1" applyFont="1" applyFill="1" applyBorder="1" applyAlignment="1" applyProtection="1">
      <alignment horizontal="center" vertical="center"/>
    </xf>
    <xf numFmtId="0" fontId="24" fillId="0" borderId="6" xfId="0" applyFont="1" applyBorder="1" applyAlignment="1">
      <alignment horizontal="left"/>
    </xf>
    <xf numFmtId="0" fontId="24" fillId="0" borderId="7" xfId="0" applyFont="1" applyBorder="1" applyAlignment="1">
      <alignment horizontal="left"/>
    </xf>
    <xf numFmtId="0" fontId="24" fillId="0" borderId="23" xfId="0" applyFont="1" applyBorder="1" applyAlignment="1">
      <alignment horizontal="left"/>
    </xf>
    <xf numFmtId="0" fontId="6" fillId="0" borderId="187" xfId="0" applyFont="1" applyBorder="1" applyAlignment="1" applyProtection="1">
      <alignment horizontal="center" vertical="center"/>
    </xf>
    <xf numFmtId="0" fontId="6" fillId="0" borderId="12" xfId="0" applyFont="1" applyBorder="1" applyAlignment="1" applyProtection="1">
      <alignment horizontal="center" vertical="center"/>
    </xf>
    <xf numFmtId="3" fontId="6" fillId="4" borderId="22" xfId="0" applyNumberFormat="1" applyFont="1" applyFill="1" applyBorder="1" applyAlignment="1" applyProtection="1">
      <alignment horizontal="center" vertical="center"/>
    </xf>
    <xf numFmtId="3" fontId="6" fillId="4" borderId="20" xfId="0" applyNumberFormat="1" applyFont="1" applyFill="1" applyBorder="1" applyAlignment="1" applyProtection="1">
      <alignment horizontal="center" vertical="center"/>
    </xf>
    <xf numFmtId="0" fontId="6" fillId="4" borderId="22" xfId="0" applyFont="1" applyFill="1" applyBorder="1" applyAlignment="1" applyProtection="1">
      <alignment horizontal="center" vertical="center"/>
    </xf>
    <xf numFmtId="0" fontId="6" fillId="4" borderId="20" xfId="0" applyFont="1" applyFill="1" applyBorder="1" applyAlignment="1" applyProtection="1">
      <alignment horizontal="center" vertical="center"/>
    </xf>
    <xf numFmtId="174" fontId="9" fillId="0" borderId="212" xfId="0" applyNumberFormat="1" applyFont="1" applyFill="1" applyBorder="1" applyAlignment="1" applyProtection="1">
      <alignment horizontal="center" vertical="center" wrapText="1"/>
    </xf>
    <xf numFmtId="174" fontId="9" fillId="0" borderId="36" xfId="0" applyNumberFormat="1" applyFont="1" applyFill="1" applyBorder="1" applyAlignment="1" applyProtection="1">
      <alignment horizontal="center" vertical="center" wrapText="1"/>
    </xf>
    <xf numFmtId="0" fontId="6" fillId="0" borderId="35" xfId="1" applyFont="1" applyFill="1" applyBorder="1" applyAlignment="1">
      <alignment horizontal="right" vertical="center" wrapText="1"/>
    </xf>
    <xf numFmtId="0" fontId="6" fillId="0" borderId="212" xfId="1" applyFont="1" applyFill="1" applyBorder="1" applyAlignment="1">
      <alignment horizontal="right" vertical="center"/>
    </xf>
    <xf numFmtId="0" fontId="6" fillId="0" borderId="43" xfId="1" applyFont="1" applyFill="1" applyBorder="1" applyAlignment="1">
      <alignment horizontal="right" vertical="center"/>
    </xf>
    <xf numFmtId="0" fontId="6" fillId="12" borderId="7" xfId="0" applyFont="1" applyFill="1" applyBorder="1" applyAlignment="1" applyProtection="1">
      <alignment horizontal="center" vertical="center"/>
      <protection locked="0"/>
    </xf>
    <xf numFmtId="0" fontId="6" fillId="12" borderId="185" xfId="0" applyFont="1" applyFill="1" applyBorder="1" applyAlignment="1" applyProtection="1">
      <alignment horizontal="center" vertical="center"/>
      <protection locked="0"/>
    </xf>
    <xf numFmtId="0" fontId="6" fillId="12" borderId="144" xfId="0" applyFont="1" applyFill="1" applyBorder="1" applyAlignment="1" applyProtection="1">
      <alignment horizontal="center" vertical="center"/>
      <protection locked="0"/>
    </xf>
    <xf numFmtId="0" fontId="6" fillId="12" borderId="21" xfId="0" applyFont="1" applyFill="1" applyBorder="1" applyAlignment="1" applyProtection="1">
      <alignment horizontal="center" vertical="center"/>
      <protection locked="0"/>
    </xf>
    <xf numFmtId="0" fontId="4" fillId="5" borderId="7" xfId="1" applyFont="1" applyFill="1" applyBorder="1" applyAlignment="1">
      <alignment horizontal="center" vertical="top"/>
    </xf>
    <xf numFmtId="0" fontId="4" fillId="5" borderId="185" xfId="1" applyFont="1" applyFill="1" applyBorder="1" applyAlignment="1">
      <alignment horizontal="center" vertical="top"/>
    </xf>
    <xf numFmtId="0" fontId="6" fillId="5" borderId="0" xfId="0" applyFont="1" applyFill="1" applyBorder="1" applyAlignment="1">
      <alignment horizontal="right"/>
    </xf>
    <xf numFmtId="0" fontId="9" fillId="12" borderId="225" xfId="0" applyFont="1" applyFill="1" applyBorder="1" applyAlignment="1" applyProtection="1">
      <alignment horizontal="center" vertical="center"/>
      <protection locked="0"/>
    </xf>
    <xf numFmtId="0" fontId="9" fillId="12" borderId="43" xfId="0" applyFont="1" applyFill="1" applyBorder="1" applyAlignment="1" applyProtection="1">
      <alignment horizontal="center" vertical="center"/>
      <protection locked="0"/>
    </xf>
    <xf numFmtId="169" fontId="9" fillId="12" borderId="225" xfId="0" applyNumberFormat="1" applyFont="1" applyFill="1" applyBorder="1" applyAlignment="1" applyProtection="1">
      <alignment horizontal="center"/>
      <protection locked="0"/>
    </xf>
    <xf numFmtId="169" fontId="9" fillId="12" borderId="43" xfId="0" applyNumberFormat="1" applyFont="1" applyFill="1" applyBorder="1" applyAlignment="1" applyProtection="1">
      <alignment horizontal="center"/>
      <protection locked="0"/>
    </xf>
    <xf numFmtId="0" fontId="9" fillId="12" borderId="183" xfId="0" applyFont="1" applyFill="1" applyBorder="1" applyAlignment="1" applyProtection="1">
      <alignment horizontal="center" vertical="center"/>
      <protection locked="0"/>
    </xf>
    <xf numFmtId="165" fontId="13" fillId="0" borderId="17" xfId="0" applyNumberFormat="1" applyFont="1" applyBorder="1" applyAlignment="1">
      <alignment horizontal="center" vertical="center"/>
    </xf>
    <xf numFmtId="165" fontId="13" fillId="0" borderId="18" xfId="0" applyNumberFormat="1" applyFont="1" applyBorder="1" applyAlignment="1">
      <alignment horizontal="center" vertical="center"/>
    </xf>
    <xf numFmtId="165" fontId="13" fillId="0" borderId="228" xfId="0" applyNumberFormat="1" applyFont="1" applyBorder="1" applyAlignment="1">
      <alignment horizontal="center" vertical="center"/>
    </xf>
    <xf numFmtId="1" fontId="13" fillId="0" borderId="69" xfId="0" applyNumberFormat="1" applyFont="1" applyBorder="1" applyAlignment="1">
      <alignment horizontal="center" vertical="center"/>
    </xf>
    <xf numFmtId="1" fontId="13" fillId="0" borderId="49" xfId="0" applyNumberFormat="1" applyFont="1" applyBorder="1" applyAlignment="1">
      <alignment horizontal="center" vertical="center"/>
    </xf>
    <xf numFmtId="1" fontId="13" fillId="0" borderId="39" xfId="0" applyNumberFormat="1" applyFont="1" applyBorder="1" applyAlignment="1">
      <alignment horizontal="center" vertical="center"/>
    </xf>
    <xf numFmtId="1" fontId="13" fillId="0" borderId="225" xfId="0" applyNumberFormat="1" applyFont="1" applyBorder="1" applyAlignment="1">
      <alignment horizontal="center" vertical="center"/>
    </xf>
    <xf numFmtId="1" fontId="13" fillId="0" borderId="71" xfId="0" applyNumberFormat="1" applyFont="1" applyBorder="1" applyAlignment="1">
      <alignment horizontal="center" vertical="center"/>
    </xf>
    <xf numFmtId="1" fontId="13" fillId="0" borderId="234" xfId="0" applyNumberFormat="1" applyFont="1" applyBorder="1" applyAlignment="1">
      <alignment horizontal="center" vertical="center"/>
    </xf>
    <xf numFmtId="165" fontId="13" fillId="0" borderId="232" xfId="0" applyNumberFormat="1" applyFont="1" applyBorder="1" applyAlignment="1">
      <alignment horizontal="center" vertical="center"/>
    </xf>
    <xf numFmtId="165" fontId="13" fillId="0" borderId="57" xfId="0" applyNumberFormat="1" applyFont="1" applyBorder="1" applyAlignment="1">
      <alignment horizontal="center" vertical="center"/>
    </xf>
    <xf numFmtId="165" fontId="13" fillId="0" borderId="235" xfId="0" applyNumberFormat="1" applyFont="1" applyBorder="1" applyAlignment="1">
      <alignment horizontal="center" vertical="center"/>
    </xf>
    <xf numFmtId="165" fontId="13" fillId="0" borderId="16" xfId="0" applyNumberFormat="1" applyFont="1" applyBorder="1" applyAlignment="1">
      <alignment horizontal="center" vertical="center"/>
    </xf>
    <xf numFmtId="165" fontId="13" fillId="0" borderId="179" xfId="0" applyNumberFormat="1" applyFont="1" applyBorder="1" applyAlignment="1">
      <alignment horizontal="center" vertical="center"/>
    </xf>
    <xf numFmtId="165" fontId="13" fillId="0" borderId="227" xfId="0" applyNumberFormat="1" applyFont="1" applyBorder="1" applyAlignment="1">
      <alignment horizontal="center" vertical="center"/>
    </xf>
    <xf numFmtId="0" fontId="6" fillId="12" borderId="41" xfId="0" applyFont="1" applyFill="1" applyBorder="1" applyAlignment="1" applyProtection="1">
      <alignment horizontal="center"/>
      <protection locked="0"/>
    </xf>
    <xf numFmtId="0" fontId="6" fillId="12" borderId="36" xfId="0" applyFont="1" applyFill="1" applyBorder="1" applyAlignment="1" applyProtection="1">
      <alignment horizontal="center"/>
      <protection locked="0"/>
    </xf>
    <xf numFmtId="1" fontId="13" fillId="0" borderId="60" xfId="0" applyNumberFormat="1" applyFont="1" applyBorder="1" applyAlignment="1">
      <alignment horizontal="center" vertical="center"/>
    </xf>
    <xf numFmtId="1" fontId="13" fillId="0" borderId="183" xfId="0" applyNumberFormat="1" applyFont="1" applyBorder="1" applyAlignment="1">
      <alignment horizontal="center" vertical="center"/>
    </xf>
    <xf numFmtId="1" fontId="13" fillId="0" borderId="61" xfId="0" applyNumberFormat="1" applyFont="1" applyBorder="1" applyAlignment="1">
      <alignment horizontal="center" vertical="center"/>
    </xf>
    <xf numFmtId="165" fontId="13" fillId="0" borderId="60" xfId="0" applyNumberFormat="1" applyFont="1" applyBorder="1" applyAlignment="1">
      <alignment horizontal="center" vertical="center"/>
    </xf>
    <xf numFmtId="165" fontId="13" fillId="0" borderId="183" xfId="0" applyNumberFormat="1" applyFont="1" applyBorder="1" applyAlignment="1">
      <alignment horizontal="center" vertical="center"/>
    </xf>
    <xf numFmtId="165" fontId="13" fillId="0" borderId="61" xfId="0" applyNumberFormat="1" applyFont="1" applyBorder="1" applyAlignment="1">
      <alignment horizontal="center" vertical="center"/>
    </xf>
    <xf numFmtId="0" fontId="54" fillId="7" borderId="59" xfId="0" applyFont="1" applyFill="1" applyBorder="1" applyAlignment="1" applyProtection="1">
      <alignment horizontal="left" vertical="center"/>
      <protection locked="0"/>
    </xf>
    <xf numFmtId="0" fontId="6" fillId="5" borderId="16" xfId="0" applyFont="1" applyFill="1" applyBorder="1" applyAlignment="1" applyProtection="1">
      <alignment horizontal="center" vertical="center"/>
    </xf>
    <xf numFmtId="0" fontId="6" fillId="5" borderId="20" xfId="0" applyFont="1" applyFill="1" applyBorder="1" applyAlignment="1" applyProtection="1">
      <alignment horizontal="center" vertical="center"/>
    </xf>
    <xf numFmtId="0" fontId="16" fillId="5" borderId="17" xfId="0" applyFont="1" applyFill="1" applyBorder="1" applyAlignment="1" applyProtection="1">
      <alignment horizontal="center" vertical="center" wrapText="1"/>
    </xf>
    <xf numFmtId="0" fontId="16" fillId="5" borderId="2" xfId="0" applyFont="1" applyFill="1" applyBorder="1" applyAlignment="1" applyProtection="1">
      <alignment horizontal="center" vertical="center" wrapText="1"/>
    </xf>
    <xf numFmtId="0" fontId="16" fillId="5" borderId="15" xfId="0" applyFont="1" applyFill="1" applyBorder="1" applyAlignment="1" applyProtection="1">
      <alignment horizontal="center" vertical="center" wrapText="1"/>
    </xf>
    <xf numFmtId="46" fontId="9" fillId="7" borderId="22" xfId="0" applyNumberFormat="1" applyFont="1" applyFill="1" applyBorder="1" applyAlignment="1" applyProtection="1">
      <alignment horizontal="center" vertical="center"/>
      <protection locked="0"/>
    </xf>
    <xf numFmtId="0" fontId="9" fillId="7" borderId="27" xfId="0" applyFont="1" applyFill="1" applyBorder="1" applyAlignment="1" applyProtection="1">
      <alignment horizontal="center" vertical="center"/>
      <protection locked="0"/>
    </xf>
    <xf numFmtId="0" fontId="9" fillId="7" borderId="22" xfId="0" applyFont="1" applyFill="1" applyBorder="1" applyAlignment="1" applyProtection="1">
      <alignment horizontal="center" vertical="center"/>
      <protection locked="0"/>
    </xf>
    <xf numFmtId="2" fontId="13" fillId="0" borderId="233" xfId="0" applyNumberFormat="1" applyFont="1" applyBorder="1" applyAlignment="1">
      <alignment horizontal="center" vertical="center"/>
    </xf>
    <xf numFmtId="2" fontId="13" fillId="0" borderId="178" xfId="0" applyNumberFormat="1" applyFont="1" applyBorder="1" applyAlignment="1">
      <alignment horizontal="center" vertical="center"/>
    </xf>
    <xf numFmtId="2" fontId="13" fillId="0" borderId="236" xfId="0" applyNumberFormat="1" applyFont="1" applyBorder="1" applyAlignment="1">
      <alignment horizontal="center" vertical="center"/>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6" fillId="5" borderId="6" xfId="0" applyFont="1" applyFill="1" applyBorder="1" applyAlignment="1" applyProtection="1">
      <alignment horizontal="center" vertical="center"/>
    </xf>
    <xf numFmtId="0" fontId="6" fillId="5" borderId="7" xfId="0" applyFont="1" applyFill="1" applyBorder="1" applyAlignment="1" applyProtection="1">
      <alignment horizontal="center" vertical="center"/>
    </xf>
    <xf numFmtId="0" fontId="6" fillId="5" borderId="8" xfId="0" applyFont="1" applyFill="1" applyBorder="1" applyAlignment="1" applyProtection="1">
      <alignment horizontal="center" vertical="center"/>
    </xf>
    <xf numFmtId="169" fontId="9" fillId="12" borderId="44" xfId="0" applyNumberFormat="1" applyFont="1" applyFill="1" applyBorder="1" applyAlignment="1" applyProtection="1">
      <alignment horizontal="center"/>
      <protection locked="0"/>
    </xf>
    <xf numFmtId="0" fontId="9" fillId="0" borderId="12"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1" fontId="9" fillId="12" borderId="39" xfId="0" applyNumberFormat="1" applyFont="1" applyFill="1" applyBorder="1" applyAlignment="1" applyProtection="1">
      <alignment horizontal="center"/>
      <protection locked="0"/>
    </xf>
    <xf numFmtId="1" fontId="9" fillId="12" borderId="225" xfId="0" applyNumberFormat="1" applyFont="1" applyFill="1" applyBorder="1" applyAlignment="1" applyProtection="1">
      <alignment horizontal="center"/>
      <protection locked="0"/>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9" fillId="7" borderId="12" xfId="0" applyFont="1" applyFill="1" applyBorder="1" applyAlignment="1" applyProtection="1">
      <alignment horizontal="center" vertical="center"/>
      <protection locked="0"/>
    </xf>
    <xf numFmtId="0" fontId="9" fillId="7" borderId="13" xfId="0" applyFont="1" applyFill="1" applyBorder="1" applyAlignment="1" applyProtection="1">
      <alignment horizontal="center" vertical="center"/>
      <protection locked="0"/>
    </xf>
    <xf numFmtId="0" fontId="9" fillId="7" borderId="14" xfId="0" applyFont="1" applyFill="1" applyBorder="1" applyAlignment="1" applyProtection="1">
      <alignment horizontal="center" vertical="center"/>
      <protection locked="0"/>
    </xf>
    <xf numFmtId="0" fontId="9" fillId="0" borderId="12"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6" fillId="5" borderId="12" xfId="0" applyFont="1" applyFill="1" applyBorder="1" applyAlignment="1" applyProtection="1">
      <alignment horizontal="center" vertical="top" wrapText="1"/>
    </xf>
    <xf numFmtId="0" fontId="6" fillId="5" borderId="13" xfId="0" applyFont="1" applyFill="1" applyBorder="1" applyAlignment="1" applyProtection="1">
      <alignment horizontal="center" vertical="top" wrapText="1"/>
    </xf>
    <xf numFmtId="0" fontId="6" fillId="5" borderId="17" xfId="0" applyFont="1" applyFill="1" applyBorder="1" applyAlignment="1" applyProtection="1">
      <alignment horizontal="center" vertical="center" wrapText="1"/>
    </xf>
    <xf numFmtId="0" fontId="6" fillId="5" borderId="2"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0" fontId="6" fillId="5" borderId="13" xfId="0" applyFont="1" applyFill="1" applyBorder="1" applyAlignment="1" applyProtection="1">
      <alignment horizontal="center" vertical="center" wrapText="1"/>
    </xf>
    <xf numFmtId="1" fontId="9" fillId="0" borderId="15" xfId="0" applyNumberFormat="1" applyFont="1" applyFill="1" applyBorder="1" applyAlignment="1" applyProtection="1">
      <alignment horizontal="center" vertical="center"/>
    </xf>
    <xf numFmtId="1" fontId="9" fillId="0" borderId="14" xfId="0" applyNumberFormat="1" applyFont="1" applyFill="1" applyBorder="1" applyAlignment="1" applyProtection="1">
      <alignment horizontal="center" vertical="center"/>
    </xf>
    <xf numFmtId="0" fontId="6" fillId="5" borderId="17" xfId="0" applyFont="1" applyFill="1" applyBorder="1" applyAlignment="1" applyProtection="1">
      <alignment horizontal="center" wrapText="1"/>
    </xf>
    <xf numFmtId="0" fontId="6" fillId="5" borderId="2" xfId="0" applyFont="1" applyFill="1" applyBorder="1" applyAlignment="1" applyProtection="1">
      <alignment horizontal="center" wrapText="1"/>
    </xf>
    <xf numFmtId="165" fontId="9" fillId="0" borderId="15" xfId="0" applyNumberFormat="1" applyFont="1" applyFill="1" applyBorder="1" applyAlignment="1" applyProtection="1">
      <alignment horizontal="center" vertical="center"/>
    </xf>
    <xf numFmtId="165" fontId="9" fillId="0" borderId="14" xfId="0" applyNumberFormat="1" applyFont="1" applyFill="1" applyBorder="1" applyAlignment="1" applyProtection="1">
      <alignment horizontal="center" vertical="center"/>
    </xf>
    <xf numFmtId="0" fontId="6" fillId="5" borderId="22" xfId="0" applyFont="1" applyFill="1" applyBorder="1" applyAlignment="1" applyProtection="1">
      <alignment horizontal="center" vertical="center"/>
    </xf>
    <xf numFmtId="0" fontId="6" fillId="5" borderId="6" xfId="0" applyFont="1" applyFill="1" applyBorder="1" applyAlignment="1" applyProtection="1">
      <alignment horizontal="center" vertical="center" wrapText="1"/>
    </xf>
    <xf numFmtId="0" fontId="6" fillId="5" borderId="7" xfId="0" applyFont="1" applyFill="1" applyBorder="1" applyAlignment="1" applyProtection="1">
      <alignment horizontal="center" vertical="center" wrapText="1"/>
    </xf>
    <xf numFmtId="0" fontId="6" fillId="5" borderId="8" xfId="0" applyFont="1" applyFill="1" applyBorder="1" applyAlignment="1" applyProtection="1">
      <alignment horizontal="center" vertical="center" wrapText="1"/>
    </xf>
    <xf numFmtId="166" fontId="9" fillId="0" borderId="240" xfId="0" applyNumberFormat="1" applyFont="1" applyFill="1" applyBorder="1" applyAlignment="1" applyProtection="1">
      <alignment horizontal="center" vertical="center"/>
    </xf>
    <xf numFmtId="166" fontId="9" fillId="0" borderId="13" xfId="0" applyNumberFormat="1" applyFont="1" applyFill="1" applyBorder="1" applyAlignment="1" applyProtection="1">
      <alignment horizontal="center" vertical="center"/>
    </xf>
    <xf numFmtId="166" fontId="9" fillId="0" borderId="14" xfId="0" applyNumberFormat="1" applyFont="1" applyFill="1" applyBorder="1" applyAlignment="1" applyProtection="1">
      <alignment horizontal="center" vertical="center"/>
    </xf>
    <xf numFmtId="0" fontId="6" fillId="0" borderId="1" xfId="0" applyFont="1" applyBorder="1" applyAlignment="1">
      <alignment horizontal="left" wrapText="1"/>
    </xf>
    <xf numFmtId="0" fontId="6" fillId="0" borderId="2" xfId="0" applyFont="1" applyBorder="1" applyAlignment="1">
      <alignment horizontal="left"/>
    </xf>
    <xf numFmtId="0" fontId="6" fillId="0" borderId="15" xfId="0" applyFont="1" applyBorder="1" applyAlignment="1">
      <alignment horizontal="left"/>
    </xf>
    <xf numFmtId="0" fontId="6" fillId="0" borderId="4" xfId="0" applyFont="1" applyBorder="1" applyAlignment="1">
      <alignment horizontal="left"/>
    </xf>
    <xf numFmtId="0" fontId="6" fillId="0" borderId="0" xfId="0" applyFont="1" applyBorder="1" applyAlignment="1">
      <alignment horizontal="left"/>
    </xf>
    <xf numFmtId="0" fontId="6" fillId="0" borderId="19" xfId="0" applyFont="1" applyBorder="1" applyAlignment="1">
      <alignment horizontal="left"/>
    </xf>
    <xf numFmtId="0" fontId="6" fillId="0" borderId="9" xfId="0" applyFont="1" applyBorder="1" applyAlignment="1">
      <alignment horizontal="left"/>
    </xf>
    <xf numFmtId="0" fontId="6" fillId="0" borderId="10" xfId="0" applyFont="1" applyBorder="1" applyAlignment="1">
      <alignment horizontal="left"/>
    </xf>
    <xf numFmtId="0" fontId="6" fillId="0" borderId="25" xfId="0" applyFont="1" applyBorder="1" applyAlignment="1">
      <alignment horizontal="left"/>
    </xf>
    <xf numFmtId="167" fontId="9" fillId="7" borderId="22" xfId="0" applyNumberFormat="1" applyFont="1" applyFill="1" applyBorder="1" applyAlignment="1" applyProtection="1">
      <alignment horizontal="center" vertical="center"/>
      <protection locked="0"/>
    </xf>
    <xf numFmtId="167" fontId="9" fillId="7" borderId="27" xfId="0" applyNumberFormat="1" applyFont="1" applyFill="1" applyBorder="1" applyAlignment="1" applyProtection="1">
      <alignment horizontal="center" vertical="center"/>
      <protection locked="0"/>
    </xf>
    <xf numFmtId="2" fontId="9" fillId="0" borderId="23" xfId="0" applyNumberFormat="1" applyFont="1" applyFill="1" applyBorder="1" applyAlignment="1" applyProtection="1">
      <alignment horizontal="center" vertical="center"/>
    </xf>
    <xf numFmtId="2" fontId="9" fillId="0" borderId="21" xfId="0" applyNumberFormat="1" applyFont="1" applyFill="1" applyBorder="1" applyAlignment="1" applyProtection="1">
      <alignment horizontal="center" vertical="center"/>
    </xf>
    <xf numFmtId="0" fontId="6" fillId="5" borderId="17"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167" fontId="9" fillId="7" borderId="24" xfId="0" applyNumberFormat="1" applyFont="1" applyFill="1" applyBorder="1" applyAlignment="1" applyProtection="1">
      <alignment horizontal="center" vertical="center"/>
      <protection locked="0"/>
    </xf>
    <xf numFmtId="167" fontId="9" fillId="7" borderId="26" xfId="0" applyNumberFormat="1" applyFont="1" applyFill="1" applyBorder="1" applyAlignment="1" applyProtection="1">
      <alignment horizontal="center" vertical="center"/>
      <protection locked="0"/>
    </xf>
    <xf numFmtId="167" fontId="9" fillId="12" borderId="24" xfId="0" applyNumberFormat="1" applyFont="1" applyFill="1" applyBorder="1" applyAlignment="1" applyProtection="1">
      <alignment horizontal="center" vertical="center"/>
      <protection locked="0"/>
    </xf>
    <xf numFmtId="167" fontId="9" fillId="12" borderId="26" xfId="0" applyNumberFormat="1"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xf>
    <xf numFmtId="0" fontId="16" fillId="0" borderId="13" xfId="0" applyFont="1" applyFill="1" applyBorder="1" applyAlignment="1" applyProtection="1">
      <alignment horizontal="center" vertical="center"/>
    </xf>
    <xf numFmtId="0" fontId="17" fillId="5" borderId="8" xfId="0" applyFont="1" applyFill="1" applyBorder="1" applyAlignment="1" applyProtection="1">
      <alignment horizontal="center" vertical="center" textRotation="90" wrapText="1"/>
    </xf>
    <xf numFmtId="0" fontId="17" fillId="5" borderId="19" xfId="0" applyFont="1" applyFill="1" applyBorder="1" applyAlignment="1" applyProtection="1">
      <alignment horizontal="center" vertical="center" textRotation="90" wrapText="1"/>
    </xf>
    <xf numFmtId="0" fontId="6" fillId="0" borderId="34" xfId="0" applyFont="1" applyBorder="1" applyAlignment="1" applyProtection="1">
      <alignment horizontal="center" vertical="center" wrapText="1"/>
    </xf>
    <xf numFmtId="0" fontId="6" fillId="0" borderId="187" xfId="0" applyFont="1" applyBorder="1" applyAlignment="1" applyProtection="1">
      <alignment horizontal="center" vertical="center" wrapText="1"/>
    </xf>
    <xf numFmtId="168" fontId="7" fillId="7" borderId="32" xfId="0" applyNumberFormat="1" applyFont="1" applyFill="1" applyBorder="1" applyAlignment="1" applyProtection="1">
      <alignment horizontal="center"/>
      <protection locked="0"/>
    </xf>
    <xf numFmtId="168" fontId="7" fillId="7" borderId="226" xfId="0" applyNumberFormat="1" applyFont="1" applyFill="1" applyBorder="1" applyAlignment="1" applyProtection="1">
      <alignment horizontal="center"/>
      <protection locked="0"/>
    </xf>
    <xf numFmtId="0" fontId="6" fillId="0" borderId="29"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16" fillId="0" borderId="1" xfId="0" applyFont="1" applyBorder="1" applyAlignment="1" applyProtection="1">
      <alignment horizontal="center" vertical="center"/>
    </xf>
    <xf numFmtId="0" fontId="16" fillId="0" borderId="2" xfId="0" applyFont="1" applyBorder="1" applyAlignment="1" applyProtection="1">
      <alignment horizontal="center" vertical="center"/>
    </xf>
    <xf numFmtId="0" fontId="16" fillId="0" borderId="38" xfId="0" applyFont="1" applyBorder="1" applyAlignment="1" applyProtection="1">
      <alignment horizontal="center" vertical="center"/>
    </xf>
    <xf numFmtId="0" fontId="16" fillId="0" borderId="13" xfId="0" applyFont="1" applyBorder="1" applyAlignment="1" applyProtection="1">
      <alignment horizontal="center" vertical="center"/>
    </xf>
    <xf numFmtId="0" fontId="9" fillId="0" borderId="13" xfId="0" quotePrefix="1" applyFont="1" applyFill="1" applyBorder="1" applyAlignment="1" applyProtection="1">
      <alignment horizontal="left" vertical="center"/>
    </xf>
    <xf numFmtId="0" fontId="9" fillId="0" borderId="14" xfId="0" quotePrefix="1" applyFont="1" applyFill="1" applyBorder="1" applyAlignment="1" applyProtection="1">
      <alignment horizontal="left" vertical="center"/>
    </xf>
    <xf numFmtId="0" fontId="6" fillId="0" borderId="1" xfId="0" applyFont="1" applyBorder="1" applyAlignment="1" applyProtection="1">
      <alignment horizontal="center" vertical="center" wrapText="1"/>
    </xf>
    <xf numFmtId="0" fontId="6" fillId="0" borderId="15"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19" xfId="0" applyFont="1" applyBorder="1" applyAlignment="1" applyProtection="1">
      <alignment horizontal="center" vertical="center" wrapText="1"/>
    </xf>
    <xf numFmtId="0" fontId="16" fillId="2" borderId="264" xfId="0" applyFont="1" applyFill="1" applyBorder="1" applyAlignment="1">
      <alignment horizontal="center" vertical="center"/>
    </xf>
    <xf numFmtId="0" fontId="6" fillId="0" borderId="57" xfId="0" applyFont="1" applyBorder="1" applyAlignment="1" applyProtection="1">
      <alignment horizontal="center" vertical="center" wrapText="1"/>
    </xf>
    <xf numFmtId="0" fontId="6" fillId="0" borderId="18" xfId="0" applyFont="1" applyBorder="1" applyAlignment="1" applyProtection="1">
      <alignment horizontal="center" vertical="center" textRotation="90" wrapText="1"/>
    </xf>
    <xf numFmtId="0" fontId="6" fillId="0" borderId="12" xfId="0" applyFont="1" applyBorder="1" applyAlignment="1" applyProtection="1">
      <alignment horizontal="center" vertical="center" textRotation="90" wrapText="1"/>
    </xf>
    <xf numFmtId="2" fontId="9" fillId="7" borderId="49" xfId="0" applyNumberFormat="1" applyFont="1" applyFill="1" applyBorder="1" applyAlignment="1" applyProtection="1">
      <alignment horizontal="center"/>
      <protection locked="0"/>
    </xf>
    <xf numFmtId="2" fontId="9" fillId="7" borderId="50" xfId="0" applyNumberFormat="1" applyFont="1" applyFill="1" applyBorder="1" applyAlignment="1" applyProtection="1">
      <alignment horizontal="center"/>
      <protection locked="0"/>
    </xf>
    <xf numFmtId="0" fontId="4" fillId="0" borderId="0" xfId="0" applyFont="1" applyBorder="1" applyAlignment="1">
      <alignment horizontal="left" vertical="top" wrapText="1"/>
    </xf>
    <xf numFmtId="0" fontId="4" fillId="0" borderId="19" xfId="0" applyFont="1" applyBorder="1" applyAlignment="1">
      <alignment horizontal="left" vertical="top" wrapText="1"/>
    </xf>
    <xf numFmtId="0" fontId="4" fillId="0" borderId="4" xfId="0" applyFont="1" applyBorder="1" applyAlignment="1">
      <alignment horizontal="left" vertical="top" wrapText="1"/>
    </xf>
    <xf numFmtId="0" fontId="4" fillId="0" borderId="38" xfId="0" applyFont="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5" xfId="0" applyFont="1" applyBorder="1" applyAlignment="1">
      <alignment horizontal="left" vertical="top" wrapText="1"/>
    </xf>
    <xf numFmtId="0" fontId="4" fillId="0" borderId="18" xfId="0" applyFont="1" applyBorder="1" applyAlignment="1">
      <alignment horizontal="left" vertical="top" wrapText="1"/>
    </xf>
    <xf numFmtId="0" fontId="4" fillId="0" borderId="12" xfId="0" applyFont="1" applyBorder="1" applyAlignment="1">
      <alignment horizontal="left" vertical="top" wrapText="1"/>
    </xf>
    <xf numFmtId="0" fontId="4" fillId="0" borderId="21" xfId="0" applyFont="1" applyBorder="1" applyAlignment="1">
      <alignment horizontal="left" vertical="top" wrapText="1"/>
    </xf>
    <xf numFmtId="0" fontId="4" fillId="0" borderId="0" xfId="0" quotePrefix="1" applyFont="1" applyBorder="1" applyAlignment="1">
      <alignment horizontal="left" vertical="top" wrapText="1"/>
    </xf>
    <xf numFmtId="0" fontId="4" fillId="0" borderId="19" xfId="0" quotePrefix="1" applyFont="1" applyBorder="1" applyAlignment="1">
      <alignment horizontal="left" vertical="top" wrapText="1"/>
    </xf>
    <xf numFmtId="0" fontId="4" fillId="0" borderId="4" xfId="0" quotePrefix="1" applyFont="1" applyBorder="1" applyAlignment="1">
      <alignment horizontal="left" vertical="top" wrapText="1"/>
    </xf>
    <xf numFmtId="0" fontId="4" fillId="0" borderId="38" xfId="0" quotePrefix="1" applyFont="1" applyBorder="1" applyAlignment="1">
      <alignment horizontal="left" vertical="top" wrapText="1"/>
    </xf>
    <xf numFmtId="0" fontId="4" fillId="0" borderId="13" xfId="0" quotePrefix="1" applyFont="1" applyBorder="1" applyAlignment="1">
      <alignment horizontal="left" vertical="top" wrapText="1"/>
    </xf>
    <xf numFmtId="0" fontId="4" fillId="0" borderId="14" xfId="0" quotePrefix="1" applyFont="1" applyBorder="1" applyAlignment="1">
      <alignment horizontal="left" vertical="top" wrapText="1"/>
    </xf>
    <xf numFmtId="0" fontId="54" fillId="7" borderId="229" xfId="0" applyFont="1" applyFill="1" applyBorder="1" applyAlignment="1" applyProtection="1">
      <alignment horizontal="left"/>
      <protection locked="0"/>
    </xf>
    <xf numFmtId="0" fontId="54" fillId="7" borderId="58" xfId="0" applyFont="1" applyFill="1" applyBorder="1" applyAlignment="1" applyProtection="1">
      <alignment horizontal="left"/>
      <protection locked="0"/>
    </xf>
    <xf numFmtId="0" fontId="24" fillId="0" borderId="32" xfId="0" applyFont="1" applyBorder="1" applyAlignment="1">
      <alignment horizontal="left"/>
    </xf>
    <xf numFmtId="0" fontId="24" fillId="0" borderId="8" xfId="0" applyFont="1" applyBorder="1" applyAlignment="1">
      <alignment horizontal="left"/>
    </xf>
    <xf numFmtId="0" fontId="24" fillId="0" borderId="4" xfId="0" applyFont="1" applyBorder="1" applyAlignment="1">
      <alignment horizontal="left"/>
    </xf>
    <xf numFmtId="0" fontId="24" fillId="0" borderId="0" xfId="0" applyFont="1" applyBorder="1" applyAlignment="1">
      <alignment horizontal="left"/>
    </xf>
    <xf numFmtId="0" fontId="24" fillId="0" borderId="19" xfId="0" applyFont="1" applyBorder="1" applyAlignment="1">
      <alignment horizontal="left"/>
    </xf>
    <xf numFmtId="0" fontId="24" fillId="0" borderId="18" xfId="0" applyFont="1" applyBorder="1" applyAlignment="1">
      <alignment horizontal="left"/>
    </xf>
    <xf numFmtId="0" fontId="24" fillId="0" borderId="5" xfId="0" applyFont="1" applyBorder="1" applyAlignment="1">
      <alignment horizontal="left"/>
    </xf>
    <xf numFmtId="170" fontId="6" fillId="5" borderId="225" xfId="0" applyNumberFormat="1" applyFont="1" applyFill="1" applyBorder="1" applyAlignment="1">
      <alignment horizontal="center"/>
    </xf>
    <xf numFmtId="170" fontId="6" fillId="5" borderId="43" xfId="0" applyNumberFormat="1" applyFont="1" applyFill="1" applyBorder="1" applyAlignment="1">
      <alignment horizontal="center"/>
    </xf>
    <xf numFmtId="169" fontId="9" fillId="12" borderId="35" xfId="0" applyNumberFormat="1" applyFont="1" applyFill="1" applyBorder="1" applyAlignment="1" applyProtection="1">
      <alignment horizontal="center"/>
      <protection locked="0"/>
    </xf>
    <xf numFmtId="2" fontId="9" fillId="12" borderId="183" xfId="0" applyNumberFormat="1" applyFont="1" applyFill="1" applyBorder="1" applyAlignment="1" applyProtection="1">
      <alignment horizontal="center"/>
      <protection locked="0"/>
    </xf>
    <xf numFmtId="170" fontId="6" fillId="5" borderId="35" xfId="0" applyNumberFormat="1" applyFont="1" applyFill="1" applyBorder="1" applyAlignment="1">
      <alignment horizontal="center"/>
    </xf>
    <xf numFmtId="0" fontId="6" fillId="0" borderId="39" xfId="0" applyFont="1" applyBorder="1" applyAlignment="1">
      <alignment horizontal="center"/>
    </xf>
    <xf numFmtId="0" fontId="6" fillId="0" borderId="183" xfId="0" applyFont="1" applyBorder="1" applyAlignment="1">
      <alignment horizontal="center"/>
    </xf>
    <xf numFmtId="0" fontId="6" fillId="0" borderId="48" xfId="0" applyFont="1" applyBorder="1" applyAlignment="1">
      <alignment horizontal="center"/>
    </xf>
    <xf numFmtId="0" fontId="6" fillId="0" borderId="26" xfId="0" applyFont="1" applyBorder="1" applyAlignment="1">
      <alignment horizontal="center"/>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166" fontId="13" fillId="0" borderId="233" xfId="0" applyNumberFormat="1" applyFont="1" applyBorder="1" applyAlignment="1">
      <alignment horizontal="center" vertical="center"/>
    </xf>
    <xf numFmtId="166" fontId="13" fillId="0" borderId="178" xfId="0" applyNumberFormat="1" applyFont="1" applyBorder="1" applyAlignment="1">
      <alignment horizontal="center" vertical="center"/>
    </xf>
    <xf numFmtId="166" fontId="13" fillId="0" borderId="236" xfId="0" applyNumberFormat="1" applyFont="1" applyBorder="1" applyAlignment="1">
      <alignment horizontal="center" vertical="center"/>
    </xf>
    <xf numFmtId="0" fontId="26" fillId="2" borderId="1"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4" xfId="0" applyFont="1" applyFill="1" applyBorder="1" applyAlignment="1">
      <alignment horizontal="center" vertical="center"/>
    </xf>
    <xf numFmtId="0" fontId="26" fillId="2" borderId="0" xfId="0" applyFont="1" applyFill="1" applyBorder="1" applyAlignment="1">
      <alignment horizontal="center" vertical="center"/>
    </xf>
    <xf numFmtId="0" fontId="26" fillId="2" borderId="5" xfId="0" applyFont="1" applyFill="1" applyBorder="1" applyAlignment="1">
      <alignment horizontal="center" vertical="center"/>
    </xf>
    <xf numFmtId="165" fontId="13" fillId="0" borderId="233" xfId="0" applyNumberFormat="1" applyFont="1" applyBorder="1" applyAlignment="1">
      <alignment horizontal="center" vertical="center"/>
    </xf>
    <xf numFmtId="165" fontId="13" fillId="0" borderId="178" xfId="0" applyNumberFormat="1" applyFont="1" applyBorder="1" applyAlignment="1">
      <alignment horizontal="center" vertical="center"/>
    </xf>
    <xf numFmtId="165" fontId="13" fillId="0" borderId="236" xfId="0" applyNumberFormat="1" applyFont="1" applyBorder="1" applyAlignment="1">
      <alignment horizontal="center" vertical="center"/>
    </xf>
    <xf numFmtId="0" fontId="9" fillId="12" borderId="61" xfId="0" applyFont="1" applyFill="1" applyBorder="1" applyAlignment="1" applyProtection="1">
      <alignment horizontal="center" vertical="center"/>
      <protection locked="0"/>
    </xf>
    <xf numFmtId="169" fontId="9" fillId="12" borderId="39" xfId="0" applyNumberFormat="1" applyFont="1" applyFill="1" applyBorder="1" applyAlignment="1" applyProtection="1">
      <alignment horizontal="center"/>
      <protection locked="0"/>
    </xf>
    <xf numFmtId="169" fontId="9" fillId="12" borderId="183" xfId="0" applyNumberFormat="1" applyFont="1" applyFill="1" applyBorder="1" applyAlignment="1" applyProtection="1">
      <alignment horizontal="center"/>
      <protection locked="0"/>
    </xf>
    <xf numFmtId="169" fontId="9" fillId="12" borderId="71" xfId="0" applyNumberFormat="1" applyFont="1" applyFill="1" applyBorder="1" applyAlignment="1" applyProtection="1">
      <alignment horizontal="center"/>
      <protection locked="0"/>
    </xf>
    <xf numFmtId="169" fontId="9" fillId="12" borderId="61" xfId="0" applyNumberFormat="1" applyFont="1" applyFill="1" applyBorder="1" applyAlignment="1" applyProtection="1">
      <alignment horizontal="center"/>
      <protection locked="0"/>
    </xf>
    <xf numFmtId="0" fontId="19" fillId="0" borderId="34" xfId="0" applyFont="1" applyBorder="1" applyAlignment="1" applyProtection="1">
      <alignment horizontal="center" vertical="center" textRotation="90" wrapText="1"/>
    </xf>
    <xf numFmtId="0" fontId="19" fillId="0" borderId="29" xfId="0" applyFont="1" applyBorder="1" applyAlignment="1" applyProtection="1">
      <alignment horizontal="center" vertical="center" textRotation="90" wrapText="1"/>
    </xf>
    <xf numFmtId="0" fontId="6" fillId="5" borderId="14" xfId="0" applyFont="1" applyFill="1" applyBorder="1" applyAlignment="1" applyProtection="1">
      <alignment horizontal="center" vertical="center" wrapText="1"/>
    </xf>
    <xf numFmtId="0" fontId="9" fillId="12" borderId="195" xfId="0" applyFont="1" applyFill="1" applyBorder="1" applyAlignment="1" applyProtection="1">
      <alignment horizontal="center" vertical="center"/>
      <protection locked="0"/>
    </xf>
    <xf numFmtId="0" fontId="9" fillId="12" borderId="236" xfId="0" applyFont="1" applyFill="1" applyBorder="1" applyAlignment="1" applyProtection="1">
      <alignment horizontal="center" vertical="center"/>
      <protection locked="0"/>
    </xf>
    <xf numFmtId="0" fontId="6" fillId="5" borderId="45" xfId="0" applyFont="1" applyFill="1" applyBorder="1" applyAlignment="1">
      <alignment horizontal="center"/>
    </xf>
    <xf numFmtId="0" fontId="6" fillId="5" borderId="46" xfId="0" applyFont="1" applyFill="1" applyBorder="1" applyAlignment="1">
      <alignment horizontal="center"/>
    </xf>
    <xf numFmtId="0" fontId="18" fillId="0" borderId="184" xfId="0" applyFont="1" applyBorder="1" applyAlignment="1" applyProtection="1">
      <alignment horizontal="center" vertical="center" textRotation="90" wrapText="1"/>
    </xf>
    <xf numFmtId="0" fontId="18" fillId="0" borderId="20" xfId="0" applyFont="1" applyBorder="1" applyAlignment="1" applyProtection="1">
      <alignment horizontal="center" vertical="center" textRotation="90" wrapText="1"/>
    </xf>
    <xf numFmtId="2" fontId="23" fillId="0" borderId="60" xfId="0" applyNumberFormat="1" applyFont="1" applyFill="1" applyBorder="1" applyAlignment="1">
      <alignment horizontal="center" vertical="center"/>
    </xf>
    <xf numFmtId="2" fontId="23" fillId="0" borderId="183" xfId="0" applyNumberFormat="1" applyFont="1" applyFill="1" applyBorder="1" applyAlignment="1">
      <alignment horizontal="center" vertical="center"/>
    </xf>
    <xf numFmtId="2" fontId="23" fillId="0" borderId="61" xfId="0" applyNumberFormat="1" applyFont="1" applyFill="1" applyBorder="1" applyAlignment="1">
      <alignment horizontal="center" vertical="center"/>
    </xf>
    <xf numFmtId="0" fontId="4" fillId="0" borderId="32" xfId="0" applyFont="1" applyBorder="1" applyAlignment="1">
      <alignment horizontal="right" vertical="center"/>
    </xf>
    <xf numFmtId="0" fontId="4" fillId="0" borderId="7" xfId="0" applyFont="1" applyBorder="1" applyAlignment="1">
      <alignment horizontal="right" vertical="center"/>
    </xf>
    <xf numFmtId="3" fontId="6" fillId="0" borderId="184" xfId="0" applyNumberFormat="1" applyFont="1" applyBorder="1" applyAlignment="1" applyProtection="1">
      <alignment horizontal="center" vertical="center"/>
    </xf>
    <xf numFmtId="0" fontId="31" fillId="5" borderId="0" xfId="1" applyFont="1" applyFill="1" applyBorder="1" applyAlignment="1">
      <alignment horizontal="center" vertical="center"/>
    </xf>
    <xf numFmtId="0" fontId="31" fillId="5" borderId="5" xfId="1" applyFont="1" applyFill="1" applyBorder="1" applyAlignment="1">
      <alignment horizontal="center" vertical="center"/>
    </xf>
    <xf numFmtId="0" fontId="16" fillId="0" borderId="49" xfId="0" applyFont="1" applyBorder="1" applyAlignment="1" applyProtection="1">
      <alignment horizontal="center" vertical="center"/>
    </xf>
    <xf numFmtId="0" fontId="16" fillId="0" borderId="46" xfId="0" applyFont="1" applyBorder="1" applyAlignment="1" applyProtection="1">
      <alignment horizontal="center" vertical="center"/>
    </xf>
    <xf numFmtId="0" fontId="6" fillId="0" borderId="186" xfId="0" applyFont="1" applyBorder="1" applyAlignment="1" applyProtection="1">
      <alignment horizontal="center" vertical="center"/>
    </xf>
    <xf numFmtId="0" fontId="6" fillId="0" borderId="7" xfId="0" applyFont="1" applyBorder="1" applyAlignment="1" applyProtection="1">
      <alignment horizontal="center" vertical="center"/>
    </xf>
    <xf numFmtId="0" fontId="6" fillId="0" borderId="144"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4" borderId="184" xfId="0" applyFont="1" applyFill="1" applyBorder="1" applyAlignment="1" applyProtection="1">
      <alignment horizontal="center" vertical="center"/>
    </xf>
    <xf numFmtId="0" fontId="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27" fillId="0" borderId="54" xfId="0" applyFont="1" applyBorder="1" applyAlignment="1">
      <alignment horizontal="right" vertical="center"/>
    </xf>
    <xf numFmtId="0" fontId="27" fillId="0" borderId="37" xfId="0" applyFont="1" applyBorder="1" applyAlignment="1">
      <alignment horizontal="right" vertical="center"/>
    </xf>
    <xf numFmtId="0" fontId="6" fillId="0" borderId="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6" fillId="0" borderId="91" xfId="0" applyFont="1" applyFill="1" applyBorder="1" applyAlignment="1" applyProtection="1">
      <alignment horizontal="center" vertical="center"/>
    </xf>
    <xf numFmtId="0" fontId="16" fillId="0" borderId="90" xfId="0" applyFont="1" applyFill="1" applyBorder="1" applyAlignment="1" applyProtection="1">
      <alignment horizontal="center" vertical="center"/>
    </xf>
    <xf numFmtId="0" fontId="16" fillId="0" borderId="89" xfId="0" applyFont="1" applyFill="1" applyBorder="1" applyAlignment="1" applyProtection="1">
      <alignment horizontal="center" vertical="center"/>
    </xf>
    <xf numFmtId="0" fontId="6" fillId="12" borderId="23" xfId="0" applyFont="1" applyFill="1" applyBorder="1" applyAlignment="1" applyProtection="1">
      <alignment horizontal="center" vertical="center"/>
      <protection locked="0"/>
    </xf>
    <xf numFmtId="0" fontId="6" fillId="12" borderId="13" xfId="0" applyFont="1" applyFill="1" applyBorder="1" applyAlignment="1" applyProtection="1">
      <alignment horizontal="center" vertical="center"/>
      <protection locked="0"/>
    </xf>
    <xf numFmtId="0" fontId="6" fillId="12" borderId="0" xfId="0" applyFont="1" applyFill="1" applyBorder="1" applyAlignment="1" applyProtection="1">
      <alignment horizontal="center" vertical="center"/>
      <protection locked="0"/>
    </xf>
    <xf numFmtId="0" fontId="6" fillId="12" borderId="5" xfId="0" applyFont="1" applyFill="1" applyBorder="1" applyAlignment="1" applyProtection="1">
      <alignment horizontal="center" vertical="center"/>
      <protection locked="0"/>
    </xf>
    <xf numFmtId="20" fontId="6" fillId="7" borderId="13" xfId="1" applyNumberFormat="1" applyFont="1" applyFill="1" applyBorder="1" applyAlignment="1" applyProtection="1">
      <alignment horizontal="center" vertical="center"/>
      <protection locked="0"/>
    </xf>
    <xf numFmtId="0" fontId="6" fillId="7" borderId="21" xfId="1" applyFont="1" applyFill="1" applyBorder="1" applyAlignment="1" applyProtection="1">
      <alignment horizontal="center" vertical="center"/>
      <protection locked="0"/>
    </xf>
    <xf numFmtId="0" fontId="16" fillId="12" borderId="64" xfId="0" applyFont="1" applyFill="1" applyBorder="1" applyAlignment="1" applyProtection="1">
      <alignment horizontal="center" vertical="center"/>
      <protection locked="0"/>
    </xf>
    <xf numFmtId="0" fontId="16" fillId="12" borderId="66" xfId="0" applyFont="1" applyFill="1" applyBorder="1" applyAlignment="1" applyProtection="1">
      <alignment horizontal="center" vertical="center"/>
      <protection locked="0"/>
    </xf>
    <xf numFmtId="0" fontId="16" fillId="5" borderId="63" xfId="0" applyFont="1" applyFill="1" applyBorder="1" applyAlignment="1">
      <alignment horizontal="center" vertical="center"/>
    </xf>
    <xf numFmtId="0" fontId="16" fillId="5" borderId="65" xfId="0" applyFont="1" applyFill="1" applyBorder="1" applyAlignment="1">
      <alignment horizontal="center" vertical="center"/>
    </xf>
    <xf numFmtId="0" fontId="54" fillId="7" borderId="68" xfId="0" applyFont="1" applyFill="1" applyBorder="1" applyAlignment="1" applyProtection="1">
      <alignment horizontal="left" vertical="center" wrapText="1"/>
      <protection locked="0"/>
    </xf>
    <xf numFmtId="15" fontId="6" fillId="7" borderId="13" xfId="1" applyNumberFormat="1" applyFont="1" applyFill="1" applyBorder="1" applyAlignment="1" applyProtection="1">
      <alignment horizontal="center"/>
      <protection locked="0"/>
    </xf>
    <xf numFmtId="0" fontId="6" fillId="7" borderId="13" xfId="1" applyFont="1" applyFill="1" applyBorder="1" applyAlignment="1" applyProtection="1">
      <alignment horizontal="center"/>
      <protection locked="0"/>
    </xf>
    <xf numFmtId="0" fontId="6" fillId="0" borderId="35" xfId="1" applyFont="1" applyBorder="1" applyAlignment="1">
      <alignment horizontal="right" vertical="center"/>
    </xf>
    <xf numFmtId="0" fontId="6" fillId="0" borderId="212" xfId="1" applyFont="1" applyBorder="1" applyAlignment="1">
      <alignment horizontal="right" vertical="center"/>
    </xf>
    <xf numFmtId="0" fontId="6" fillId="0" borderId="43" xfId="1" applyFont="1" applyBorder="1" applyAlignment="1">
      <alignment horizontal="right" vertical="center"/>
    </xf>
    <xf numFmtId="2" fontId="9" fillId="7" borderId="44" xfId="0" applyNumberFormat="1" applyFont="1" applyFill="1" applyBorder="1" applyAlignment="1" applyProtection="1">
      <alignment horizontal="center"/>
      <protection locked="0"/>
    </xf>
    <xf numFmtId="2" fontId="9" fillId="7" borderId="36" xfId="0" applyNumberFormat="1" applyFont="1" applyFill="1" applyBorder="1" applyAlignment="1" applyProtection="1">
      <alignment horizontal="center"/>
      <protection locked="0"/>
    </xf>
    <xf numFmtId="16" fontId="9" fillId="7" borderId="44" xfId="0" applyNumberFormat="1" applyFont="1" applyFill="1" applyBorder="1" applyAlignment="1" applyProtection="1">
      <alignment horizontal="center"/>
      <protection locked="0"/>
    </xf>
    <xf numFmtId="16" fontId="9" fillId="7" borderId="36" xfId="0" applyNumberFormat="1" applyFont="1" applyFill="1" applyBorder="1" applyAlignment="1" applyProtection="1">
      <alignment horizontal="center"/>
      <protection locked="0"/>
    </xf>
    <xf numFmtId="0" fontId="6" fillId="5" borderId="187" xfId="0" applyFont="1" applyFill="1" applyBorder="1" applyAlignment="1" applyProtection="1">
      <alignment horizontal="center" vertical="center"/>
    </xf>
    <xf numFmtId="0" fontId="6" fillId="5" borderId="226" xfId="0" applyFont="1" applyFill="1" applyBorder="1" applyAlignment="1" applyProtection="1">
      <alignment horizontal="center" vertical="center"/>
    </xf>
    <xf numFmtId="166" fontId="9" fillId="0" borderId="3" xfId="0" applyNumberFormat="1" applyFont="1" applyFill="1" applyBorder="1" applyAlignment="1" applyProtection="1">
      <alignment horizontal="center" vertical="center"/>
    </xf>
    <xf numFmtId="166" fontId="9" fillId="0" borderId="21" xfId="0" applyNumberFormat="1" applyFont="1" applyFill="1" applyBorder="1" applyAlignment="1" applyProtection="1">
      <alignment horizontal="center" vertical="center"/>
    </xf>
    <xf numFmtId="180" fontId="9" fillId="0" borderId="23" xfId="0" applyNumberFormat="1" applyFont="1" applyFill="1" applyBorder="1" applyAlignment="1" applyProtection="1">
      <alignment horizontal="center" vertical="center"/>
    </xf>
    <xf numFmtId="180" fontId="9" fillId="0" borderId="21" xfId="0" applyNumberFormat="1" applyFont="1" applyFill="1" applyBorder="1" applyAlignment="1" applyProtection="1">
      <alignment horizontal="center" vertical="center"/>
    </xf>
    <xf numFmtId="0" fontId="16" fillId="0" borderId="3" xfId="0" applyFont="1" applyBorder="1" applyAlignment="1" applyProtection="1">
      <alignment horizontal="center" vertical="center"/>
    </xf>
    <xf numFmtId="0" fontId="16" fillId="0" borderId="21" xfId="0" applyFont="1" applyBorder="1" applyAlignment="1" applyProtection="1">
      <alignment horizontal="center" vertical="center"/>
    </xf>
    <xf numFmtId="165" fontId="9" fillId="0" borderId="8" xfId="0" applyNumberFormat="1" applyFont="1" applyFill="1" applyBorder="1" applyAlignment="1" applyProtection="1">
      <alignment horizontal="center" vertical="center"/>
    </xf>
    <xf numFmtId="165" fontId="9" fillId="0" borderId="25" xfId="0" applyNumberFormat="1" applyFont="1" applyFill="1" applyBorder="1" applyAlignment="1" applyProtection="1">
      <alignment horizontal="center" vertical="center"/>
    </xf>
    <xf numFmtId="0" fontId="6" fillId="5" borderId="28" xfId="0" applyFont="1" applyFill="1" applyBorder="1" applyAlignment="1" applyProtection="1">
      <alignment horizontal="center" vertical="center" wrapText="1"/>
    </xf>
    <xf numFmtId="0" fontId="6" fillId="5" borderId="10" xfId="0" applyFont="1" applyFill="1" applyBorder="1" applyAlignment="1" applyProtection="1">
      <alignment horizontal="center" vertical="center" wrapText="1"/>
    </xf>
    <xf numFmtId="0" fontId="6" fillId="5" borderId="12" xfId="0" applyFont="1" applyFill="1" applyBorder="1" applyAlignment="1" applyProtection="1">
      <alignment horizontal="center" wrapText="1"/>
    </xf>
    <xf numFmtId="0" fontId="16" fillId="0" borderId="12" xfId="0" applyFont="1" applyFill="1" applyBorder="1" applyAlignment="1" applyProtection="1">
      <alignment horizontal="center" vertical="center"/>
    </xf>
    <xf numFmtId="0" fontId="16" fillId="0" borderId="14" xfId="0" applyFont="1" applyFill="1" applyBorder="1" applyAlignment="1" applyProtection="1">
      <alignment horizontal="center" vertical="center"/>
    </xf>
    <xf numFmtId="0" fontId="6" fillId="5" borderId="225" xfId="0" applyFont="1" applyFill="1" applyBorder="1" applyAlignment="1" applyProtection="1">
      <alignment horizontal="center"/>
    </xf>
    <xf numFmtId="0" fontId="6" fillId="5" borderId="212" xfId="0" applyFont="1" applyFill="1" applyBorder="1" applyAlignment="1" applyProtection="1">
      <alignment horizontal="center"/>
    </xf>
    <xf numFmtId="0" fontId="9" fillId="7" borderId="7" xfId="0" applyFont="1" applyFill="1" applyBorder="1" applyAlignment="1" applyProtection="1">
      <alignment horizontal="center" vertical="center"/>
      <protection locked="0"/>
    </xf>
    <xf numFmtId="0" fontId="9" fillId="7" borderId="10" xfId="0" applyFont="1" applyFill="1" applyBorder="1" applyAlignment="1" applyProtection="1">
      <alignment horizontal="center" vertical="center"/>
      <protection locked="0"/>
    </xf>
    <xf numFmtId="0" fontId="6" fillId="5" borderId="187" xfId="1" applyFont="1" applyFill="1" applyBorder="1" applyAlignment="1" applyProtection="1">
      <alignment horizontal="center" vertical="center" wrapText="1"/>
    </xf>
    <xf numFmtId="0" fontId="6" fillId="5" borderId="7" xfId="1" applyFont="1" applyFill="1" applyBorder="1" applyAlignment="1" applyProtection="1">
      <alignment horizontal="center" vertical="center" wrapText="1"/>
    </xf>
    <xf numFmtId="0" fontId="6" fillId="5" borderId="12" xfId="1" applyFont="1" applyFill="1" applyBorder="1" applyAlignment="1" applyProtection="1">
      <alignment horizontal="center" vertical="center" wrapText="1"/>
    </xf>
    <xf numFmtId="0" fontId="6" fillId="5" borderId="13" xfId="1" applyFont="1" applyFill="1" applyBorder="1" applyAlignment="1" applyProtection="1">
      <alignment horizontal="center" vertical="center" wrapText="1"/>
    </xf>
    <xf numFmtId="1" fontId="9" fillId="0" borderId="226" xfId="0" applyNumberFormat="1" applyFont="1" applyFill="1" applyBorder="1" applyAlignment="1" applyProtection="1">
      <alignment horizontal="center" vertical="center"/>
    </xf>
    <xf numFmtId="0" fontId="6" fillId="5" borderId="10" xfId="1" applyFont="1" applyFill="1" applyBorder="1" applyAlignment="1" applyProtection="1">
      <alignment horizontal="center" vertical="center" wrapText="1"/>
    </xf>
    <xf numFmtId="0" fontId="26" fillId="2" borderId="38" xfId="0" applyFont="1" applyFill="1" applyBorder="1" applyAlignment="1">
      <alignment horizontal="center" vertical="center"/>
    </xf>
    <xf numFmtId="0" fontId="26" fillId="2" borderId="13" xfId="0" applyFont="1" applyFill="1" applyBorder="1" applyAlignment="1">
      <alignment horizontal="center" vertical="center"/>
    </xf>
    <xf numFmtId="0" fontId="26" fillId="2" borderId="21" xfId="0" applyFont="1" applyFill="1" applyBorder="1" applyAlignment="1">
      <alignment horizontal="center" vertical="center"/>
    </xf>
    <xf numFmtId="0" fontId="16" fillId="0" borderId="232" xfId="0" applyFont="1" applyBorder="1" applyAlignment="1" applyProtection="1">
      <alignment horizontal="center" vertical="center"/>
    </xf>
    <xf numFmtId="0" fontId="16" fillId="0" borderId="16" xfId="0" applyFont="1" applyBorder="1" applyAlignment="1" applyProtection="1">
      <alignment horizontal="center" vertical="center"/>
    </xf>
    <xf numFmtId="0" fontId="16" fillId="0" borderId="233" xfId="0" applyFont="1" applyBorder="1" applyAlignment="1" applyProtection="1">
      <alignment horizontal="center" vertical="center"/>
    </xf>
    <xf numFmtId="0" fontId="16" fillId="0" borderId="2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0" borderId="30" xfId="0" applyFont="1" applyBorder="1" applyAlignment="1" applyProtection="1">
      <alignment horizontal="center" vertical="center"/>
    </xf>
    <xf numFmtId="2" fontId="13" fillId="0" borderId="232" xfId="0" applyNumberFormat="1" applyFont="1" applyBorder="1" applyAlignment="1">
      <alignment horizontal="center" vertical="center"/>
    </xf>
    <xf numFmtId="2" fontId="13" fillId="0" borderId="57" xfId="0" applyNumberFormat="1" applyFont="1" applyBorder="1" applyAlignment="1">
      <alignment horizontal="center" vertical="center"/>
    </xf>
    <xf numFmtId="2" fontId="13" fillId="0" borderId="235" xfId="0" applyNumberFormat="1" applyFont="1" applyBorder="1" applyAlignment="1">
      <alignment horizontal="center" vertical="center"/>
    </xf>
    <xf numFmtId="0" fontId="6" fillId="0" borderId="184" xfId="0" applyFont="1" applyBorder="1" applyAlignment="1" applyProtection="1">
      <alignment horizontal="center" vertical="center" wrapText="1"/>
    </xf>
    <xf numFmtId="0" fontId="12" fillId="0" borderId="0" xfId="1"/>
    <xf numFmtId="0" fontId="18" fillId="5" borderId="22" xfId="0" applyFont="1" applyFill="1" applyBorder="1" applyAlignment="1" applyProtection="1">
      <alignment horizontal="center" vertical="center" textRotation="90" wrapText="1"/>
    </xf>
    <xf numFmtId="0" fontId="18" fillId="5" borderId="20" xfId="0" applyFont="1" applyFill="1" applyBorder="1" applyAlignment="1" applyProtection="1">
      <alignment horizontal="center" vertical="center" textRotation="90" wrapText="1"/>
    </xf>
    <xf numFmtId="0" fontId="18" fillId="0" borderId="22" xfId="0" applyFont="1" applyBorder="1" applyAlignment="1" applyProtection="1">
      <alignment horizontal="center" vertical="center" textRotation="90" wrapText="1"/>
    </xf>
    <xf numFmtId="0" fontId="19" fillId="0" borderId="195" xfId="0" applyFont="1" applyBorder="1" applyAlignment="1" applyProtection="1">
      <alignment horizontal="center" vertical="center" textRotation="90" wrapText="1"/>
    </xf>
    <xf numFmtId="0" fontId="19" fillId="0" borderId="30" xfId="0" applyFont="1" applyBorder="1" applyAlignment="1" applyProtection="1">
      <alignment horizontal="center" vertical="center" textRotation="90" wrapText="1"/>
    </xf>
    <xf numFmtId="0" fontId="6" fillId="0" borderId="20" xfId="0" applyFont="1" applyBorder="1" applyAlignment="1" applyProtection="1">
      <alignment horizontal="center" vertical="center" wrapText="1"/>
    </xf>
    <xf numFmtId="0" fontId="4" fillId="0" borderId="70" xfId="0" applyFont="1" applyFill="1" applyBorder="1" applyAlignment="1">
      <alignment horizontal="center"/>
    </xf>
    <xf numFmtId="0" fontId="4" fillId="0" borderId="40" xfId="0" applyFont="1" applyFill="1" applyBorder="1" applyAlignment="1">
      <alignment horizontal="center"/>
    </xf>
    <xf numFmtId="0" fontId="4" fillId="0" borderId="72" xfId="0" applyFont="1" applyFill="1" applyBorder="1" applyAlignment="1">
      <alignment horizontal="center"/>
    </xf>
    <xf numFmtId="2" fontId="13" fillId="0" borderId="60" xfId="0" applyNumberFormat="1" applyFont="1" applyBorder="1" applyAlignment="1">
      <alignment horizontal="center" vertical="center"/>
    </xf>
    <xf numFmtId="2" fontId="13" fillId="0" borderId="183" xfId="0" applyNumberFormat="1" applyFont="1" applyBorder="1" applyAlignment="1">
      <alignment horizontal="center" vertical="center"/>
    </xf>
    <xf numFmtId="2" fontId="13" fillId="0" borderId="61" xfId="0" applyNumberFormat="1" applyFont="1" applyBorder="1" applyAlignment="1">
      <alignment horizontal="center" vertical="center"/>
    </xf>
    <xf numFmtId="0" fontId="13" fillId="0" borderId="69" xfId="0" quotePrefix="1" applyFont="1" applyBorder="1" applyAlignment="1">
      <alignment horizontal="center" vertical="center" wrapText="1"/>
    </xf>
    <xf numFmtId="0" fontId="13" fillId="0" borderId="60" xfId="0" quotePrefix="1" applyFont="1" applyBorder="1" applyAlignment="1">
      <alignment horizontal="center" vertical="center" wrapText="1"/>
    </xf>
    <xf numFmtId="0" fontId="13" fillId="0" borderId="39" xfId="0" quotePrefix="1" applyFont="1" applyBorder="1" applyAlignment="1">
      <alignment horizontal="center" vertical="center" wrapText="1"/>
    </xf>
    <xf numFmtId="0" fontId="13" fillId="0" borderId="183" xfId="0" quotePrefix="1" applyFont="1" applyBorder="1" applyAlignment="1">
      <alignment horizontal="center" vertical="center" wrapText="1"/>
    </xf>
    <xf numFmtId="0" fontId="13" fillId="0" borderId="71" xfId="0" quotePrefix="1" applyFont="1" applyBorder="1" applyAlignment="1">
      <alignment horizontal="center" vertical="center" wrapText="1"/>
    </xf>
    <xf numFmtId="0" fontId="13" fillId="0" borderId="61" xfId="0" quotePrefix="1" applyFont="1" applyBorder="1" applyAlignment="1">
      <alignment horizontal="center" vertical="center" wrapText="1"/>
    </xf>
    <xf numFmtId="0" fontId="12" fillId="2" borderId="258" xfId="1" applyFill="1" applyBorder="1" applyAlignment="1">
      <alignment horizontal="center" vertical="center"/>
    </xf>
    <xf numFmtId="0" fontId="12" fillId="2" borderId="259" xfId="1" applyFill="1" applyBorder="1" applyAlignment="1">
      <alignment horizontal="center" vertical="center"/>
    </xf>
    <xf numFmtId="0" fontId="12" fillId="2" borderId="260" xfId="1" applyFill="1" applyBorder="1" applyAlignment="1">
      <alignment horizontal="center" vertical="center"/>
    </xf>
    <xf numFmtId="0" fontId="0" fillId="2" borderId="258" xfId="0" applyFill="1" applyBorder="1" applyAlignment="1">
      <alignment horizontal="center" vertical="center"/>
    </xf>
    <xf numFmtId="0" fontId="0" fillId="2" borderId="259" xfId="0" applyFill="1" applyBorder="1" applyAlignment="1">
      <alignment horizontal="center" vertical="center"/>
    </xf>
    <xf numFmtId="0" fontId="0" fillId="2" borderId="260" xfId="0" applyFill="1" applyBorder="1" applyAlignment="1">
      <alignment horizontal="center" vertical="center"/>
    </xf>
    <xf numFmtId="0" fontId="0" fillId="2" borderId="255" xfId="0" applyFill="1" applyBorder="1" applyAlignment="1">
      <alignment horizontal="center" vertical="center"/>
    </xf>
    <xf numFmtId="0" fontId="0" fillId="2" borderId="256" xfId="0" applyFill="1" applyBorder="1" applyAlignment="1">
      <alignment horizontal="center" vertical="center"/>
    </xf>
    <xf numFmtId="0" fontId="0" fillId="2" borderId="257" xfId="0" applyFill="1" applyBorder="1" applyAlignment="1">
      <alignment horizontal="center" vertical="center"/>
    </xf>
    <xf numFmtId="0" fontId="0" fillId="9" borderId="17" xfId="0" applyFill="1" applyBorder="1" applyAlignment="1">
      <alignment horizontal="center" vertical="center" wrapText="1"/>
    </xf>
    <xf numFmtId="0" fontId="0" fillId="9" borderId="2" xfId="0" applyFill="1" applyBorder="1" applyAlignment="1">
      <alignment horizontal="center" vertical="center" wrapText="1"/>
    </xf>
    <xf numFmtId="0" fontId="0" fillId="9" borderId="15" xfId="0" applyFill="1" applyBorder="1" applyAlignment="1">
      <alignment horizontal="center" vertical="center" wrapText="1"/>
    </xf>
    <xf numFmtId="0" fontId="0" fillId="9" borderId="18" xfId="0" applyFill="1" applyBorder="1" applyAlignment="1">
      <alignment horizontal="center" vertical="center" wrapText="1"/>
    </xf>
    <xf numFmtId="0" fontId="0" fillId="9" borderId="0" xfId="0" applyFill="1" applyBorder="1" applyAlignment="1">
      <alignment horizontal="center" vertical="center" wrapText="1"/>
    </xf>
    <xf numFmtId="0" fontId="0" fillId="9" borderId="19" xfId="0" applyFill="1" applyBorder="1" applyAlignment="1">
      <alignment horizontal="center" vertical="center" wrapText="1"/>
    </xf>
    <xf numFmtId="0" fontId="0" fillId="9" borderId="240"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4" xfId="0" applyFill="1" applyBorder="1" applyAlignment="1">
      <alignment horizontal="center" vertical="center" wrapText="1"/>
    </xf>
    <xf numFmtId="0" fontId="0" fillId="9" borderId="283" xfId="0" applyFill="1" applyBorder="1" applyAlignment="1">
      <alignment horizontal="center" vertical="center" wrapText="1"/>
    </xf>
    <xf numFmtId="0" fontId="0" fillId="9" borderId="284" xfId="0" applyFill="1" applyBorder="1" applyAlignment="1">
      <alignment horizontal="center" vertical="center" wrapText="1"/>
    </xf>
    <xf numFmtId="0" fontId="0" fillId="9" borderId="285" xfId="0" applyFill="1" applyBorder="1" applyAlignment="1">
      <alignment horizontal="center" vertical="center" wrapText="1"/>
    </xf>
    <xf numFmtId="0" fontId="44" fillId="0" borderId="283" xfId="3" applyFont="1" applyBorder="1" applyAlignment="1">
      <alignment horizontal="left" vertical="top" wrapText="1"/>
    </xf>
    <xf numFmtId="0" fontId="44" fillId="0" borderId="284" xfId="3" applyFont="1" applyBorder="1" applyAlignment="1">
      <alignment horizontal="left" vertical="top" wrapText="1"/>
    </xf>
    <xf numFmtId="0" fontId="44" fillId="0" borderId="285" xfId="3" applyFont="1" applyBorder="1" applyAlignment="1">
      <alignment horizontal="left" vertical="top" wrapText="1"/>
    </xf>
    <xf numFmtId="0" fontId="44" fillId="0" borderId="18" xfId="3" applyFont="1" applyBorder="1" applyAlignment="1">
      <alignment horizontal="left" vertical="top" wrapText="1"/>
    </xf>
    <xf numFmtId="0" fontId="44" fillId="0" borderId="0" xfId="3" applyFont="1" applyBorder="1" applyAlignment="1">
      <alignment horizontal="left" vertical="top" wrapText="1"/>
    </xf>
    <xf numFmtId="0" fontId="44" fillId="0" borderId="19" xfId="3" applyFont="1" applyBorder="1" applyAlignment="1">
      <alignment horizontal="left" vertical="top" wrapText="1"/>
    </xf>
    <xf numFmtId="0" fontId="44" fillId="0" borderId="240" xfId="3" applyFont="1" applyBorder="1" applyAlignment="1">
      <alignment horizontal="left" vertical="top" wrapText="1"/>
    </xf>
    <xf numFmtId="0" fontId="44" fillId="0" borderId="13" xfId="3" applyFont="1" applyBorder="1" applyAlignment="1">
      <alignment horizontal="left" vertical="top" wrapText="1"/>
    </xf>
    <xf numFmtId="0" fontId="44" fillId="0" borderId="14" xfId="3" applyFont="1" applyBorder="1" applyAlignment="1">
      <alignment horizontal="left" vertical="top" wrapText="1"/>
    </xf>
    <xf numFmtId="0" fontId="13" fillId="2" borderId="283" xfId="0" applyFont="1" applyFill="1" applyBorder="1" applyAlignment="1">
      <alignment horizontal="center" vertical="center" wrapText="1"/>
    </xf>
    <xf numFmtId="0" fontId="13" fillId="2" borderId="284" xfId="0" applyFont="1" applyFill="1" applyBorder="1" applyAlignment="1">
      <alignment horizontal="center" vertical="center" wrapText="1"/>
    </xf>
    <xf numFmtId="0" fontId="13" fillId="2" borderId="285" xfId="0" applyFont="1" applyFill="1" applyBorder="1" applyAlignment="1">
      <alignment horizontal="center" vertical="center" wrapText="1"/>
    </xf>
    <xf numFmtId="0" fontId="13" fillId="2" borderId="240"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6" fillId="2" borderId="282" xfId="0" applyFont="1" applyFill="1" applyBorder="1" applyAlignment="1">
      <alignment horizontal="center" vertical="center" wrapText="1"/>
    </xf>
    <xf numFmtId="0" fontId="16" fillId="2" borderId="179" xfId="0" applyFont="1" applyFill="1" applyBorder="1" applyAlignment="1">
      <alignment horizontal="center" vertical="center" wrapText="1"/>
    </xf>
    <xf numFmtId="0" fontId="16" fillId="2" borderId="27" xfId="0" applyFont="1" applyFill="1" applyBorder="1" applyAlignment="1">
      <alignment horizontal="center" vertical="center" wrapText="1"/>
    </xf>
    <xf numFmtId="0" fontId="9" fillId="2" borderId="283" xfId="0" applyFont="1" applyFill="1" applyBorder="1" applyAlignment="1">
      <alignment horizontal="center" vertical="center"/>
    </xf>
    <xf numFmtId="0" fontId="9" fillId="2" borderId="285" xfId="0" applyFont="1" applyFill="1" applyBorder="1" applyAlignment="1">
      <alignment horizontal="center" vertical="center"/>
    </xf>
    <xf numFmtId="0" fontId="9" fillId="2" borderId="240" xfId="0" applyFont="1" applyFill="1" applyBorder="1" applyAlignment="1">
      <alignment horizontal="center" vertical="center"/>
    </xf>
    <xf numFmtId="0" fontId="9" fillId="2" borderId="14" xfId="0" applyFont="1" applyFill="1" applyBorder="1" applyAlignment="1">
      <alignment horizontal="center" vertical="center"/>
    </xf>
    <xf numFmtId="0" fontId="13" fillId="2" borderId="1" xfId="1" applyFont="1" applyFill="1" applyBorder="1" applyAlignment="1">
      <alignment horizontal="center" vertical="center" wrapText="1"/>
    </xf>
    <xf numFmtId="0" fontId="13" fillId="2" borderId="2" xfId="1" applyFont="1" applyFill="1" applyBorder="1" applyAlignment="1">
      <alignment horizontal="center" vertical="center" wrapText="1"/>
    </xf>
    <xf numFmtId="0" fontId="13" fillId="2" borderId="3"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5" xfId="1" applyFont="1" applyFill="1" applyBorder="1" applyAlignment="1">
      <alignment horizontal="center" vertical="center" wrapText="1"/>
    </xf>
    <xf numFmtId="0" fontId="13" fillId="2" borderId="241"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242" xfId="1" applyFont="1" applyFill="1" applyBorder="1" applyAlignment="1">
      <alignment horizontal="center" vertical="center" wrapText="1"/>
    </xf>
    <xf numFmtId="0" fontId="12" fillId="2" borderId="286" xfId="3" applyFont="1" applyFill="1" applyBorder="1" applyAlignment="1">
      <alignment horizontal="center" vertical="center" wrapText="1"/>
    </xf>
    <xf numFmtId="0" fontId="12" fillId="2" borderId="29" xfId="3" applyFont="1" applyFill="1" applyBorder="1" applyAlignment="1">
      <alignment horizontal="center" vertical="center" wrapText="1"/>
    </xf>
    <xf numFmtId="0" fontId="12" fillId="2" borderId="280" xfId="3" applyFont="1" applyFill="1" applyBorder="1" applyAlignment="1">
      <alignment horizontal="center" vertical="center" wrapText="1"/>
    </xf>
    <xf numFmtId="0" fontId="12" fillId="2" borderId="287" xfId="3" applyFont="1" applyFill="1" applyBorder="1" applyAlignment="1">
      <alignment horizontal="center" vertical="center" wrapText="1"/>
    </xf>
    <xf numFmtId="0" fontId="62" fillId="5" borderId="13" xfId="4" applyFont="1" applyFill="1" applyBorder="1" applyAlignment="1">
      <alignment horizontal="left" vertical="center" wrapText="1"/>
    </xf>
    <xf numFmtId="0" fontId="13" fillId="2" borderId="280" xfId="0" applyFont="1" applyFill="1" applyBorder="1" applyAlignment="1">
      <alignment horizontal="center" vertical="center" wrapText="1"/>
    </xf>
    <xf numFmtId="0" fontId="13" fillId="2" borderId="279" xfId="0" applyFont="1" applyFill="1" applyBorder="1" applyAlignment="1">
      <alignment horizontal="center" vertical="center" wrapText="1"/>
    </xf>
    <xf numFmtId="0" fontId="13" fillId="2" borderId="281" xfId="0" applyFont="1" applyFill="1" applyBorder="1" applyAlignment="1">
      <alignment horizontal="center" vertical="center" wrapText="1"/>
    </xf>
    <xf numFmtId="0" fontId="7" fillId="2" borderId="282"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9" fillId="2" borderId="280" xfId="0" applyFont="1" applyFill="1" applyBorder="1" applyAlignment="1">
      <alignment horizontal="center" vertical="center"/>
    </xf>
    <xf numFmtId="0" fontId="9" fillId="2" borderId="279" xfId="0" applyFont="1" applyFill="1" applyBorder="1" applyAlignment="1">
      <alignment horizontal="center" vertical="center"/>
    </xf>
    <xf numFmtId="0" fontId="9" fillId="2" borderId="281" xfId="0" applyFont="1" applyFill="1" applyBorder="1" applyAlignment="1">
      <alignment horizontal="center" vertical="center"/>
    </xf>
    <xf numFmtId="0" fontId="22" fillId="5" borderId="18" xfId="0" applyFont="1" applyFill="1" applyBorder="1" applyAlignment="1" applyProtection="1">
      <alignment horizontal="left" wrapText="1"/>
    </xf>
    <xf numFmtId="0" fontId="22" fillId="5" borderId="0" xfId="0" applyFont="1" applyFill="1" applyBorder="1" applyAlignment="1" applyProtection="1">
      <alignment horizontal="left" wrapText="1"/>
    </xf>
    <xf numFmtId="0" fontId="22" fillId="5" borderId="19" xfId="0" applyFont="1" applyFill="1" applyBorder="1" applyAlignment="1" applyProtection="1">
      <alignment horizontal="left" wrapText="1"/>
    </xf>
    <xf numFmtId="0" fontId="22" fillId="5" borderId="18" xfId="4" quotePrefix="1" applyFont="1" applyFill="1" applyBorder="1" applyAlignment="1" applyProtection="1">
      <alignment horizontal="left" vertical="top" wrapText="1"/>
    </xf>
    <xf numFmtId="0" fontId="22" fillId="5" borderId="0" xfId="4" quotePrefix="1" applyFont="1" applyFill="1" applyBorder="1" applyAlignment="1" applyProtection="1">
      <alignment horizontal="left" vertical="top" wrapText="1"/>
    </xf>
    <xf numFmtId="0" fontId="12" fillId="5" borderId="18" xfId="0" applyFont="1" applyFill="1" applyBorder="1" applyAlignment="1">
      <alignment horizontal="center"/>
    </xf>
    <xf numFmtId="0" fontId="12" fillId="5" borderId="0" xfId="0" applyFont="1" applyFill="1" applyBorder="1" applyAlignment="1">
      <alignment horizontal="center"/>
    </xf>
    <xf numFmtId="0" fontId="12" fillId="5" borderId="19" xfId="0" applyFont="1" applyFill="1" applyBorder="1" applyAlignment="1">
      <alignment horizontal="center"/>
    </xf>
    <xf numFmtId="0" fontId="12" fillId="5" borderId="240" xfId="0" applyFont="1" applyFill="1" applyBorder="1" applyAlignment="1">
      <alignment horizontal="center"/>
    </xf>
    <xf numFmtId="0" fontId="12" fillId="5" borderId="13" xfId="0" applyFont="1" applyFill="1" applyBorder="1" applyAlignment="1">
      <alignment horizontal="center"/>
    </xf>
    <xf numFmtId="0" fontId="12" fillId="5" borderId="187" xfId="0" applyFont="1" applyFill="1" applyBorder="1" applyAlignment="1" applyProtection="1">
      <alignment horizontal="center"/>
    </xf>
    <xf numFmtId="0" fontId="12" fillId="5" borderId="7" xfId="0" applyFont="1" applyFill="1" applyBorder="1" applyAlignment="1" applyProtection="1">
      <alignment horizontal="center"/>
    </xf>
    <xf numFmtId="0" fontId="12" fillId="5" borderId="226" xfId="0" applyFont="1" applyFill="1" applyBorder="1" applyAlignment="1" applyProtection="1">
      <alignment horizontal="center"/>
    </xf>
    <xf numFmtId="40" fontId="12" fillId="0" borderId="288" xfId="0" applyNumberFormat="1" applyFont="1" applyBorder="1" applyAlignment="1" applyProtection="1">
      <alignment horizontal="center" vertical="center"/>
    </xf>
    <xf numFmtId="0" fontId="12" fillId="5" borderId="240" xfId="0" applyFont="1" applyFill="1" applyBorder="1" applyAlignment="1" applyProtection="1">
      <alignment horizontal="left"/>
    </xf>
    <xf numFmtId="0" fontId="12" fillId="5" borderId="13" xfId="0" applyFont="1" applyFill="1" applyBorder="1" applyAlignment="1" applyProtection="1">
      <alignment horizontal="left"/>
    </xf>
    <xf numFmtId="8" fontId="9" fillId="5" borderId="288" xfId="1" applyNumberFormat="1" applyFont="1" applyFill="1" applyBorder="1" applyAlignment="1">
      <alignment horizontal="center" vertical="center" wrapText="1"/>
    </xf>
    <xf numFmtId="0" fontId="9" fillId="2" borderId="288" xfId="0" applyFont="1" applyFill="1" applyBorder="1" applyAlignment="1" applyProtection="1">
      <alignment horizontal="center" vertical="center" wrapText="1"/>
    </xf>
    <xf numFmtId="0" fontId="13" fillId="2" borderId="288" xfId="0" applyFont="1" applyFill="1" applyBorder="1" applyAlignment="1" applyProtection="1">
      <alignment horizontal="center" vertical="center"/>
    </xf>
    <xf numFmtId="0" fontId="22" fillId="5" borderId="18" xfId="4" quotePrefix="1" applyFont="1" applyFill="1" applyBorder="1" applyAlignment="1" applyProtection="1">
      <alignment horizontal="left"/>
    </xf>
    <xf numFmtId="0" fontId="22" fillId="5" borderId="0" xfId="4" quotePrefix="1" applyFont="1" applyFill="1" applyBorder="1" applyAlignment="1" applyProtection="1">
      <alignment horizontal="left"/>
    </xf>
    <xf numFmtId="0" fontId="22" fillId="0" borderId="18" xfId="0" applyFont="1" applyBorder="1" applyAlignment="1" applyProtection="1">
      <alignment horizontal="left" wrapText="1"/>
    </xf>
    <xf numFmtId="0" fontId="22" fillId="0" borderId="0" xfId="0" applyFont="1" applyBorder="1" applyAlignment="1" applyProtection="1">
      <alignment horizontal="left" wrapText="1"/>
    </xf>
    <xf numFmtId="0" fontId="22" fillId="0" borderId="19" xfId="0" applyFont="1" applyBorder="1" applyAlignment="1" applyProtection="1">
      <alignment horizontal="left" wrapText="1"/>
    </xf>
    <xf numFmtId="174" fontId="9" fillId="5" borderId="288" xfId="1" applyNumberFormat="1" applyFont="1" applyFill="1" applyBorder="1" applyAlignment="1">
      <alignment horizontal="center" vertical="center" wrapText="1"/>
    </xf>
    <xf numFmtId="0" fontId="9" fillId="2" borderId="288" xfId="0" applyFont="1" applyFill="1" applyBorder="1" applyAlignment="1" applyProtection="1">
      <alignment horizontal="left" vertical="center" wrapText="1"/>
    </xf>
    <xf numFmtId="165" fontId="12" fillId="0" borderId="288" xfId="0" applyNumberFormat="1" applyFont="1" applyBorder="1" applyAlignment="1" applyProtection="1">
      <alignment horizontal="center" vertical="center"/>
    </xf>
    <xf numFmtId="0" fontId="0" fillId="0" borderId="288" xfId="0" applyBorder="1" applyAlignment="1" applyProtection="1">
      <alignment horizontal="center" vertical="center"/>
    </xf>
    <xf numFmtId="0" fontId="12" fillId="5" borderId="39" xfId="1" applyFill="1" applyBorder="1" applyAlignment="1" applyProtection="1">
      <alignment horizontal="right" vertical="center"/>
    </xf>
    <xf numFmtId="0" fontId="12" fillId="5" borderId="183" xfId="1" applyFill="1" applyBorder="1" applyAlignment="1" applyProtection="1">
      <alignment horizontal="right" vertical="center"/>
    </xf>
    <xf numFmtId="0" fontId="13" fillId="2" borderId="183" xfId="1" applyFont="1" applyFill="1" applyBorder="1" applyAlignment="1" applyProtection="1">
      <alignment horizontal="center" vertical="center"/>
    </xf>
    <xf numFmtId="0" fontId="12" fillId="5" borderId="0" xfId="1" applyFill="1" applyBorder="1" applyAlignment="1" applyProtection="1">
      <alignment horizontal="center" wrapText="1"/>
    </xf>
    <xf numFmtId="0" fontId="16" fillId="2" borderId="20"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13" xfId="0" applyFont="1" applyFill="1" applyBorder="1" applyAlignment="1">
      <alignment horizontal="center" vertical="center" wrapText="1"/>
    </xf>
    <xf numFmtId="0" fontId="38" fillId="5" borderId="242" xfId="0" applyFont="1" applyFill="1" applyBorder="1" applyAlignment="1">
      <alignment horizontal="center" vertical="center" wrapText="1"/>
    </xf>
    <xf numFmtId="0" fontId="0" fillId="5" borderId="1" xfId="0" applyFill="1" applyBorder="1" applyAlignment="1">
      <alignment horizontal="center"/>
    </xf>
    <xf numFmtId="0" fontId="0" fillId="5" borderId="2" xfId="0" applyFill="1" applyBorder="1" applyAlignment="1">
      <alignment horizontal="center"/>
    </xf>
    <xf numFmtId="0" fontId="0" fillId="5" borderId="15" xfId="0" applyFill="1" applyBorder="1" applyAlignment="1">
      <alignment horizontal="center"/>
    </xf>
    <xf numFmtId="0" fontId="0" fillId="5" borderId="241" xfId="0" applyFill="1" applyBorder="1" applyAlignment="1">
      <alignment horizontal="center"/>
    </xf>
    <xf numFmtId="0" fontId="0" fillId="5" borderId="13" xfId="0" applyFill="1" applyBorder="1" applyAlignment="1">
      <alignment horizontal="center"/>
    </xf>
    <xf numFmtId="0" fontId="0" fillId="5" borderId="14" xfId="0" applyFill="1" applyBorder="1" applyAlignment="1">
      <alignment horizontal="center"/>
    </xf>
    <xf numFmtId="0" fontId="25" fillId="2" borderId="69" xfId="1" applyFont="1" applyFill="1" applyBorder="1" applyAlignment="1">
      <alignment horizontal="right" vertical="center" wrapText="1"/>
    </xf>
    <xf numFmtId="0" fontId="25" fillId="2" borderId="60" xfId="1" applyFont="1" applyFill="1" applyBorder="1" applyAlignment="1">
      <alignment horizontal="right" vertical="center" wrapText="1"/>
    </xf>
    <xf numFmtId="0" fontId="25" fillId="2" borderId="48" xfId="1" applyFont="1" applyFill="1" applyBorder="1" applyAlignment="1">
      <alignment horizontal="right" vertical="center" wrapText="1"/>
    </xf>
    <xf numFmtId="0" fontId="25" fillId="2" borderId="239" xfId="1" applyFont="1" applyFill="1" applyBorder="1" applyAlignment="1">
      <alignment horizontal="right" vertical="center" wrapText="1"/>
    </xf>
    <xf numFmtId="166" fontId="13" fillId="2" borderId="183" xfId="1" applyNumberFormat="1" applyFont="1" applyFill="1" applyBorder="1" applyAlignment="1" applyProtection="1">
      <alignment horizontal="center" vertical="center"/>
    </xf>
    <xf numFmtId="0" fontId="12" fillId="5" borderId="32" xfId="1" applyFill="1" applyBorder="1" applyAlignment="1" applyProtection="1">
      <alignment horizontal="center" vertical="center"/>
    </xf>
    <xf numFmtId="0" fontId="12" fillId="5" borderId="226" xfId="1" applyFill="1" applyBorder="1" applyAlignment="1" applyProtection="1">
      <alignment horizontal="center" vertical="center"/>
    </xf>
    <xf numFmtId="0" fontId="13" fillId="2" borderId="187" xfId="1" applyFont="1" applyFill="1" applyBorder="1" applyAlignment="1" applyProtection="1">
      <alignment horizontal="center" vertical="center"/>
    </xf>
    <xf numFmtId="0" fontId="13" fillId="2" borderId="226" xfId="1" applyFont="1" applyFill="1" applyBorder="1" applyAlignment="1" applyProtection="1">
      <alignment horizontal="center" vertical="center"/>
    </xf>
    <xf numFmtId="2" fontId="9" fillId="2" borderId="7" xfId="1" applyNumberFormat="1" applyFont="1" applyFill="1" applyBorder="1" applyAlignment="1" applyProtection="1">
      <alignment horizontal="center" vertical="center" wrapText="1"/>
    </xf>
    <xf numFmtId="2" fontId="9" fillId="2" borderId="226" xfId="1" applyNumberFormat="1" applyFont="1" applyFill="1" applyBorder="1" applyAlignment="1" applyProtection="1">
      <alignment horizontal="center" vertical="center" wrapText="1"/>
    </xf>
    <xf numFmtId="0" fontId="46" fillId="5" borderId="48" xfId="1" applyFont="1" applyFill="1" applyBorder="1" applyAlignment="1">
      <alignment horizontal="center" vertical="center" wrapText="1"/>
    </xf>
    <xf numFmtId="0" fontId="46" fillId="5" borderId="239" xfId="1" applyFont="1" applyFill="1" applyBorder="1" applyAlignment="1">
      <alignment horizontal="center" vertical="center" wrapText="1"/>
    </xf>
    <xf numFmtId="174" fontId="9" fillId="5" borderId="49" xfId="1" applyNumberFormat="1" applyFont="1" applyFill="1" applyBorder="1" applyAlignment="1">
      <alignment horizontal="center" vertical="center" wrapText="1"/>
    </xf>
    <xf numFmtId="174" fontId="9" fillId="5" borderId="46" xfId="1" applyNumberFormat="1" applyFont="1" applyFill="1" applyBorder="1" applyAlignment="1">
      <alignment horizontal="center" vertical="center" wrapText="1"/>
    </xf>
    <xf numFmtId="174" fontId="9" fillId="5" borderId="50" xfId="1" applyNumberFormat="1" applyFont="1" applyFill="1" applyBorder="1" applyAlignment="1">
      <alignment horizontal="center" vertical="center" wrapText="1"/>
    </xf>
    <xf numFmtId="8" fontId="9" fillId="5" borderId="243" xfId="1" applyNumberFormat="1" applyFont="1" applyFill="1" applyBorder="1" applyAlignment="1">
      <alignment horizontal="center" vertical="center" wrapText="1"/>
    </xf>
    <xf numFmtId="8" fontId="9" fillId="5" borderId="244" xfId="1" applyNumberFormat="1" applyFont="1" applyFill="1" applyBorder="1" applyAlignment="1">
      <alignment horizontal="center" vertical="center" wrapText="1"/>
    </xf>
    <xf numFmtId="8" fontId="9" fillId="5" borderId="245" xfId="1" applyNumberFormat="1" applyFont="1" applyFill="1" applyBorder="1" applyAlignment="1">
      <alignment horizontal="center" vertical="center" wrapText="1"/>
    </xf>
    <xf numFmtId="0" fontId="13" fillId="2" borderId="225" xfId="1" applyFont="1" applyFill="1" applyBorder="1" applyAlignment="1" applyProtection="1">
      <alignment horizontal="center" vertical="center"/>
    </xf>
    <xf numFmtId="0" fontId="13" fillId="2" borderId="43" xfId="1" applyFont="1" applyFill="1" applyBorder="1" applyAlignment="1" applyProtection="1">
      <alignment horizontal="center" vertical="center"/>
    </xf>
    <xf numFmtId="166" fontId="13" fillId="2" borderId="225" xfId="1" applyNumberFormat="1" applyFont="1" applyFill="1" applyBorder="1" applyAlignment="1" applyProtection="1">
      <alignment horizontal="center" vertical="center"/>
    </xf>
    <xf numFmtId="166" fontId="13" fillId="2" borderId="43" xfId="1" applyNumberFormat="1" applyFont="1" applyFill="1" applyBorder="1" applyAlignment="1" applyProtection="1">
      <alignment horizontal="center" vertical="center"/>
    </xf>
    <xf numFmtId="0" fontId="12" fillId="5" borderId="39" xfId="1" applyFill="1" applyBorder="1" applyAlignment="1" applyProtection="1">
      <alignment horizontal="right" vertical="center" wrapText="1"/>
    </xf>
    <xf numFmtId="0" fontId="12" fillId="5" borderId="183" xfId="1" applyFill="1" applyBorder="1" applyAlignment="1" applyProtection="1">
      <alignment horizontal="right" vertical="center" wrapText="1"/>
    </xf>
    <xf numFmtId="0" fontId="14" fillId="0" borderId="184" xfId="1" applyFont="1" applyBorder="1" applyAlignment="1">
      <alignment horizontal="center" vertical="center"/>
    </xf>
    <xf numFmtId="0" fontId="14" fillId="0" borderId="27" xfId="1" applyFont="1" applyBorder="1" applyAlignment="1">
      <alignment horizontal="center" vertical="center"/>
    </xf>
    <xf numFmtId="0" fontId="14" fillId="0" borderId="20" xfId="1" applyFont="1" applyBorder="1" applyAlignment="1">
      <alignment horizontal="center" vertical="center"/>
    </xf>
    <xf numFmtId="0" fontId="41" fillId="0" borderId="184" xfId="1" applyFont="1" applyBorder="1" applyAlignment="1">
      <alignment horizontal="center" vertical="center" wrapText="1"/>
    </xf>
    <xf numFmtId="0" fontId="13" fillId="0" borderId="179" xfId="1" applyFont="1" applyBorder="1" applyAlignment="1">
      <alignment horizontal="center" vertical="center" wrapText="1"/>
    </xf>
    <xf numFmtId="0" fontId="13" fillId="0" borderId="20" xfId="1" applyFont="1" applyBorder="1" applyAlignment="1">
      <alignment horizontal="center" vertical="center" wrapText="1"/>
    </xf>
    <xf numFmtId="0" fontId="36" fillId="2" borderId="1" xfId="1" applyFont="1" applyFill="1" applyBorder="1" applyAlignment="1">
      <alignment horizontal="center" vertical="center" wrapText="1"/>
    </xf>
    <xf numFmtId="0" fontId="36" fillId="2" borderId="2" xfId="1" applyFont="1" applyFill="1" applyBorder="1" applyAlignment="1">
      <alignment horizontal="center" vertical="center" wrapText="1"/>
    </xf>
    <xf numFmtId="0" fontId="36" fillId="2" borderId="3" xfId="1" applyFont="1" applyFill="1" applyBorder="1" applyAlignment="1">
      <alignment horizontal="center" vertical="center" wrapText="1"/>
    </xf>
    <xf numFmtId="0" fontId="36" fillId="2" borderId="4" xfId="1" applyFont="1" applyFill="1" applyBorder="1" applyAlignment="1">
      <alignment horizontal="center" vertical="center" wrapText="1"/>
    </xf>
    <xf numFmtId="0" fontId="36" fillId="2" borderId="0" xfId="1" applyFont="1" applyFill="1" applyAlignment="1">
      <alignment horizontal="center" vertical="center" wrapText="1"/>
    </xf>
    <xf numFmtId="0" fontId="36" fillId="2" borderId="5" xfId="1" applyFont="1" applyFill="1" applyBorder="1" applyAlignment="1">
      <alignment horizontal="center" vertical="center" wrapText="1"/>
    </xf>
    <xf numFmtId="0" fontId="36" fillId="2" borderId="9" xfId="1" applyFont="1" applyFill="1" applyBorder="1" applyAlignment="1">
      <alignment horizontal="center" vertical="center" wrapText="1"/>
    </xf>
    <xf numFmtId="0" fontId="36" fillId="2" borderId="10" xfId="1" applyFont="1" applyFill="1" applyBorder="1" applyAlignment="1">
      <alignment horizontal="center" vertical="center" wrapText="1"/>
    </xf>
    <xf numFmtId="0" fontId="36" fillId="2" borderId="11" xfId="1" applyFont="1" applyFill="1" applyBorder="1" applyAlignment="1">
      <alignment horizontal="center" vertical="center" wrapText="1"/>
    </xf>
    <xf numFmtId="0" fontId="14" fillId="0" borderId="195" xfId="1" applyFont="1" applyBorder="1" applyAlignment="1">
      <alignment horizontal="center" vertical="center"/>
    </xf>
    <xf numFmtId="0" fontId="14" fillId="0" borderId="30" xfId="1" applyFont="1" applyBorder="1" applyAlignment="1">
      <alignment horizontal="center" vertical="center"/>
    </xf>
    <xf numFmtId="0" fontId="14" fillId="0" borderId="183" xfId="1" applyFont="1" applyBorder="1" applyAlignment="1">
      <alignment horizontal="center" vertical="center"/>
    </xf>
    <xf numFmtId="0" fontId="14" fillId="0" borderId="26" xfId="1" applyFont="1" applyBorder="1" applyAlignment="1">
      <alignment horizontal="center" vertical="center"/>
    </xf>
    <xf numFmtId="0" fontId="14" fillId="0" borderId="39" xfId="1" applyFont="1" applyBorder="1" applyAlignment="1">
      <alignment horizontal="center" vertical="center" wrapText="1"/>
    </xf>
    <xf numFmtId="0" fontId="14" fillId="0" borderId="183" xfId="1" applyFont="1" applyBorder="1" applyAlignment="1">
      <alignment horizontal="center" vertical="center" wrapText="1"/>
    </xf>
    <xf numFmtId="0" fontId="13" fillId="0" borderId="184" xfId="1" applyFont="1" applyBorder="1" applyAlignment="1">
      <alignment horizontal="center" vertical="center"/>
    </xf>
    <xf numFmtId="0" fontId="13" fillId="0" borderId="179" xfId="1" applyFont="1" applyBorder="1" applyAlignment="1">
      <alignment horizontal="center" vertical="center"/>
    </xf>
    <xf numFmtId="0" fontId="13" fillId="0" borderId="20" xfId="1" applyFont="1" applyBorder="1" applyAlignment="1">
      <alignment horizontal="center" vertical="center"/>
    </xf>
    <xf numFmtId="0" fontId="12" fillId="5" borderId="200" xfId="1" applyFill="1" applyBorder="1" applyAlignment="1" applyProtection="1">
      <alignment horizontal="left"/>
    </xf>
    <xf numFmtId="0" fontId="12" fillId="5" borderId="221" xfId="1" applyFill="1" applyBorder="1" applyAlignment="1" applyProtection="1">
      <alignment horizontal="left"/>
    </xf>
    <xf numFmtId="0" fontId="12" fillId="5" borderId="198" xfId="1" applyFill="1" applyBorder="1" applyAlignment="1" applyProtection="1">
      <alignment horizontal="left"/>
    </xf>
    <xf numFmtId="0" fontId="61" fillId="5" borderId="224" xfId="1" applyFont="1" applyFill="1" applyBorder="1" applyAlignment="1" applyProtection="1">
      <alignment horizontal="center" vertical="center" wrapText="1"/>
    </xf>
    <xf numFmtId="0" fontId="61" fillId="5" borderId="223" xfId="1" applyFont="1" applyFill="1" applyBorder="1" applyAlignment="1" applyProtection="1">
      <alignment horizontal="center" vertical="center" wrapText="1"/>
    </xf>
    <xf numFmtId="0" fontId="61" fillId="5" borderId="222" xfId="1" applyFont="1" applyFill="1" applyBorder="1" applyAlignment="1" applyProtection="1">
      <alignment horizontal="center" vertical="center" wrapText="1"/>
    </xf>
    <xf numFmtId="0" fontId="61" fillId="5" borderId="220" xfId="1" applyFont="1" applyFill="1" applyBorder="1" applyAlignment="1" applyProtection="1">
      <alignment horizontal="center" vertical="center" wrapText="1"/>
    </xf>
    <xf numFmtId="0" fontId="61" fillId="5" borderId="0" xfId="1" applyFont="1" applyFill="1" applyAlignment="1" applyProtection="1">
      <alignment horizontal="center" vertical="center" wrapText="1"/>
    </xf>
    <xf numFmtId="0" fontId="61" fillId="5" borderId="219" xfId="1" applyFont="1" applyFill="1" applyBorder="1" applyAlignment="1" applyProtection="1">
      <alignment horizontal="center" vertical="center" wrapText="1"/>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3" xfId="1" applyFont="1" applyFill="1" applyBorder="1" applyAlignment="1">
      <alignment horizontal="center" vertical="center"/>
    </xf>
    <xf numFmtId="0" fontId="11" fillId="2" borderId="4" xfId="1" applyFont="1" applyFill="1" applyBorder="1" applyAlignment="1">
      <alignment horizontal="center" vertical="center"/>
    </xf>
    <xf numFmtId="0" fontId="11" fillId="2" borderId="0" xfId="1" applyFont="1" applyFill="1" applyAlignment="1">
      <alignment horizontal="center" vertical="center"/>
    </xf>
    <xf numFmtId="0" fontId="11" fillId="2" borderId="5" xfId="1" applyFont="1" applyFill="1" applyBorder="1" applyAlignment="1">
      <alignment horizontal="center" vertical="center"/>
    </xf>
    <xf numFmtId="0" fontId="13" fillId="5" borderId="220" xfId="1" applyFont="1" applyFill="1" applyBorder="1" applyAlignment="1" applyProtection="1">
      <alignment horizontal="center" vertical="center" wrapText="1"/>
    </xf>
    <xf numFmtId="0" fontId="25" fillId="5" borderId="0" xfId="1" applyFont="1" applyFill="1" applyAlignment="1" applyProtection="1">
      <alignment horizontal="center" vertical="center" wrapText="1"/>
    </xf>
    <xf numFmtId="0" fontId="25" fillId="5" borderId="219" xfId="1" applyFont="1" applyFill="1" applyBorder="1" applyAlignment="1" applyProtection="1">
      <alignment horizontal="center" vertical="center" wrapText="1"/>
    </xf>
    <xf numFmtId="0" fontId="25" fillId="5" borderId="135" xfId="1" applyFont="1" applyFill="1" applyBorder="1" applyAlignment="1" applyProtection="1">
      <alignment horizontal="center" vertical="center" wrapText="1"/>
    </xf>
    <xf numFmtId="0" fontId="25" fillId="5" borderId="137" xfId="1" applyFont="1" applyFill="1" applyBorder="1" applyAlignment="1" applyProtection="1">
      <alignment horizontal="center" vertical="center" wrapText="1"/>
    </xf>
    <xf numFmtId="0" fontId="25" fillId="5" borderId="218" xfId="1" applyFont="1" applyFill="1" applyBorder="1" applyAlignment="1" applyProtection="1">
      <alignment horizontal="center" vertical="center" wrapText="1"/>
    </xf>
    <xf numFmtId="0" fontId="13" fillId="5" borderId="215" xfId="1" applyFont="1" applyFill="1" applyBorder="1" applyAlignment="1" applyProtection="1">
      <alignment horizontal="center" vertical="center"/>
    </xf>
    <xf numFmtId="0" fontId="13" fillId="5" borderId="144" xfId="1" applyFont="1" applyFill="1" applyBorder="1" applyAlignment="1" applyProtection="1">
      <alignment horizontal="center" vertical="center"/>
    </xf>
    <xf numFmtId="168" fontId="13" fillId="5" borderId="215" xfId="1" applyNumberFormat="1" applyFont="1" applyFill="1" applyBorder="1" applyAlignment="1" applyProtection="1">
      <alignment horizontal="center" vertical="center"/>
    </xf>
    <xf numFmtId="168" fontId="13" fillId="5" borderId="214" xfId="1" applyNumberFormat="1" applyFont="1" applyFill="1" applyBorder="1" applyAlignment="1" applyProtection="1">
      <alignment horizontal="center" vertical="center"/>
    </xf>
    <xf numFmtId="0" fontId="3" fillId="2" borderId="4" xfId="1" applyFont="1" applyFill="1" applyBorder="1" applyAlignment="1">
      <alignment horizontal="center" vertical="center" wrapText="1"/>
    </xf>
    <xf numFmtId="0" fontId="3" fillId="2" borderId="0" xfId="1" applyFont="1" applyFill="1" applyAlignment="1">
      <alignment horizontal="center" vertical="center" wrapText="1"/>
    </xf>
    <xf numFmtId="0" fontId="3" fillId="2" borderId="5"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144" xfId="1" applyFont="1" applyFill="1" applyBorder="1" applyAlignment="1">
      <alignment horizontal="center" vertical="center" wrapText="1"/>
    </xf>
    <xf numFmtId="0" fontId="3" fillId="2" borderId="21" xfId="1" applyFont="1" applyFill="1" applyBorder="1" applyAlignment="1">
      <alignment horizontal="center" vertical="center" wrapText="1"/>
    </xf>
    <xf numFmtId="0" fontId="12" fillId="5" borderId="194" xfId="1" applyFill="1" applyBorder="1" applyAlignment="1" applyProtection="1">
      <alignment horizontal="center" vertical="center"/>
    </xf>
    <xf numFmtId="0" fontId="12" fillId="5" borderId="153" xfId="1" applyFill="1" applyBorder="1" applyAlignment="1" applyProtection="1">
      <alignment horizontal="center" vertical="center"/>
    </xf>
    <xf numFmtId="165" fontId="13" fillId="5" borderId="153" xfId="1" applyNumberFormat="1" applyFont="1" applyFill="1" applyBorder="1" applyAlignment="1" applyProtection="1">
      <alignment horizontal="center" vertical="center"/>
    </xf>
    <xf numFmtId="165" fontId="13" fillId="5" borderId="201" xfId="1" applyNumberFormat="1" applyFont="1" applyFill="1" applyBorder="1" applyAlignment="1" applyProtection="1">
      <alignment horizontal="center" vertical="center"/>
    </xf>
    <xf numFmtId="0" fontId="13" fillId="0" borderId="39" xfId="1" applyFont="1" applyBorder="1" applyAlignment="1">
      <alignment horizontal="center" vertical="center"/>
    </xf>
    <xf numFmtId="0" fontId="13" fillId="0" borderId="183" xfId="1" applyFont="1" applyBorder="1" applyAlignment="1">
      <alignment horizontal="center" vertical="center"/>
    </xf>
    <xf numFmtId="0" fontId="13" fillId="0" borderId="187" xfId="1" applyFont="1" applyBorder="1" applyAlignment="1">
      <alignment horizontal="center" vertical="center"/>
    </xf>
    <xf numFmtId="0" fontId="13" fillId="0" borderId="186" xfId="1" applyFont="1" applyBorder="1" applyAlignment="1">
      <alignment horizontal="center" vertical="center"/>
    </xf>
    <xf numFmtId="0" fontId="13" fillId="0" borderId="185" xfId="1" applyFont="1" applyBorder="1" applyAlignment="1">
      <alignment horizontal="center" vertical="center"/>
    </xf>
    <xf numFmtId="0" fontId="13" fillId="0" borderId="12" xfId="1" applyFont="1" applyBorder="1" applyAlignment="1">
      <alignment horizontal="center" vertical="center"/>
    </xf>
    <xf numFmtId="0" fontId="13" fillId="0" borderId="144" xfId="1" applyFont="1" applyBorder="1" applyAlignment="1">
      <alignment horizontal="center" vertical="center"/>
    </xf>
    <xf numFmtId="0" fontId="13" fillId="0" borderId="21" xfId="1" applyFont="1" applyBorder="1" applyAlignment="1">
      <alignment horizontal="center" vertical="center"/>
    </xf>
    <xf numFmtId="0" fontId="13" fillId="0" borderId="195" xfId="1" applyFont="1" applyBorder="1" applyAlignment="1">
      <alignment horizontal="center" vertical="center"/>
    </xf>
    <xf numFmtId="0" fontId="13" fillId="0" borderId="178" xfId="1" applyFont="1" applyBorder="1" applyAlignment="1">
      <alignment horizontal="center" vertical="center"/>
    </xf>
    <xf numFmtId="0" fontId="13" fillId="0" borderId="30" xfId="1" applyFont="1" applyBorder="1" applyAlignment="1">
      <alignment horizontal="center" vertical="center"/>
    </xf>
    <xf numFmtId="166" fontId="13" fillId="5" borderId="209" xfId="1" applyNumberFormat="1" applyFont="1" applyFill="1" applyBorder="1" applyAlignment="1" applyProtection="1">
      <alignment horizontal="center" vertical="center"/>
    </xf>
    <xf numFmtId="166" fontId="13" fillId="5" borderId="212" xfId="1" applyNumberFormat="1" applyFont="1" applyFill="1" applyBorder="1" applyAlignment="1" applyProtection="1">
      <alignment horizontal="center" vertical="center"/>
    </xf>
    <xf numFmtId="166" fontId="13" fillId="5" borderId="211" xfId="1" applyNumberFormat="1" applyFont="1" applyFill="1" applyBorder="1" applyAlignment="1" applyProtection="1">
      <alignment horizontal="center" vertical="center"/>
    </xf>
    <xf numFmtId="0" fontId="13" fillId="5" borderId="209" xfId="1" applyFont="1" applyFill="1" applyBorder="1" applyAlignment="1" applyProtection="1">
      <alignment horizontal="center" vertical="center"/>
    </xf>
    <xf numFmtId="0" fontId="13" fillId="5" borderId="208" xfId="1" applyFont="1" applyFill="1" applyBorder="1" applyAlignment="1" applyProtection="1">
      <alignment horizontal="center" vertical="center"/>
    </xf>
    <xf numFmtId="0" fontId="13" fillId="5" borderId="203" xfId="1" applyFont="1" applyFill="1" applyBorder="1" applyAlignment="1" applyProtection="1">
      <alignment horizontal="center" vertical="center"/>
    </xf>
    <xf numFmtId="0" fontId="13" fillId="5" borderId="206" xfId="1" applyFont="1" applyFill="1" applyBorder="1" applyAlignment="1" applyProtection="1">
      <alignment horizontal="center" vertical="center"/>
    </xf>
    <xf numFmtId="0" fontId="13" fillId="5" borderId="204" xfId="1" applyFont="1" applyFill="1" applyBorder="1" applyAlignment="1" applyProtection="1">
      <alignment horizontal="center" vertical="center"/>
    </xf>
    <xf numFmtId="165" fontId="13" fillId="0" borderId="203" xfId="1" applyNumberFormat="1" applyFont="1" applyFill="1" applyBorder="1" applyAlignment="1" applyProtection="1">
      <alignment horizontal="left" vertical="center"/>
    </xf>
    <xf numFmtId="165" fontId="13" fillId="0" borderId="202" xfId="1" applyNumberFormat="1" applyFont="1" applyFill="1" applyBorder="1" applyAlignment="1" applyProtection="1">
      <alignment horizontal="left" vertical="center"/>
    </xf>
    <xf numFmtId="0" fontId="12" fillId="0" borderId="200" xfId="1" applyBorder="1" applyAlignment="1" applyProtection="1">
      <alignment horizontal="center" vertical="center"/>
    </xf>
    <xf numFmtId="0" fontId="12" fillId="0" borderId="198" xfId="1" applyBorder="1" applyAlignment="1" applyProtection="1">
      <alignment horizontal="center" vertical="center"/>
    </xf>
    <xf numFmtId="0" fontId="12" fillId="0" borderId="147" xfId="1" applyBorder="1" applyAlignment="1" applyProtection="1">
      <alignment horizontal="center" vertical="center"/>
    </xf>
    <xf numFmtId="0" fontId="12" fillId="0" borderId="148" xfId="1" applyBorder="1" applyAlignment="1" applyProtection="1">
      <alignment horizontal="center" vertical="center"/>
    </xf>
    <xf numFmtId="0" fontId="12" fillId="0" borderId="199" xfId="1" applyBorder="1" applyAlignment="1" applyProtection="1">
      <alignment horizontal="center" vertical="center"/>
    </xf>
    <xf numFmtId="0" fontId="12" fillId="5" borderId="246" xfId="1" applyFill="1" applyBorder="1" applyAlignment="1" applyProtection="1">
      <alignment horizontal="center" vertical="center"/>
    </xf>
    <xf numFmtId="0" fontId="12" fillId="5" borderId="247" xfId="1" applyFill="1" applyBorder="1" applyAlignment="1" applyProtection="1">
      <alignment horizontal="center" vertical="center"/>
    </xf>
    <xf numFmtId="0" fontId="13" fillId="0" borderId="24" xfId="1" applyFont="1" applyBorder="1" applyAlignment="1">
      <alignment horizontal="center" vertical="center"/>
    </xf>
    <xf numFmtId="172" fontId="12" fillId="0" borderId="153" xfId="1" applyNumberFormat="1" applyBorder="1" applyAlignment="1" applyProtection="1">
      <alignment horizontal="center"/>
    </xf>
    <xf numFmtId="0" fontId="14" fillId="0" borderId="32" xfId="1" applyFont="1" applyBorder="1" applyAlignment="1">
      <alignment horizontal="center" vertical="center" wrapText="1"/>
    </xf>
    <xf numFmtId="0" fontId="14" fillId="0" borderId="176" xfId="1" applyFont="1" applyBorder="1" applyAlignment="1">
      <alignment horizontal="center" vertical="center" wrapText="1"/>
    </xf>
    <xf numFmtId="0" fontId="14" fillId="0" borderId="4" xfId="1" applyFont="1" applyBorder="1" applyAlignment="1">
      <alignment horizontal="center" vertical="center" wrapText="1"/>
    </xf>
    <xf numFmtId="0" fontId="14" fillId="0" borderId="0" xfId="1" applyFont="1" applyAlignment="1">
      <alignment horizontal="center" vertical="center" wrapText="1"/>
    </xf>
    <xf numFmtId="0" fontId="14" fillId="0" borderId="9"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22" xfId="1" applyFont="1" applyBorder="1" applyAlignment="1">
      <alignment horizontal="center" vertical="center"/>
    </xf>
    <xf numFmtId="0" fontId="14" fillId="0" borderId="179" xfId="1" applyFont="1" applyBorder="1" applyAlignment="1">
      <alignment horizontal="center" vertical="center"/>
    </xf>
    <xf numFmtId="0" fontId="12" fillId="0" borderId="153" xfId="1" applyBorder="1" applyAlignment="1" applyProtection="1">
      <alignment horizontal="center"/>
    </xf>
    <xf numFmtId="0" fontId="14" fillId="0" borderId="48" xfId="1" applyFont="1" applyBorder="1" applyAlignment="1">
      <alignment horizontal="center" vertical="center" wrapText="1"/>
    </xf>
    <xf numFmtId="0" fontId="14" fillId="0" borderId="26" xfId="1" applyFont="1" applyBorder="1" applyAlignment="1">
      <alignment horizontal="center" vertical="center" wrapText="1"/>
    </xf>
    <xf numFmtId="0" fontId="34" fillId="0" borderId="225" xfId="1" quotePrefix="1" applyFont="1" applyBorder="1" applyAlignment="1">
      <alignment horizontal="left" vertical="center"/>
    </xf>
    <xf numFmtId="0" fontId="34" fillId="0" borderId="212" xfId="1" quotePrefix="1" applyFont="1" applyBorder="1" applyAlignment="1">
      <alignment horizontal="left" vertical="center"/>
    </xf>
    <xf numFmtId="0" fontId="34" fillId="0" borderId="43" xfId="1" quotePrefix="1" applyFont="1" applyBorder="1" applyAlignment="1">
      <alignment horizontal="left" vertical="center"/>
    </xf>
    <xf numFmtId="0" fontId="11" fillId="2" borderId="0" xfId="1" applyFont="1" applyFill="1" applyBorder="1" applyAlignment="1">
      <alignment horizontal="center" vertical="center"/>
    </xf>
    <xf numFmtId="0" fontId="14" fillId="0" borderId="40" xfId="1" applyFont="1" applyBorder="1" applyAlignment="1">
      <alignment horizontal="center" vertical="center"/>
    </xf>
    <xf numFmtId="0" fontId="14" fillId="0" borderId="42" xfId="1" applyFont="1" applyBorder="1" applyAlignment="1">
      <alignment horizontal="center" vertical="center"/>
    </xf>
    <xf numFmtId="0" fontId="14" fillId="0" borderId="33" xfId="1" applyFont="1" applyBorder="1" applyAlignment="1">
      <alignment horizontal="center" vertical="center"/>
    </xf>
    <xf numFmtId="0" fontId="14" fillId="0" borderId="178" xfId="1" applyFont="1" applyBorder="1" applyAlignment="1">
      <alignment horizontal="center" vertical="center"/>
    </xf>
    <xf numFmtId="0" fontId="14" fillId="0" borderId="177" xfId="1" applyFont="1" applyBorder="1" applyAlignment="1">
      <alignment horizontal="center" vertical="center"/>
    </xf>
    <xf numFmtId="0" fontId="22" fillId="0" borderId="184" xfId="1" applyFont="1" applyBorder="1" applyAlignment="1">
      <alignment horizontal="center" vertical="top" wrapText="1"/>
    </xf>
    <xf numFmtId="0" fontId="13" fillId="0" borderId="20" xfId="1" applyFont="1" applyBorder="1" applyAlignment="1">
      <alignment horizontal="center" vertical="top" wrapText="1"/>
    </xf>
    <xf numFmtId="0" fontId="13" fillId="0" borderId="40" xfId="1" applyFont="1" applyBorder="1" applyAlignment="1">
      <alignment horizontal="center" vertical="center"/>
    </xf>
    <xf numFmtId="0" fontId="9" fillId="2" borderId="156" xfId="1" applyFont="1" applyFill="1" applyBorder="1" applyAlignment="1">
      <alignment horizontal="center" vertical="center" wrapText="1"/>
    </xf>
    <xf numFmtId="0" fontId="9" fillId="2" borderId="155" xfId="1" applyFont="1" applyFill="1" applyBorder="1" applyAlignment="1">
      <alignment horizontal="center" vertical="center" wrapText="1"/>
    </xf>
    <xf numFmtId="0" fontId="9" fillId="2" borderId="154" xfId="1" applyFont="1" applyFill="1" applyBorder="1" applyAlignment="1">
      <alignment horizontal="center" vertical="center" wrapText="1"/>
    </xf>
    <xf numFmtId="0" fontId="9" fillId="2" borderId="156" xfId="1" applyFont="1" applyFill="1" applyBorder="1" applyAlignment="1">
      <alignment horizontal="center" vertical="center"/>
    </xf>
    <xf numFmtId="0" fontId="9" fillId="2" borderId="155" xfId="1" applyFont="1" applyFill="1" applyBorder="1" applyAlignment="1">
      <alignment horizontal="center" vertical="center"/>
    </xf>
    <xf numFmtId="0" fontId="9" fillId="2" borderId="154" xfId="1" applyFont="1" applyFill="1" applyBorder="1" applyAlignment="1">
      <alignment horizontal="center" vertical="center"/>
    </xf>
    <xf numFmtId="0" fontId="14" fillId="5" borderId="119" xfId="1" applyFont="1" applyFill="1" applyBorder="1" applyAlignment="1" applyProtection="1">
      <alignment horizontal="center"/>
    </xf>
    <xf numFmtId="0" fontId="14" fillId="5" borderId="110" xfId="1" applyFont="1" applyFill="1" applyBorder="1" applyAlignment="1" applyProtection="1">
      <alignment horizontal="center"/>
    </xf>
    <xf numFmtId="0" fontId="14" fillId="5" borderId="118" xfId="1" applyFont="1" applyFill="1" applyBorder="1" applyAlignment="1" applyProtection="1">
      <alignment horizontal="center"/>
    </xf>
    <xf numFmtId="0" fontId="14" fillId="5" borderId="119" xfId="1" quotePrefix="1" applyFont="1" applyFill="1" applyBorder="1" applyAlignment="1" applyProtection="1">
      <alignment horizontal="left"/>
    </xf>
    <xf numFmtId="0" fontId="14" fillId="5" borderId="110" xfId="1" applyFont="1" applyFill="1" applyBorder="1" applyAlignment="1" applyProtection="1">
      <alignment horizontal="left"/>
    </xf>
    <xf numFmtId="0" fontId="14" fillId="5" borderId="118" xfId="1" applyFont="1" applyFill="1" applyBorder="1" applyAlignment="1" applyProtection="1">
      <alignment horizontal="left"/>
    </xf>
    <xf numFmtId="0" fontId="12" fillId="5" borderId="121" xfId="1" applyFill="1" applyBorder="1" applyAlignment="1" applyProtection="1">
      <alignment horizontal="left"/>
    </xf>
    <xf numFmtId="0" fontId="12" fillId="5" borderId="110" xfId="1" applyFill="1" applyBorder="1" applyAlignment="1" applyProtection="1">
      <alignment horizontal="left"/>
    </xf>
    <xf numFmtId="0" fontId="12" fillId="2" borderId="134" xfId="1" applyFill="1" applyBorder="1" applyAlignment="1">
      <alignment horizontal="center" vertical="center"/>
    </xf>
    <xf numFmtId="0" fontId="12" fillId="2" borderId="137" xfId="1" applyFill="1" applyBorder="1" applyAlignment="1">
      <alignment horizontal="center" vertical="center"/>
    </xf>
    <xf numFmtId="0" fontId="12" fillId="5" borderId="149" xfId="1" applyFill="1" applyBorder="1" applyAlignment="1" applyProtection="1">
      <alignment horizontal="left"/>
    </xf>
    <xf numFmtId="0" fontId="12" fillId="5" borderId="148" xfId="1" applyFill="1" applyBorder="1" applyAlignment="1" applyProtection="1">
      <alignment horizontal="left"/>
    </xf>
    <xf numFmtId="0" fontId="34" fillId="0" borderId="2" xfId="1" quotePrefix="1" applyFont="1" applyBorder="1" applyAlignment="1">
      <alignment horizontal="left" vertical="center"/>
    </xf>
    <xf numFmtId="0" fontId="40" fillId="2" borderId="6" xfId="1" applyFont="1" applyFill="1" applyBorder="1" applyAlignment="1">
      <alignment horizontal="center"/>
    </xf>
    <xf numFmtId="0" fontId="40" fillId="2" borderId="176" xfId="1" applyFont="1" applyFill="1" applyBorder="1" applyAlignment="1">
      <alignment horizontal="center"/>
    </xf>
    <xf numFmtId="0" fontId="40" fillId="2" borderId="8" xfId="1" applyFont="1" applyFill="1" applyBorder="1" applyAlignment="1">
      <alignment horizontal="center"/>
    </xf>
    <xf numFmtId="0" fontId="40" fillId="2" borderId="6" xfId="1" applyFont="1" applyFill="1" applyBorder="1" applyAlignment="1">
      <alignment horizontal="center" vertical="center"/>
    </xf>
    <xf numFmtId="0" fontId="40" fillId="2" borderId="176" xfId="1" applyFont="1" applyFill="1" applyBorder="1" applyAlignment="1">
      <alignment horizontal="center" vertical="center"/>
    </xf>
    <xf numFmtId="0" fontId="40" fillId="2" borderId="8" xfId="1" applyFont="1" applyFill="1" applyBorder="1" applyAlignment="1">
      <alignment horizontal="center" vertical="center"/>
    </xf>
    <xf numFmtId="0" fontId="11" fillId="2" borderId="175" xfId="1" applyFont="1" applyFill="1" applyBorder="1" applyAlignment="1">
      <alignment horizontal="center" vertical="center" wrapText="1"/>
    </xf>
    <xf numFmtId="0" fontId="11" fillId="2" borderId="174" xfId="1" applyFont="1" applyFill="1" applyBorder="1" applyAlignment="1">
      <alignment horizontal="center" vertical="center" wrapText="1"/>
    </xf>
    <xf numFmtId="0" fontId="11" fillId="2" borderId="173" xfId="1" applyFont="1" applyFill="1" applyBorder="1" applyAlignment="1">
      <alignment horizontal="center" vertical="center" wrapText="1"/>
    </xf>
    <xf numFmtId="0" fontId="11" fillId="2" borderId="169" xfId="1" applyFont="1" applyFill="1" applyBorder="1" applyAlignment="1">
      <alignment horizontal="center" vertical="center" wrapText="1"/>
    </xf>
    <xf numFmtId="0" fontId="11" fillId="2" borderId="0" xfId="1" applyFont="1" applyFill="1" applyAlignment="1">
      <alignment horizontal="center" vertical="center" wrapText="1"/>
    </xf>
    <xf numFmtId="0" fontId="11" fillId="2" borderId="168" xfId="1" applyFont="1" applyFill="1" applyBorder="1" applyAlignment="1">
      <alignment horizontal="center" vertical="center" wrapText="1"/>
    </xf>
    <xf numFmtId="0" fontId="11" fillId="2" borderId="165" xfId="1" applyFont="1" applyFill="1" applyBorder="1" applyAlignment="1">
      <alignment horizontal="center" vertical="center" wrapText="1"/>
    </xf>
    <xf numFmtId="0" fontId="11" fillId="2" borderId="161" xfId="1" applyFont="1" applyFill="1" applyBorder="1" applyAlignment="1">
      <alignment horizontal="center" vertical="center" wrapText="1"/>
    </xf>
    <xf numFmtId="0" fontId="11" fillId="2" borderId="164" xfId="1" applyFont="1" applyFill="1" applyBorder="1" applyAlignment="1">
      <alignment horizontal="center" vertical="center" wrapText="1"/>
    </xf>
    <xf numFmtId="0" fontId="40" fillId="2" borderId="18" xfId="1" applyFont="1" applyFill="1" applyBorder="1" applyAlignment="1">
      <alignment horizontal="center"/>
    </xf>
    <xf numFmtId="0" fontId="40" fillId="2" borderId="0" xfId="1" applyFont="1" applyFill="1" applyAlignment="1">
      <alignment horizontal="center"/>
    </xf>
    <xf numFmtId="0" fontId="40" fillId="2" borderId="19" xfId="1" applyFont="1" applyFill="1" applyBorder="1" applyAlignment="1">
      <alignment horizontal="center"/>
    </xf>
    <xf numFmtId="0" fontId="40" fillId="2" borderId="18" xfId="1" applyFont="1" applyFill="1" applyBorder="1" applyAlignment="1">
      <alignment horizontal="center" vertical="center"/>
    </xf>
    <xf numFmtId="0" fontId="40" fillId="2" borderId="0" xfId="1" applyFont="1" applyFill="1" applyAlignment="1">
      <alignment horizontal="center" vertical="center"/>
    </xf>
    <xf numFmtId="0" fontId="40" fillId="2" borderId="19" xfId="1" applyFont="1" applyFill="1" applyBorder="1" applyAlignment="1">
      <alignment horizontal="center" vertical="center"/>
    </xf>
    <xf numFmtId="0" fontId="40" fillId="2" borderId="162" xfId="1" applyFont="1" applyFill="1" applyBorder="1" applyAlignment="1">
      <alignment horizontal="center" vertical="center"/>
    </xf>
    <xf numFmtId="0" fontId="40" fillId="2" borderId="161" xfId="1" applyFont="1" applyFill="1" applyBorder="1" applyAlignment="1">
      <alignment horizontal="center" vertical="center"/>
    </xf>
    <xf numFmtId="0" fontId="40" fillId="2" borderId="160" xfId="1" applyFont="1" applyFill="1" applyBorder="1" applyAlignment="1">
      <alignment horizontal="center" vertical="center"/>
    </xf>
    <xf numFmtId="0" fontId="12" fillId="2" borderId="121" xfId="1" applyFill="1" applyBorder="1" applyAlignment="1" applyProtection="1">
      <alignment horizontal="left"/>
    </xf>
    <xf numFmtId="0" fontId="12" fillId="2" borderId="110" xfId="1" applyFill="1" applyBorder="1" applyAlignment="1" applyProtection="1">
      <alignment horizontal="left"/>
    </xf>
    <xf numFmtId="0" fontId="12" fillId="5" borderId="117" xfId="1" applyFill="1" applyBorder="1" applyAlignment="1" applyProtection="1">
      <alignment horizontal="left"/>
    </xf>
    <xf numFmtId="0" fontId="12" fillId="5" borderId="116" xfId="1" applyFill="1" applyBorder="1" applyAlignment="1" applyProtection="1">
      <alignment horizontal="left"/>
    </xf>
    <xf numFmtId="0" fontId="14" fillId="5" borderId="113" xfId="1" applyFont="1" applyFill="1" applyBorder="1" applyAlignment="1" applyProtection="1">
      <alignment horizontal="center"/>
    </xf>
    <xf numFmtId="0" fontId="14" fillId="5" borderId="112" xfId="1" applyFont="1" applyFill="1" applyBorder="1" applyAlignment="1" applyProtection="1">
      <alignment horizontal="center"/>
    </xf>
    <xf numFmtId="0" fontId="34" fillId="0" borderId="35" xfId="1" applyFont="1" applyBorder="1" applyAlignment="1">
      <alignment horizontal="center" vertical="center"/>
    </xf>
    <xf numFmtId="0" fontId="34" fillId="0" borderId="41" xfId="1" applyFont="1" applyBorder="1" applyAlignment="1">
      <alignment horizontal="center" vertical="center"/>
    </xf>
    <xf numFmtId="0" fontId="34" fillId="0" borderId="43" xfId="1" applyFont="1" applyBorder="1" applyAlignment="1">
      <alignment horizontal="center" vertical="center"/>
    </xf>
    <xf numFmtId="0" fontId="34" fillId="0" borderId="44" xfId="1" applyFont="1" applyBorder="1" applyAlignment="1">
      <alignment horizontal="center" vertical="center"/>
    </xf>
    <xf numFmtId="0" fontId="34" fillId="0" borderId="36" xfId="1" applyFont="1" applyBorder="1" applyAlignment="1">
      <alignment horizontal="center" vertical="center"/>
    </xf>
    <xf numFmtId="0" fontId="13" fillId="2" borderId="0" xfId="1" applyFont="1" applyFill="1" applyAlignment="1">
      <alignment horizontal="center" vertical="center" wrapText="1"/>
    </xf>
    <xf numFmtId="0" fontId="11" fillId="0" borderId="88" xfId="1" applyFont="1" applyBorder="1" applyAlignment="1">
      <alignment horizontal="center" vertical="center"/>
    </xf>
    <xf numFmtId="0" fontId="11" fillId="0" borderId="87" xfId="1" applyFont="1" applyBorder="1" applyAlignment="1">
      <alignment horizontal="center" vertical="center"/>
    </xf>
    <xf numFmtId="0" fontId="11" fillId="0" borderId="53" xfId="1" applyFont="1" applyBorder="1" applyAlignment="1">
      <alignment horizontal="center" vertical="center"/>
    </xf>
    <xf numFmtId="0" fontId="35" fillId="0" borderId="86" xfId="1" applyFont="1" applyBorder="1" applyAlignment="1">
      <alignment horizontal="center" vertical="center"/>
    </xf>
    <xf numFmtId="0" fontId="34" fillId="0" borderId="84" xfId="1" applyFont="1" applyBorder="1" applyAlignment="1">
      <alignment horizontal="center" vertical="center"/>
    </xf>
    <xf numFmtId="0" fontId="34" fillId="0" borderId="85" xfId="1" applyFont="1" applyBorder="1" applyAlignment="1">
      <alignment horizontal="center" vertical="center"/>
    </xf>
    <xf numFmtId="0" fontId="34" fillId="0" borderId="62" xfId="1" applyFont="1" applyBorder="1" applyAlignment="1">
      <alignment horizontal="center" vertical="center"/>
    </xf>
    <xf numFmtId="0" fontId="34" fillId="0" borderId="83" xfId="1" applyFont="1" applyBorder="1" applyAlignment="1">
      <alignment horizontal="center" vertical="center"/>
    </xf>
    <xf numFmtId="0" fontId="35" fillId="0" borderId="35" xfId="1" applyFont="1" applyBorder="1" applyAlignment="1">
      <alignment horizontal="center" vertical="center"/>
    </xf>
    <xf numFmtId="0" fontId="12" fillId="0" borderId="146" xfId="1" applyBorder="1" applyAlignment="1">
      <alignment horizontal="center" vertical="center" wrapText="1"/>
    </xf>
    <xf numFmtId="0" fontId="12" fillId="0" borderId="111" xfId="1" applyBorder="1" applyAlignment="1">
      <alignment horizontal="center" vertical="center" wrapText="1"/>
    </xf>
    <xf numFmtId="0" fontId="12" fillId="0" borderId="102" xfId="1" applyBorder="1" applyAlignment="1">
      <alignment horizontal="center" vertical="center" wrapText="1"/>
    </xf>
    <xf numFmtId="0" fontId="14" fillId="5" borderId="142" xfId="1" applyFont="1" applyFill="1" applyBorder="1" applyAlignment="1" applyProtection="1">
      <alignment horizontal="center"/>
    </xf>
    <xf numFmtId="0" fontId="14" fillId="5" borderId="137" xfId="1" applyFont="1" applyFill="1" applyBorder="1" applyAlignment="1" applyProtection="1">
      <alignment horizontal="center"/>
    </xf>
    <xf numFmtId="0" fontId="14" fillId="5" borderId="141" xfId="1" applyFont="1" applyFill="1" applyBorder="1" applyAlignment="1" applyProtection="1">
      <alignment horizontal="center"/>
    </xf>
    <xf numFmtId="0" fontId="14" fillId="5" borderId="1" xfId="1" applyFont="1" applyFill="1" applyBorder="1" applyAlignment="1" applyProtection="1">
      <alignment horizontal="center" vertical="center"/>
    </xf>
    <xf numFmtId="0" fontId="14" fillId="5" borderId="2" xfId="1" applyFont="1" applyFill="1" applyBorder="1" applyAlignment="1" applyProtection="1">
      <alignment horizontal="center" vertical="center"/>
    </xf>
    <xf numFmtId="0" fontId="14" fillId="5" borderId="3" xfId="1" applyFont="1" applyFill="1" applyBorder="1" applyAlignment="1" applyProtection="1">
      <alignment horizontal="center" vertical="center"/>
    </xf>
    <xf numFmtId="0" fontId="11" fillId="0" borderId="61" xfId="1" applyFont="1" applyBorder="1" applyAlignment="1">
      <alignment horizontal="center" vertical="center"/>
    </xf>
    <xf numFmtId="0" fontId="11" fillId="0" borderId="72" xfId="1" applyFont="1" applyBorder="1" applyAlignment="1">
      <alignment horizontal="center" vertical="center"/>
    </xf>
    <xf numFmtId="0" fontId="34" fillId="0" borderId="82" xfId="1" applyFont="1" applyBorder="1" applyAlignment="1">
      <alignment horizontal="center" vertical="center"/>
    </xf>
    <xf numFmtId="0" fontId="34" fillId="0" borderId="81" xfId="1" applyFont="1" applyBorder="1" applyAlignment="1">
      <alignment horizontal="center" vertical="center"/>
    </xf>
    <xf numFmtId="0" fontId="34" fillId="0" borderId="80" xfId="1" applyFont="1" applyBorder="1" applyAlignment="1">
      <alignment horizontal="center" vertical="center"/>
    </xf>
    <xf numFmtId="0" fontId="34" fillId="0" borderId="79" xfId="1" applyFont="1" applyBorder="1" applyAlignment="1">
      <alignment horizontal="center" vertical="center"/>
    </xf>
    <xf numFmtId="0" fontId="34" fillId="0" borderId="78" xfId="1" applyFont="1" applyBorder="1" applyAlignment="1">
      <alignment horizontal="center" vertical="center"/>
    </xf>
    <xf numFmtId="0" fontId="34" fillId="0" borderId="77" xfId="1" applyFont="1" applyBorder="1" applyAlignment="1">
      <alignment horizontal="center" vertical="center"/>
    </xf>
    <xf numFmtId="0" fontId="34" fillId="0" borderId="47" xfId="1" applyFont="1" applyBorder="1" applyAlignment="1">
      <alignment horizontal="center" vertical="center"/>
    </xf>
    <xf numFmtId="0" fontId="34" fillId="0" borderId="76" xfId="1" applyFont="1" applyBorder="1" applyAlignment="1">
      <alignment horizontal="center" vertical="center"/>
    </xf>
    <xf numFmtId="0" fontId="34" fillId="0" borderId="75" xfId="1" applyFont="1" applyBorder="1" applyAlignment="1">
      <alignment horizontal="center" vertical="center"/>
    </xf>
  </cellXfs>
  <cellStyles count="6">
    <cellStyle name="Normal" xfId="0" builtinId="0"/>
    <cellStyle name="Normal 2" xfId="1" xr:uid="{E9213791-79A1-4BFD-8892-81EB4F028C16}"/>
    <cellStyle name="Normal 2 2" xfId="5" xr:uid="{92DB8432-B8D2-47C5-884A-BDB34A77101D}"/>
    <cellStyle name="Normal 3" xfId="3" xr:uid="{1366695E-768F-4A13-9BA2-5ECE25B23A06}"/>
    <cellStyle name="Normal 4" xfId="4" xr:uid="{344333F6-18B5-4AFC-936E-60C70629CE9E}"/>
    <cellStyle name="Normal_CF - EXTRACTION 2" xfId="2" xr:uid="{E4C9A5CE-0F9F-4C44-9FF2-B965044E8F60}"/>
  </cellStyles>
  <dxfs count="5">
    <dxf>
      <font>
        <color theme="5"/>
      </font>
      <fill>
        <patternFill>
          <bgColor theme="7" tint="0.59996337778862885"/>
        </patternFill>
      </fill>
    </dxf>
    <dxf>
      <font>
        <color rgb="FFFF0000"/>
      </font>
    </dxf>
    <dxf>
      <fill>
        <patternFill>
          <bgColor rgb="FFFF0000"/>
        </patternFill>
      </fill>
    </dxf>
    <dxf>
      <fill>
        <patternFill>
          <bgColor rgb="FFDDEBF7"/>
        </patternFill>
      </fill>
      <border>
        <left style="thin">
          <color auto="1"/>
        </left>
        <top style="thin">
          <color auto="1"/>
        </top>
        <vertical/>
        <horizontal/>
      </border>
    </dxf>
    <dxf>
      <font>
        <color theme="0" tint="-0.34998626667073579"/>
      </font>
    </dxf>
  </dxfs>
  <tableStyles count="0" defaultTableStyle="TableStyleMedium2" defaultPivotStyle="PivotStyleLight16"/>
  <colors>
    <mruColors>
      <color rgb="FFDDEBF7"/>
      <color rgb="FFFDE9D9"/>
      <color rgb="FFFFCC99"/>
      <color rgb="FF80808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Price Adjustments'!$K$8" lockText="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2</xdr:col>
      <xdr:colOff>90488</xdr:colOff>
      <xdr:row>2</xdr:row>
      <xdr:rowOff>133350</xdr:rowOff>
    </xdr:to>
    <xdr:pic>
      <xdr:nvPicPr>
        <xdr:cNvPr id="2" name="Picture 1">
          <a:extLst>
            <a:ext uri="{FF2B5EF4-FFF2-40B4-BE49-F238E27FC236}">
              <a16:creationId xmlns:a16="http://schemas.microsoft.com/office/drawing/2014/main" id="{DA9E83D7-7AD3-4164-9B6F-97507A5C5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95250"/>
          <a:ext cx="1309688"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19050</xdr:colOff>
          <xdr:row>32</xdr:row>
          <xdr:rowOff>19050</xdr:rowOff>
        </xdr:from>
        <xdr:to>
          <xdr:col>38</xdr:col>
          <xdr:colOff>9525</xdr:colOff>
          <xdr:row>32</xdr:row>
          <xdr:rowOff>285750</xdr:rowOff>
        </xdr:to>
        <xdr:sp macro="" textlink="">
          <xdr:nvSpPr>
            <xdr:cNvPr id="1025" name="Check Box 1" descr="&#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DDEBF7"/>
            </a:solidFill>
            <a:ln>
              <a:noFill/>
            </a:ln>
            <a:extLs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2</xdr:col>
      <xdr:colOff>76201</xdr:colOff>
      <xdr:row>5</xdr:row>
      <xdr:rowOff>85725</xdr:rowOff>
    </xdr:from>
    <xdr:to>
      <xdr:col>5</xdr:col>
      <xdr:colOff>251925</xdr:colOff>
      <xdr:row>7</xdr:row>
      <xdr:rowOff>38100</xdr:rowOff>
    </xdr:to>
    <xdr:pic>
      <xdr:nvPicPr>
        <xdr:cNvPr id="3" name="Picture 2">
          <a:extLst>
            <a:ext uri="{FF2B5EF4-FFF2-40B4-BE49-F238E27FC236}">
              <a16:creationId xmlns:a16="http://schemas.microsoft.com/office/drawing/2014/main" id="{A6DCB643-DDF7-48CA-B037-6EC829215D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451" y="1057275"/>
          <a:ext cx="1242524" cy="352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1</xdr:row>
      <xdr:rowOff>114300</xdr:rowOff>
    </xdr:from>
    <xdr:to>
      <xdr:col>3</xdr:col>
      <xdr:colOff>274392</xdr:colOff>
      <xdr:row>2</xdr:row>
      <xdr:rowOff>180975</xdr:rowOff>
    </xdr:to>
    <xdr:pic>
      <xdr:nvPicPr>
        <xdr:cNvPr id="3" name="Picture 2">
          <a:extLst>
            <a:ext uri="{FF2B5EF4-FFF2-40B4-BE49-F238E27FC236}">
              <a16:creationId xmlns:a16="http://schemas.microsoft.com/office/drawing/2014/main" id="{E5ED7497-3407-4FBA-897C-FCCA485618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57200"/>
          <a:ext cx="1712667" cy="485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746760</xdr:colOff>
      <xdr:row>0</xdr:row>
      <xdr:rowOff>0</xdr:rowOff>
    </xdr:from>
    <xdr:to>
      <xdr:col>4</xdr:col>
      <xdr:colOff>457200</xdr:colOff>
      <xdr:row>0</xdr:row>
      <xdr:rowOff>0</xdr:rowOff>
    </xdr:to>
    <xdr:pic>
      <xdr:nvPicPr>
        <xdr:cNvPr id="2" name="Picture 1">
          <a:extLst>
            <a:ext uri="{FF2B5EF4-FFF2-40B4-BE49-F238E27FC236}">
              <a16:creationId xmlns:a16="http://schemas.microsoft.com/office/drawing/2014/main" id="{7E19A827-D118-4104-AA67-18757EE01D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4960" y="0"/>
          <a:ext cx="2225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88900</xdr:colOff>
      <xdr:row>2</xdr:row>
      <xdr:rowOff>139701</xdr:rowOff>
    </xdr:from>
    <xdr:to>
      <xdr:col>1</xdr:col>
      <xdr:colOff>1745597</xdr:colOff>
      <xdr:row>4</xdr:row>
      <xdr:rowOff>63501</xdr:rowOff>
    </xdr:to>
    <xdr:pic>
      <xdr:nvPicPr>
        <xdr:cNvPr id="4" name="Picture 3">
          <a:extLst>
            <a:ext uri="{FF2B5EF4-FFF2-40B4-BE49-F238E27FC236}">
              <a16:creationId xmlns:a16="http://schemas.microsoft.com/office/drawing/2014/main" id="{3CA9BCA7-F600-4BB7-BE53-AFD0154C92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469901"/>
          <a:ext cx="1656697" cy="469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533400</xdr:colOff>
      <xdr:row>67</xdr:row>
      <xdr:rowOff>96931</xdr:rowOff>
    </xdr:to>
    <xdr:pic>
      <xdr:nvPicPr>
        <xdr:cNvPr id="3" name="Picture 2">
          <a:extLst>
            <a:ext uri="{FF2B5EF4-FFF2-40B4-BE49-F238E27FC236}">
              <a16:creationId xmlns:a16="http://schemas.microsoft.com/office/drawing/2014/main" id="{66CBA178-2913-D332-FCA2-8DD5D2A6D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58200" cy="109459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561974</xdr:colOff>
      <xdr:row>60</xdr:row>
      <xdr:rowOff>138814</xdr:rowOff>
    </xdr:to>
    <xdr:pic>
      <xdr:nvPicPr>
        <xdr:cNvPr id="3" name="Picture 2">
          <a:extLst>
            <a:ext uri="{FF2B5EF4-FFF2-40B4-BE49-F238E27FC236}">
              <a16:creationId xmlns:a16="http://schemas.microsoft.com/office/drawing/2014/main" id="{917CE290-FDD2-3605-5C3C-BDB50FCE97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753974" cy="985431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8ECE4-382A-476A-A418-276E2225EB4C}">
  <dimension ref="B1:J70"/>
  <sheetViews>
    <sheetView tabSelected="1" topLeftCell="B1" zoomScaleNormal="100" workbookViewId="0">
      <selection activeCell="Q7" sqref="Q7"/>
    </sheetView>
  </sheetViews>
  <sheetFormatPr defaultColWidth="9.140625" defaultRowHeight="15"/>
  <cols>
    <col min="1" max="1" width="9.140625" style="643"/>
    <col min="2" max="10" width="9.7109375" style="643" customWidth="1"/>
    <col min="11" max="16384" width="9.140625" style="643"/>
  </cols>
  <sheetData>
    <row r="1" spans="2:10" ht="15" customHeight="1">
      <c r="B1" s="748" t="s">
        <v>778</v>
      </c>
      <c r="C1" s="748"/>
      <c r="D1" s="748"/>
      <c r="E1" s="748"/>
      <c r="F1" s="748"/>
      <c r="G1" s="748"/>
      <c r="H1" s="748"/>
      <c r="I1" s="748"/>
      <c r="J1" s="748"/>
    </row>
    <row r="2" spans="2:10" ht="15" customHeight="1">
      <c r="B2" s="748"/>
      <c r="C2" s="748"/>
      <c r="D2" s="748"/>
      <c r="E2" s="748"/>
      <c r="F2" s="748"/>
      <c r="G2" s="748"/>
      <c r="H2" s="748"/>
      <c r="I2" s="748"/>
      <c r="J2" s="748"/>
    </row>
    <row r="3" spans="2:10" ht="15" customHeight="1">
      <c r="B3" s="748"/>
      <c r="C3" s="748"/>
      <c r="D3" s="748"/>
      <c r="E3" s="748"/>
      <c r="F3" s="748"/>
      <c r="G3" s="748"/>
      <c r="H3" s="748"/>
      <c r="I3" s="748"/>
      <c r="J3" s="748"/>
    </row>
    <row r="4" spans="2:10">
      <c r="B4" s="733"/>
      <c r="C4" s="733"/>
      <c r="D4" s="733"/>
      <c r="E4" s="733"/>
      <c r="F4" s="733"/>
      <c r="G4" s="733"/>
      <c r="H4" s="733"/>
      <c r="I4" s="733"/>
      <c r="J4" s="733"/>
    </row>
    <row r="5" spans="2:10" ht="30.75" customHeight="1">
      <c r="B5" s="751" t="s">
        <v>760</v>
      </c>
      <c r="C5" s="751"/>
      <c r="D5" s="751"/>
      <c r="E5" s="751"/>
      <c r="F5" s="751"/>
      <c r="G5" s="751"/>
      <c r="H5" s="751"/>
      <c r="I5" s="751"/>
      <c r="J5" s="751"/>
    </row>
    <row r="6" spans="2:10" ht="15.75">
      <c r="B6" s="734"/>
      <c r="C6" s="733"/>
      <c r="D6" s="733"/>
      <c r="E6" s="733"/>
      <c r="F6" s="733"/>
      <c r="G6" s="733"/>
      <c r="H6" s="733"/>
      <c r="I6" s="733"/>
      <c r="J6" s="733"/>
    </row>
    <row r="7" spans="2:10" ht="20.100000000000001" customHeight="1">
      <c r="B7" s="735" t="s">
        <v>769</v>
      </c>
      <c r="C7" s="733"/>
      <c r="D7" s="733"/>
      <c r="E7" s="733"/>
      <c r="F7" s="733"/>
      <c r="G7" s="733"/>
      <c r="H7" s="733"/>
      <c r="I7" s="733"/>
      <c r="J7" s="733"/>
    </row>
    <row r="8" spans="2:10" ht="39.950000000000003" customHeight="1">
      <c r="B8" s="749" t="s">
        <v>824</v>
      </c>
      <c r="C8" s="749"/>
      <c r="D8" s="749"/>
      <c r="E8" s="749"/>
      <c r="F8" s="749"/>
      <c r="G8" s="749"/>
      <c r="H8" s="749"/>
      <c r="I8" s="749"/>
      <c r="J8" s="749"/>
    </row>
    <row r="9" spans="2:10" ht="39.950000000000003" customHeight="1">
      <c r="B9" s="749" t="s">
        <v>764</v>
      </c>
      <c r="C9" s="749"/>
      <c r="D9" s="749"/>
      <c r="E9" s="749"/>
      <c r="F9" s="749"/>
      <c r="G9" s="749"/>
      <c r="H9" s="749"/>
      <c r="I9" s="749"/>
      <c r="J9" s="749"/>
    </row>
    <row r="10" spans="2:10" ht="20.100000000000001" customHeight="1">
      <c r="B10" s="749" t="s">
        <v>762</v>
      </c>
      <c r="C10" s="749"/>
      <c r="D10" s="749"/>
      <c r="E10" s="749"/>
      <c r="F10" s="749"/>
      <c r="G10" s="749"/>
      <c r="H10" s="749"/>
      <c r="I10" s="749"/>
      <c r="J10" s="749"/>
    </row>
    <row r="11" spans="2:10" ht="80.099999999999994" customHeight="1">
      <c r="B11" s="750" t="s">
        <v>844</v>
      </c>
      <c r="C11" s="750"/>
      <c r="D11" s="750"/>
      <c r="E11" s="750"/>
      <c r="F11" s="750"/>
      <c r="G11" s="750"/>
      <c r="H11" s="750"/>
      <c r="I11" s="750"/>
      <c r="J11" s="750"/>
    </row>
    <row r="12" spans="2:10" ht="60" customHeight="1">
      <c r="B12" s="750" t="s">
        <v>802</v>
      </c>
      <c r="C12" s="750"/>
      <c r="D12" s="750"/>
      <c r="E12" s="750"/>
      <c r="F12" s="750"/>
      <c r="G12" s="750"/>
      <c r="H12" s="750"/>
      <c r="I12" s="750"/>
      <c r="J12" s="750"/>
    </row>
    <row r="13" spans="2:10" ht="20.100000000000001" customHeight="1">
      <c r="B13" s="736"/>
      <c r="C13" s="736"/>
      <c r="D13" s="736"/>
      <c r="E13" s="736"/>
      <c r="F13" s="736"/>
      <c r="G13" s="736"/>
      <c r="H13" s="736"/>
      <c r="I13" s="736"/>
      <c r="J13" s="736"/>
    </row>
    <row r="14" spans="2:10" ht="20.100000000000001" customHeight="1">
      <c r="B14" s="735" t="s">
        <v>767</v>
      </c>
      <c r="C14" s="733"/>
      <c r="D14" s="733"/>
      <c r="E14" s="733"/>
      <c r="F14" s="733"/>
      <c r="G14" s="733"/>
      <c r="H14" s="733"/>
      <c r="I14" s="733"/>
      <c r="J14" s="733"/>
    </row>
    <row r="15" spans="2:10" s="644" customFormat="1" ht="54.95" customHeight="1">
      <c r="B15" s="749" t="s">
        <v>811</v>
      </c>
      <c r="C15" s="749"/>
      <c r="D15" s="749"/>
      <c r="E15" s="749"/>
      <c r="F15" s="749"/>
      <c r="G15" s="749"/>
      <c r="H15" s="749"/>
      <c r="I15" s="749"/>
      <c r="J15" s="749"/>
    </row>
    <row r="16" spans="2:10" s="644" customFormat="1" ht="20.100000000000001" customHeight="1">
      <c r="B16" s="749" t="s">
        <v>761</v>
      </c>
      <c r="C16" s="749"/>
      <c r="D16" s="749"/>
      <c r="E16" s="749"/>
      <c r="F16" s="749"/>
      <c r="G16" s="749"/>
      <c r="H16" s="749"/>
      <c r="I16" s="749"/>
      <c r="J16" s="749"/>
    </row>
    <row r="17" spans="2:10" s="644" customFormat="1" ht="39.950000000000003" customHeight="1">
      <c r="B17" s="750" t="s">
        <v>803</v>
      </c>
      <c r="C17" s="750"/>
      <c r="D17" s="750"/>
      <c r="E17" s="750"/>
      <c r="F17" s="750"/>
      <c r="G17" s="750"/>
      <c r="H17" s="750"/>
      <c r="I17" s="750"/>
      <c r="J17" s="750"/>
    </row>
    <row r="18" spans="2:10" s="644" customFormat="1" ht="39.950000000000003" customHeight="1">
      <c r="B18" s="749" t="s">
        <v>763</v>
      </c>
      <c r="C18" s="749"/>
      <c r="D18" s="749"/>
      <c r="E18" s="749"/>
      <c r="F18" s="749"/>
      <c r="G18" s="749"/>
      <c r="H18" s="749"/>
      <c r="I18" s="749"/>
      <c r="J18" s="749"/>
    </row>
    <row r="19" spans="2:10" s="644" customFormat="1" ht="39.950000000000003" customHeight="1">
      <c r="B19" s="749" t="s">
        <v>777</v>
      </c>
      <c r="C19" s="749"/>
      <c r="D19" s="749"/>
      <c r="E19" s="749"/>
      <c r="F19" s="749"/>
      <c r="G19" s="749"/>
      <c r="H19" s="749"/>
      <c r="I19" s="749"/>
      <c r="J19" s="749"/>
    </row>
    <row r="20" spans="2:10" s="644" customFormat="1" ht="39.950000000000003" customHeight="1">
      <c r="B20" s="749" t="s">
        <v>779</v>
      </c>
      <c r="C20" s="749"/>
      <c r="D20" s="749"/>
      <c r="E20" s="749"/>
      <c r="F20" s="749"/>
      <c r="G20" s="749"/>
      <c r="H20" s="749"/>
      <c r="I20" s="749"/>
      <c r="J20" s="749"/>
    </row>
    <row r="21" spans="2:10" s="644" customFormat="1" ht="20.100000000000001" customHeight="1">
      <c r="B21" s="737"/>
      <c r="C21" s="737"/>
      <c r="D21" s="737"/>
      <c r="E21" s="737"/>
      <c r="F21" s="737"/>
      <c r="G21" s="737"/>
      <c r="H21" s="737"/>
      <c r="I21" s="737"/>
      <c r="J21" s="737"/>
    </row>
    <row r="22" spans="2:10" s="644" customFormat="1" ht="20.100000000000001" customHeight="1">
      <c r="B22" s="735" t="s">
        <v>768</v>
      </c>
      <c r="C22" s="733"/>
      <c r="D22" s="733"/>
      <c r="E22" s="733"/>
      <c r="F22" s="733"/>
      <c r="G22" s="733"/>
      <c r="H22" s="733"/>
      <c r="I22" s="733"/>
      <c r="J22" s="733"/>
    </row>
    <row r="23" spans="2:10" s="644" customFormat="1" ht="39.950000000000003" customHeight="1">
      <c r="B23" s="749" t="s">
        <v>770</v>
      </c>
      <c r="C23" s="749"/>
      <c r="D23" s="749"/>
      <c r="E23" s="749"/>
      <c r="F23" s="749"/>
      <c r="G23" s="749"/>
      <c r="H23" s="749"/>
      <c r="I23" s="749"/>
      <c r="J23" s="749"/>
    </row>
    <row r="24" spans="2:10" s="644" customFormat="1" ht="39.950000000000003" customHeight="1">
      <c r="B24" s="749" t="s">
        <v>771</v>
      </c>
      <c r="C24" s="749"/>
      <c r="D24" s="749"/>
      <c r="E24" s="749"/>
      <c r="F24" s="749"/>
      <c r="G24" s="749"/>
      <c r="H24" s="749"/>
      <c r="I24" s="749"/>
      <c r="J24" s="749"/>
    </row>
    <row r="25" spans="2:10" s="644" customFormat="1" ht="39.950000000000003" customHeight="1">
      <c r="B25" s="749" t="s">
        <v>772</v>
      </c>
      <c r="C25" s="749"/>
      <c r="D25" s="749"/>
      <c r="E25" s="749"/>
      <c r="F25" s="749"/>
      <c r="G25" s="749"/>
      <c r="H25" s="749"/>
      <c r="I25" s="749"/>
      <c r="J25" s="749"/>
    </row>
    <row r="26" spans="2:10" s="644" customFormat="1" ht="39.950000000000003" customHeight="1">
      <c r="B26" s="749" t="s">
        <v>775</v>
      </c>
      <c r="C26" s="749"/>
      <c r="D26" s="749"/>
      <c r="E26" s="749"/>
      <c r="F26" s="749"/>
      <c r="G26" s="749"/>
      <c r="H26" s="749"/>
      <c r="I26" s="749"/>
      <c r="J26" s="749"/>
    </row>
    <row r="27" spans="2:10" s="644" customFormat="1" ht="39.950000000000003" customHeight="1">
      <c r="B27" s="749" t="s">
        <v>812</v>
      </c>
      <c r="C27" s="749"/>
      <c r="D27" s="749"/>
      <c r="E27" s="749"/>
      <c r="F27" s="749"/>
      <c r="G27" s="749"/>
      <c r="H27" s="749"/>
      <c r="I27" s="749"/>
      <c r="J27" s="749"/>
    </row>
    <row r="28" spans="2:10" s="644" customFormat="1" ht="69.95" customHeight="1">
      <c r="B28" s="749" t="s">
        <v>823</v>
      </c>
      <c r="C28" s="749"/>
      <c r="D28" s="749"/>
      <c r="E28" s="749"/>
      <c r="F28" s="749"/>
      <c r="G28" s="749"/>
      <c r="H28" s="749"/>
      <c r="I28" s="749"/>
      <c r="J28" s="749"/>
    </row>
    <row r="29" spans="2:10" s="644" customFormat="1" ht="39.950000000000003" customHeight="1">
      <c r="B29" s="749" t="s">
        <v>776</v>
      </c>
      <c r="C29" s="749"/>
      <c r="D29" s="749"/>
      <c r="E29" s="749"/>
      <c r="F29" s="749"/>
      <c r="G29" s="749"/>
      <c r="H29" s="749"/>
      <c r="I29" s="749"/>
      <c r="J29" s="749"/>
    </row>
    <row r="30" spans="2:10" s="644" customFormat="1" ht="20.100000000000001" customHeight="1">
      <c r="B30" s="750" t="s">
        <v>800</v>
      </c>
      <c r="C30" s="750"/>
      <c r="D30" s="750"/>
      <c r="E30" s="750"/>
      <c r="F30" s="750"/>
      <c r="G30" s="750"/>
      <c r="H30" s="750"/>
      <c r="I30" s="750"/>
      <c r="J30" s="750"/>
    </row>
    <row r="31" spans="2:10" s="644" customFormat="1" ht="20.100000000000001" customHeight="1">
      <c r="B31" s="737"/>
      <c r="C31" s="737"/>
      <c r="D31" s="737"/>
      <c r="E31" s="737"/>
      <c r="F31" s="737"/>
      <c r="G31" s="737"/>
      <c r="H31" s="737"/>
      <c r="I31" s="737"/>
      <c r="J31" s="737"/>
    </row>
    <row r="32" spans="2:10" s="644" customFormat="1" ht="20.100000000000001" customHeight="1">
      <c r="B32" s="735" t="s">
        <v>821</v>
      </c>
      <c r="C32" s="733"/>
      <c r="D32" s="733"/>
      <c r="E32" s="733"/>
      <c r="F32" s="733"/>
      <c r="G32" s="733"/>
      <c r="H32" s="733"/>
      <c r="I32" s="733"/>
      <c r="J32" s="733"/>
    </row>
    <row r="33" spans="2:10" ht="39.950000000000003" customHeight="1">
      <c r="B33" s="749" t="s">
        <v>825</v>
      </c>
      <c r="C33" s="749"/>
      <c r="D33" s="749"/>
      <c r="E33" s="749"/>
      <c r="F33" s="749"/>
      <c r="G33" s="749"/>
      <c r="H33" s="749"/>
      <c r="I33" s="749"/>
      <c r="J33" s="749"/>
    </row>
    <row r="34" spans="2:10" ht="39.950000000000003" customHeight="1">
      <c r="B34" s="749" t="s">
        <v>774</v>
      </c>
      <c r="C34" s="749"/>
      <c r="D34" s="749"/>
      <c r="E34" s="749"/>
      <c r="F34" s="749"/>
      <c r="G34" s="749"/>
      <c r="H34" s="749"/>
      <c r="I34" s="749"/>
      <c r="J34" s="749"/>
    </row>
    <row r="35" spans="2:10" ht="20.100000000000001" customHeight="1">
      <c r="B35" s="738"/>
      <c r="C35" s="738"/>
      <c r="D35" s="738"/>
      <c r="E35" s="738"/>
      <c r="F35" s="738"/>
      <c r="G35" s="738"/>
      <c r="H35" s="738"/>
      <c r="I35" s="738"/>
      <c r="J35" s="738"/>
    </row>
    <row r="36" spans="2:10" ht="20.100000000000001" customHeight="1">
      <c r="B36" s="735" t="s">
        <v>822</v>
      </c>
      <c r="C36" s="733"/>
      <c r="D36" s="733"/>
      <c r="E36" s="733"/>
      <c r="F36" s="733"/>
      <c r="G36" s="733"/>
      <c r="H36" s="733"/>
      <c r="I36" s="733"/>
      <c r="J36" s="733"/>
    </row>
    <row r="37" spans="2:10" ht="39.950000000000003" customHeight="1">
      <c r="B37" s="749" t="s">
        <v>826</v>
      </c>
      <c r="C37" s="749"/>
      <c r="D37" s="749"/>
      <c r="E37" s="749"/>
      <c r="F37" s="749"/>
      <c r="G37" s="749"/>
      <c r="H37" s="749"/>
      <c r="I37" s="749"/>
      <c r="J37" s="749"/>
    </row>
    <row r="38" spans="2:10" ht="39.950000000000003" customHeight="1">
      <c r="B38" s="749" t="s">
        <v>801</v>
      </c>
      <c r="C38" s="749"/>
      <c r="D38" s="749"/>
      <c r="E38" s="749"/>
      <c r="F38" s="749"/>
      <c r="G38" s="749"/>
      <c r="H38" s="749"/>
      <c r="I38" s="749"/>
      <c r="J38" s="749"/>
    </row>
    <row r="39" spans="2:10" ht="20.100000000000001" customHeight="1">
      <c r="B39" s="733"/>
      <c r="C39" s="733"/>
      <c r="D39" s="733"/>
      <c r="E39" s="733"/>
      <c r="F39" s="733"/>
      <c r="G39" s="733"/>
      <c r="H39" s="733"/>
      <c r="I39" s="733"/>
      <c r="J39" s="733"/>
    </row>
    <row r="40" spans="2:10" ht="20.100000000000001" customHeight="1">
      <c r="B40" s="735" t="s">
        <v>845</v>
      </c>
      <c r="C40" s="733"/>
      <c r="D40" s="733"/>
      <c r="E40" s="733"/>
      <c r="F40" s="733"/>
      <c r="G40" s="733"/>
      <c r="H40" s="733"/>
      <c r="I40" s="733"/>
      <c r="J40" s="733"/>
    </row>
    <row r="41" spans="2:10" ht="20.100000000000001" customHeight="1">
      <c r="B41" s="752" t="s">
        <v>828</v>
      </c>
      <c r="C41" s="752"/>
      <c r="D41" s="752"/>
      <c r="E41" s="752"/>
      <c r="F41" s="752"/>
      <c r="G41" s="752"/>
      <c r="H41" s="752"/>
      <c r="I41" s="752"/>
      <c r="J41" s="752"/>
    </row>
    <row r="42" spans="2:10" ht="20.100000000000001" customHeight="1">
      <c r="B42" s="747" t="s">
        <v>843</v>
      </c>
      <c r="C42" s="747"/>
      <c r="D42" s="747"/>
      <c r="E42" s="747"/>
      <c r="F42" s="747"/>
      <c r="G42" s="747"/>
      <c r="H42" s="747"/>
      <c r="I42" s="747"/>
      <c r="J42" s="747"/>
    </row>
    <row r="43" spans="2:10" ht="20.100000000000001" customHeight="1">
      <c r="B43" s="739"/>
      <c r="C43" s="739"/>
      <c r="D43" s="739"/>
      <c r="E43" s="739"/>
      <c r="F43" s="739"/>
      <c r="G43" s="739"/>
      <c r="H43" s="739"/>
      <c r="I43" s="739"/>
      <c r="J43" s="739"/>
    </row>
    <row r="44" spans="2:10" ht="20.100000000000001" customHeight="1">
      <c r="B44" s="740" t="s">
        <v>780</v>
      </c>
      <c r="C44" s="739"/>
      <c r="D44" s="739"/>
      <c r="E44" s="739"/>
      <c r="F44" s="739"/>
      <c r="G44" s="739"/>
      <c r="H44" s="739"/>
      <c r="I44" s="739"/>
      <c r="J44" s="739"/>
    </row>
    <row r="45" spans="2:10" ht="20.100000000000001" customHeight="1">
      <c r="B45" s="745" t="s">
        <v>829</v>
      </c>
      <c r="C45" s="745"/>
      <c r="D45" s="745"/>
      <c r="E45" s="745"/>
      <c r="F45" s="745"/>
      <c r="G45" s="745"/>
      <c r="H45" s="745"/>
      <c r="I45" s="745"/>
      <c r="J45" s="745"/>
    </row>
    <row r="46" spans="2:10" ht="20.100000000000001" customHeight="1">
      <c r="B46" s="745" t="s">
        <v>832</v>
      </c>
      <c r="C46" s="745"/>
      <c r="D46" s="745"/>
      <c r="E46" s="745"/>
      <c r="F46" s="745"/>
      <c r="G46" s="745"/>
      <c r="H46" s="745"/>
      <c r="I46" s="745"/>
      <c r="J46" s="745"/>
    </row>
    <row r="47" spans="2:10" ht="39.950000000000003" customHeight="1">
      <c r="B47" s="746" t="s">
        <v>835</v>
      </c>
      <c r="C47" s="746"/>
      <c r="D47" s="746"/>
      <c r="E47" s="746"/>
      <c r="F47" s="746"/>
      <c r="G47" s="746"/>
      <c r="H47" s="746"/>
      <c r="I47" s="746"/>
      <c r="J47" s="746"/>
    </row>
    <row r="48" spans="2:10" ht="20.100000000000001" customHeight="1">
      <c r="B48" s="745" t="s">
        <v>827</v>
      </c>
      <c r="C48" s="745"/>
      <c r="D48" s="745"/>
      <c r="E48" s="745"/>
      <c r="F48" s="745"/>
      <c r="G48" s="745"/>
      <c r="H48" s="745"/>
      <c r="I48" s="745"/>
      <c r="J48" s="745"/>
    </row>
    <row r="49" spans="2:10" ht="20.100000000000001" customHeight="1">
      <c r="B49" s="745" t="s">
        <v>836</v>
      </c>
      <c r="C49" s="745"/>
      <c r="D49" s="745"/>
      <c r="E49" s="745"/>
      <c r="F49" s="745"/>
      <c r="G49" s="745"/>
      <c r="H49" s="745"/>
      <c r="I49" s="745"/>
      <c r="J49" s="745"/>
    </row>
    <row r="50" spans="2:10" ht="60" customHeight="1">
      <c r="B50" s="746" t="s">
        <v>837</v>
      </c>
      <c r="C50" s="746"/>
      <c r="D50" s="746"/>
      <c r="E50" s="746"/>
      <c r="F50" s="746"/>
      <c r="G50" s="746"/>
      <c r="H50" s="746"/>
      <c r="I50" s="746"/>
      <c r="J50" s="746"/>
    </row>
    <row r="51" spans="2:10" ht="39.950000000000003" customHeight="1">
      <c r="B51" s="746" t="s">
        <v>839</v>
      </c>
      <c r="C51" s="746"/>
      <c r="D51" s="746"/>
      <c r="E51" s="746"/>
      <c r="F51" s="746"/>
      <c r="G51" s="746"/>
      <c r="H51" s="746"/>
      <c r="I51" s="746"/>
      <c r="J51" s="746"/>
    </row>
    <row r="52" spans="2:10" ht="20.100000000000001" customHeight="1">
      <c r="B52" s="739"/>
      <c r="C52" s="739"/>
      <c r="D52" s="739"/>
      <c r="E52" s="739"/>
      <c r="F52" s="739"/>
      <c r="G52" s="739"/>
      <c r="H52" s="739"/>
      <c r="I52" s="739"/>
      <c r="J52" s="739"/>
    </row>
    <row r="53" spans="2:10" ht="20.100000000000001" customHeight="1">
      <c r="B53" s="740" t="s">
        <v>781</v>
      </c>
      <c r="C53" s="739"/>
      <c r="D53" s="739"/>
      <c r="E53" s="739"/>
      <c r="F53" s="739"/>
      <c r="G53" s="739"/>
      <c r="H53" s="739"/>
      <c r="I53" s="739"/>
      <c r="J53" s="739"/>
    </row>
    <row r="54" spans="2:10" ht="20.100000000000001" customHeight="1">
      <c r="B54" s="745" t="s">
        <v>831</v>
      </c>
      <c r="C54" s="745"/>
      <c r="D54" s="745"/>
      <c r="E54" s="745"/>
      <c r="F54" s="745"/>
      <c r="G54" s="745"/>
      <c r="H54" s="745"/>
      <c r="I54" s="745"/>
      <c r="J54" s="745"/>
    </row>
    <row r="55" spans="2:10" ht="20.100000000000001" customHeight="1">
      <c r="B55" s="745" t="s">
        <v>833</v>
      </c>
      <c r="C55" s="745"/>
      <c r="D55" s="745"/>
      <c r="E55" s="745"/>
      <c r="F55" s="745"/>
      <c r="G55" s="745"/>
      <c r="H55" s="745"/>
      <c r="I55" s="745"/>
      <c r="J55" s="745"/>
    </row>
    <row r="56" spans="2:10" ht="20.100000000000001" customHeight="1">
      <c r="B56" s="745" t="s">
        <v>834</v>
      </c>
      <c r="C56" s="745"/>
      <c r="D56" s="745"/>
      <c r="E56" s="745"/>
      <c r="F56" s="745"/>
      <c r="G56" s="745"/>
      <c r="H56" s="745"/>
      <c r="I56" s="745"/>
      <c r="J56" s="745"/>
    </row>
    <row r="57" spans="2:10" ht="39.950000000000003" customHeight="1">
      <c r="B57" s="746" t="s">
        <v>839</v>
      </c>
      <c r="C57" s="746"/>
      <c r="D57" s="746"/>
      <c r="E57" s="746"/>
      <c r="F57" s="746"/>
      <c r="G57" s="746"/>
      <c r="H57" s="746"/>
      <c r="I57" s="746"/>
      <c r="J57" s="746"/>
    </row>
    <row r="58" spans="2:10" ht="20.100000000000001" customHeight="1">
      <c r="B58" s="739"/>
      <c r="C58" s="739"/>
      <c r="D58" s="739"/>
      <c r="E58" s="739"/>
      <c r="F58" s="739"/>
      <c r="G58" s="739"/>
      <c r="H58" s="739"/>
      <c r="I58" s="739"/>
      <c r="J58" s="739"/>
    </row>
    <row r="59" spans="2:10" ht="20.100000000000001" customHeight="1">
      <c r="B59" s="740" t="s">
        <v>830</v>
      </c>
      <c r="C59" s="739"/>
      <c r="D59" s="739"/>
      <c r="E59" s="739"/>
      <c r="F59" s="739"/>
      <c r="G59" s="739"/>
      <c r="H59" s="739"/>
      <c r="I59" s="739"/>
      <c r="J59" s="739"/>
    </row>
    <row r="60" spans="2:10" ht="20.100000000000001" customHeight="1">
      <c r="B60" s="745" t="s">
        <v>831</v>
      </c>
      <c r="C60" s="745"/>
      <c r="D60" s="745"/>
      <c r="E60" s="745"/>
      <c r="F60" s="745"/>
      <c r="G60" s="745"/>
      <c r="H60" s="745"/>
      <c r="I60" s="745"/>
      <c r="J60" s="745"/>
    </row>
    <row r="61" spans="2:10" ht="46.5" customHeight="1">
      <c r="B61" s="746" t="s">
        <v>840</v>
      </c>
      <c r="C61" s="746"/>
      <c r="D61" s="746"/>
      <c r="E61" s="746"/>
      <c r="F61" s="746"/>
      <c r="G61" s="746"/>
      <c r="H61" s="746"/>
      <c r="I61" s="746"/>
      <c r="J61" s="746"/>
    </row>
    <row r="62" spans="2:10" ht="39.950000000000003" customHeight="1">
      <c r="B62" s="746" t="s">
        <v>838</v>
      </c>
      <c r="C62" s="746"/>
      <c r="D62" s="746"/>
      <c r="E62" s="746"/>
      <c r="F62" s="746"/>
      <c r="G62" s="746"/>
      <c r="H62" s="746"/>
      <c r="I62" s="746"/>
      <c r="J62" s="746"/>
    </row>
    <row r="63" spans="2:10" ht="20.100000000000001" customHeight="1">
      <c r="B63" s="746" t="s">
        <v>841</v>
      </c>
      <c r="C63" s="746"/>
      <c r="D63" s="746"/>
      <c r="E63" s="746"/>
      <c r="F63" s="746"/>
      <c r="G63" s="746"/>
      <c r="H63" s="746"/>
      <c r="I63" s="746"/>
      <c r="J63" s="746"/>
    </row>
    <row r="64" spans="2:10" ht="39.950000000000003" customHeight="1">
      <c r="B64" s="746" t="s">
        <v>842</v>
      </c>
      <c r="C64" s="746"/>
      <c r="D64" s="746"/>
      <c r="E64" s="746"/>
      <c r="F64" s="746"/>
      <c r="G64" s="746"/>
      <c r="H64" s="746"/>
      <c r="I64" s="746"/>
      <c r="J64" s="746"/>
    </row>
    <row r="65" spans="2:10" ht="60" customHeight="1">
      <c r="B65" s="746" t="s">
        <v>847</v>
      </c>
      <c r="C65" s="746"/>
      <c r="D65" s="746"/>
      <c r="E65" s="746"/>
      <c r="F65" s="746"/>
      <c r="G65" s="746"/>
      <c r="H65" s="746"/>
      <c r="I65" s="746"/>
      <c r="J65" s="746"/>
    </row>
    <row r="66" spans="2:10" ht="20.100000000000001" customHeight="1">
      <c r="B66" s="745" t="s">
        <v>836</v>
      </c>
      <c r="C66" s="745"/>
      <c r="D66" s="745"/>
      <c r="E66" s="745"/>
      <c r="F66" s="745"/>
      <c r="G66" s="745"/>
      <c r="H66" s="745"/>
      <c r="I66" s="745"/>
      <c r="J66" s="745"/>
    </row>
    <row r="67" spans="2:10" ht="39.950000000000003" customHeight="1">
      <c r="B67" s="746" t="s">
        <v>839</v>
      </c>
      <c r="C67" s="746"/>
      <c r="D67" s="746"/>
      <c r="E67" s="746"/>
      <c r="F67" s="746"/>
      <c r="G67" s="746"/>
      <c r="H67" s="746"/>
      <c r="I67" s="746"/>
      <c r="J67" s="746"/>
    </row>
    <row r="70" spans="2:10">
      <c r="B70" s="744"/>
      <c r="C70" s="744"/>
      <c r="D70" s="744"/>
      <c r="E70" s="744"/>
      <c r="F70" s="744"/>
      <c r="G70" s="744"/>
      <c r="H70" s="744"/>
      <c r="I70" s="744"/>
      <c r="J70" s="744"/>
    </row>
  </sheetData>
  <sheetProtection sheet="1" objects="1" scenarios="1"/>
  <mergeCells count="47">
    <mergeCell ref="B63:J63"/>
    <mergeCell ref="B65:J65"/>
    <mergeCell ref="B38:J38"/>
    <mergeCell ref="B25:J25"/>
    <mergeCell ref="B26:J26"/>
    <mergeCell ref="B37:J37"/>
    <mergeCell ref="B49:J49"/>
    <mergeCell ref="B47:J47"/>
    <mergeCell ref="B41:J41"/>
    <mergeCell ref="B51:J51"/>
    <mergeCell ref="B18:J18"/>
    <mergeCell ref="B19:J19"/>
    <mergeCell ref="B20:J20"/>
    <mergeCell ref="B16:J16"/>
    <mergeCell ref="B17:J17"/>
    <mergeCell ref="B1:J3"/>
    <mergeCell ref="B29:J29"/>
    <mergeCell ref="B33:J33"/>
    <mergeCell ref="B34:J34"/>
    <mergeCell ref="B11:J11"/>
    <mergeCell ref="B24:J24"/>
    <mergeCell ref="B27:J27"/>
    <mergeCell ref="B28:J28"/>
    <mergeCell ref="B15:J15"/>
    <mergeCell ref="B8:J8"/>
    <mergeCell ref="B9:J9"/>
    <mergeCell ref="B12:J12"/>
    <mergeCell ref="B30:J30"/>
    <mergeCell ref="B10:J10"/>
    <mergeCell ref="B23:J23"/>
    <mergeCell ref="B5:J5"/>
    <mergeCell ref="B70:J70"/>
    <mergeCell ref="B66:J66"/>
    <mergeCell ref="B67:J67"/>
    <mergeCell ref="B42:J42"/>
    <mergeCell ref="B54:J54"/>
    <mergeCell ref="B57:J57"/>
    <mergeCell ref="B60:J60"/>
    <mergeCell ref="B61:J61"/>
    <mergeCell ref="B46:J46"/>
    <mergeCell ref="B55:J55"/>
    <mergeCell ref="B56:J56"/>
    <mergeCell ref="B48:J48"/>
    <mergeCell ref="B50:J50"/>
    <mergeCell ref="B45:J45"/>
    <mergeCell ref="B64:J64"/>
    <mergeCell ref="B62:J62"/>
  </mergeCells>
  <pageMargins left="0.70866141732283472" right="0.70866141732283472" top="0.74803149606299213" bottom="0.74803149606299213" header="0.31496062992125984" footer="0.31496062992125984"/>
  <pageSetup orientation="portrait" horizontalDpi="1200" verticalDpi="1200" r:id="rId1"/>
  <headerFooter>
    <oddHeader>&amp;L&amp;G</oddHeader>
    <oddFooter>&amp;L_x000D_&amp;1#&amp;"Calibri"&amp;11&amp;K000000 Classification: Public&amp;C&amp;P of &amp;N</oddFooter>
  </headerFooter>
  <rowBreaks count="3" manualBreakCount="3">
    <brk id="20" min="1" max="9" man="1"/>
    <brk id="38" min="1" max="9" man="1"/>
    <brk id="57" min="1" max="9"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A39D-07EA-47E1-91FA-7572E89B2793}">
  <sheetPr>
    <pageSetUpPr fitToPage="1"/>
  </sheetPr>
  <dimension ref="A1:CU28063"/>
  <sheetViews>
    <sheetView showGridLines="0" zoomScaleNormal="100" zoomScaleSheetLayoutView="100" workbookViewId="0">
      <selection activeCell="E24" sqref="E24:F24"/>
    </sheetView>
  </sheetViews>
  <sheetFormatPr defaultColWidth="9.140625" defaultRowHeight="12.75"/>
  <cols>
    <col min="1" max="1" width="3.7109375" style="280" customWidth="1"/>
    <col min="2" max="2" width="18.28515625" style="318" customWidth="1"/>
    <col min="3" max="3" width="15" style="280" customWidth="1"/>
    <col min="4" max="4" width="16.7109375" style="280" customWidth="1"/>
    <col min="5" max="5" width="19.28515625" style="280" customWidth="1"/>
    <col min="6" max="6" width="15.85546875" style="280" customWidth="1"/>
    <col min="7" max="7" width="16.7109375" style="280" customWidth="1"/>
    <col min="8" max="9" width="10.7109375" style="280" customWidth="1"/>
    <col min="10" max="10" width="12.28515625" style="280" customWidth="1"/>
    <col min="11" max="11" width="22.42578125" style="280" customWidth="1"/>
    <col min="12" max="12" width="14.42578125" style="280" customWidth="1"/>
    <col min="13" max="13" width="10.5703125" style="280" customWidth="1"/>
    <col min="14" max="15" width="12.140625" style="280" customWidth="1"/>
    <col min="16" max="16" width="13.28515625" style="280" customWidth="1"/>
    <col min="17" max="21" width="9.140625" style="280" customWidth="1"/>
    <col min="22" max="22" width="12.7109375" style="280" customWidth="1"/>
    <col min="23" max="23" width="13" style="280" customWidth="1"/>
    <col min="24" max="92" width="9.140625" style="280" customWidth="1"/>
    <col min="93" max="93" width="9.140625" style="280"/>
    <col min="94" max="94" width="11.5703125" style="280" bestFit="1" customWidth="1"/>
    <col min="95" max="16384" width="9.140625" style="280"/>
  </cols>
  <sheetData>
    <row r="1" spans="2:24" ht="13.5" thickBot="1">
      <c r="B1" s="280"/>
    </row>
    <row r="2" spans="2:24">
      <c r="B2" s="812" t="s">
        <v>367</v>
      </c>
      <c r="C2" s="812"/>
      <c r="D2" s="812"/>
      <c r="E2" s="812"/>
      <c r="F2" s="812"/>
      <c r="G2" s="812"/>
      <c r="N2" s="689" t="s">
        <v>710</v>
      </c>
      <c r="O2" s="690"/>
      <c r="P2" s="689" t="s">
        <v>711</v>
      </c>
      <c r="Q2" s="690"/>
      <c r="R2" s="689" t="s">
        <v>712</v>
      </c>
      <c r="S2" s="691"/>
      <c r="T2" s="690"/>
      <c r="U2" s="689" t="s">
        <v>713</v>
      </c>
      <c r="V2" s="692"/>
      <c r="W2" s="689" t="s">
        <v>724</v>
      </c>
      <c r="X2" s="692"/>
    </row>
    <row r="3" spans="2:24" ht="13.5" thickBot="1">
      <c r="B3" s="813" t="s">
        <v>368</v>
      </c>
      <c r="C3" s="813"/>
      <c r="D3" s="813"/>
      <c r="E3" s="813"/>
      <c r="F3" s="813"/>
      <c r="G3" s="813"/>
      <c r="N3" s="370"/>
      <c r="O3" s="371"/>
      <c r="P3" s="370"/>
      <c r="Q3" s="371"/>
      <c r="R3" s="370"/>
      <c r="S3" s="372"/>
      <c r="T3" s="371"/>
      <c r="U3" s="370"/>
      <c r="V3" s="371"/>
      <c r="W3" s="370" t="s">
        <v>375</v>
      </c>
      <c r="X3" s="371"/>
    </row>
    <row r="4" spans="2:24" ht="20.100000000000001" customHeight="1">
      <c r="B4" s="803" t="s">
        <v>369</v>
      </c>
      <c r="C4" s="804"/>
      <c r="D4" s="804"/>
      <c r="E4" s="804"/>
      <c r="F4" s="804"/>
      <c r="G4" s="805"/>
      <c r="N4" s="370" t="s">
        <v>624</v>
      </c>
      <c r="O4" s="371"/>
      <c r="P4" s="370" t="s">
        <v>390</v>
      </c>
      <c r="Q4" s="371"/>
      <c r="R4" s="370" t="s">
        <v>681</v>
      </c>
      <c r="S4" s="372"/>
      <c r="T4" s="371"/>
      <c r="U4" s="370" t="s">
        <v>623</v>
      </c>
      <c r="V4" s="371"/>
      <c r="W4" s="370" t="s">
        <v>725</v>
      </c>
      <c r="X4" s="371"/>
    </row>
    <row r="5" spans="2:24" ht="20.100000000000001" customHeight="1">
      <c r="B5" s="806" t="s">
        <v>370</v>
      </c>
      <c r="C5" s="807"/>
      <c r="D5" s="807"/>
      <c r="E5" s="807"/>
      <c r="F5" s="807"/>
      <c r="G5" s="808"/>
      <c r="N5" s="370" t="s">
        <v>359</v>
      </c>
      <c r="O5" s="371"/>
      <c r="P5" s="370" t="s">
        <v>627</v>
      </c>
      <c r="Q5" s="371"/>
      <c r="R5" s="370" t="s">
        <v>629</v>
      </c>
      <c r="S5" s="372"/>
      <c r="T5" s="371"/>
      <c r="U5" s="370" t="s">
        <v>628</v>
      </c>
      <c r="V5" s="371"/>
      <c r="W5" s="370" t="s">
        <v>726</v>
      </c>
      <c r="X5" s="371"/>
    </row>
    <row r="6" spans="2:24" s="284" customFormat="1" ht="9.9499999999999993" customHeight="1" thickBot="1">
      <c r="B6" s="788" t="s">
        <v>371</v>
      </c>
      <c r="C6" s="789"/>
      <c r="D6" s="814" t="s">
        <v>372</v>
      </c>
      <c r="E6" s="789"/>
      <c r="F6" s="281" t="s">
        <v>373</v>
      </c>
      <c r="G6" s="282" t="s">
        <v>374</v>
      </c>
      <c r="H6" s="280"/>
      <c r="I6" s="283"/>
      <c r="N6" s="370" t="s">
        <v>633</v>
      </c>
      <c r="O6" s="371"/>
      <c r="P6" s="370" t="s">
        <v>631</v>
      </c>
      <c r="Q6" s="371"/>
      <c r="R6" s="370" t="s">
        <v>672</v>
      </c>
      <c r="S6" s="372"/>
      <c r="T6" s="371"/>
      <c r="U6" s="370" t="s">
        <v>632</v>
      </c>
      <c r="V6" s="373"/>
      <c r="W6" s="370" t="s">
        <v>727</v>
      </c>
      <c r="X6" s="373"/>
    </row>
    <row r="7" spans="2:24" s="287" customFormat="1" ht="14.1" customHeight="1">
      <c r="B7" s="729" t="s">
        <v>765</v>
      </c>
      <c r="C7" s="535"/>
      <c r="D7" s="815"/>
      <c r="E7" s="783"/>
      <c r="F7" s="285"/>
      <c r="G7" s="286"/>
      <c r="I7" s="816" t="s">
        <v>376</v>
      </c>
      <c r="J7" s="817"/>
      <c r="K7" s="817"/>
      <c r="L7" s="818"/>
      <c r="N7" s="370" t="s">
        <v>638</v>
      </c>
      <c r="O7" s="371"/>
      <c r="P7" s="370" t="s">
        <v>636</v>
      </c>
      <c r="Q7" s="371"/>
      <c r="R7" s="370" t="s">
        <v>639</v>
      </c>
      <c r="S7" s="372"/>
      <c r="T7" s="371"/>
      <c r="U7" s="370" t="s">
        <v>637</v>
      </c>
      <c r="V7" s="373"/>
      <c r="W7" s="370" t="s">
        <v>728</v>
      </c>
      <c r="X7" s="373"/>
    </row>
    <row r="8" spans="2:24" s="284" customFormat="1" ht="9.9499999999999993" customHeight="1">
      <c r="B8" s="788" t="s">
        <v>377</v>
      </c>
      <c r="C8" s="789"/>
      <c r="D8" s="814" t="s">
        <v>378</v>
      </c>
      <c r="E8" s="789"/>
      <c r="F8" s="288" t="s">
        <v>379</v>
      </c>
      <c r="G8" s="289" t="s">
        <v>380</v>
      </c>
      <c r="I8" s="819"/>
      <c r="J8" s="820"/>
      <c r="K8" s="820"/>
      <c r="L8" s="821"/>
      <c r="N8" s="370" t="s">
        <v>643</v>
      </c>
      <c r="O8" s="371"/>
      <c r="P8" s="370" t="s">
        <v>641</v>
      </c>
      <c r="Q8" s="371"/>
      <c r="R8" s="370" t="s">
        <v>652</v>
      </c>
      <c r="S8" s="372"/>
      <c r="T8" s="371"/>
      <c r="U8" s="370" t="s">
        <v>642</v>
      </c>
      <c r="V8" s="373"/>
      <c r="W8" s="370" t="s">
        <v>93</v>
      </c>
      <c r="X8" s="373"/>
    </row>
    <row r="9" spans="2:24" s="287" customFormat="1" ht="14.1" customHeight="1">
      <c r="B9" s="781"/>
      <c r="C9" s="783"/>
      <c r="D9" s="786"/>
      <c r="E9" s="783"/>
      <c r="F9" s="285"/>
      <c r="G9" s="286"/>
      <c r="I9" s="819"/>
      <c r="J9" s="820"/>
      <c r="K9" s="820"/>
      <c r="L9" s="821"/>
      <c r="N9" s="370" t="s">
        <v>647</v>
      </c>
      <c r="O9" s="371"/>
      <c r="P9" s="370" t="s">
        <v>645</v>
      </c>
      <c r="Q9" s="371"/>
      <c r="R9" s="370" t="s">
        <v>667</v>
      </c>
      <c r="S9" s="372"/>
      <c r="T9" s="371"/>
      <c r="U9" s="370" t="s">
        <v>646</v>
      </c>
      <c r="V9" s="373"/>
      <c r="W9" s="374"/>
      <c r="X9" s="380"/>
    </row>
    <row r="10" spans="2:24" s="284" customFormat="1" ht="13.15" customHeight="1">
      <c r="B10" s="788" t="s">
        <v>381</v>
      </c>
      <c r="C10" s="825"/>
      <c r="D10" s="789"/>
      <c r="E10" s="814" t="s">
        <v>382</v>
      </c>
      <c r="F10" s="825"/>
      <c r="G10" s="826"/>
      <c r="I10" s="819"/>
      <c r="J10" s="820"/>
      <c r="K10" s="820"/>
      <c r="L10" s="821"/>
      <c r="N10" s="370" t="s">
        <v>651</v>
      </c>
      <c r="O10" s="371"/>
      <c r="P10" s="370" t="s">
        <v>649</v>
      </c>
      <c r="Q10" s="371"/>
      <c r="R10" s="370" t="s">
        <v>685</v>
      </c>
      <c r="S10" s="372"/>
      <c r="T10" s="371"/>
      <c r="U10" s="370" t="s">
        <v>650</v>
      </c>
      <c r="V10" s="373"/>
      <c r="W10" s="374"/>
      <c r="X10" s="380"/>
    </row>
    <row r="11" spans="2:24" s="287" customFormat="1" ht="14.1" customHeight="1" thickBot="1">
      <c r="B11" s="781"/>
      <c r="C11" s="782"/>
      <c r="D11" s="783"/>
      <c r="E11" s="786"/>
      <c r="F11" s="782"/>
      <c r="G11" s="787"/>
      <c r="I11" s="822"/>
      <c r="J11" s="823"/>
      <c r="K11" s="823"/>
      <c r="L11" s="824"/>
      <c r="N11" s="370" t="s">
        <v>656</v>
      </c>
      <c r="O11" s="371"/>
      <c r="P11" s="370" t="s">
        <v>654</v>
      </c>
      <c r="Q11" s="371"/>
      <c r="R11" s="370"/>
      <c r="S11" s="372"/>
      <c r="T11" s="371"/>
      <c r="U11" s="370" t="s">
        <v>655</v>
      </c>
      <c r="V11" s="373"/>
      <c r="W11" s="374"/>
      <c r="X11" s="380"/>
    </row>
    <row r="12" spans="2:24" s="284" customFormat="1" ht="9.9499999999999993" customHeight="1">
      <c r="B12" s="788" t="s">
        <v>383</v>
      </c>
      <c r="C12" s="789"/>
      <c r="D12" s="284" t="s">
        <v>384</v>
      </c>
      <c r="E12" s="290" t="s">
        <v>385</v>
      </c>
      <c r="F12" s="291" t="s">
        <v>386</v>
      </c>
      <c r="G12" s="290" t="s">
        <v>385</v>
      </c>
      <c r="H12" s="292"/>
      <c r="I12" s="280"/>
      <c r="J12" s="280"/>
      <c r="K12" s="280"/>
      <c r="L12" s="280"/>
      <c r="N12" s="374"/>
      <c r="O12" s="375"/>
      <c r="P12" s="370" t="s">
        <v>659</v>
      </c>
      <c r="Q12" s="371"/>
      <c r="R12" s="370"/>
      <c r="S12" s="372"/>
      <c r="T12" s="371"/>
      <c r="U12" s="370" t="s">
        <v>660</v>
      </c>
      <c r="V12" s="373"/>
      <c r="W12" s="374"/>
      <c r="X12" s="380"/>
    </row>
    <row r="13" spans="2:24" ht="14.1" customHeight="1">
      <c r="B13" s="790"/>
      <c r="C13" s="791"/>
      <c r="D13" s="792"/>
      <c r="E13" s="793"/>
      <c r="F13" s="794"/>
      <c r="G13" s="795"/>
      <c r="H13" s="292"/>
      <c r="N13" s="374"/>
      <c r="O13" s="375"/>
      <c r="P13" s="370" t="s">
        <v>664</v>
      </c>
      <c r="Q13" s="371"/>
      <c r="R13" s="370"/>
      <c r="S13" s="372"/>
      <c r="T13" s="371"/>
      <c r="U13" s="370" t="s">
        <v>665</v>
      </c>
      <c r="V13" s="373"/>
      <c r="W13" s="374"/>
      <c r="X13" s="380"/>
    </row>
    <row r="14" spans="2:24" ht="14.1" customHeight="1">
      <c r="B14" s="796" t="s">
        <v>387</v>
      </c>
      <c r="C14" s="797"/>
      <c r="D14" s="797" t="s">
        <v>388</v>
      </c>
      <c r="E14" s="797"/>
      <c r="F14" s="797" t="s">
        <v>389</v>
      </c>
      <c r="G14" s="798"/>
      <c r="H14" s="292"/>
      <c r="N14" s="374"/>
      <c r="O14" s="375"/>
      <c r="P14" s="370" t="s">
        <v>669</v>
      </c>
      <c r="Q14" s="371"/>
      <c r="R14" s="370"/>
      <c r="S14" s="372"/>
      <c r="T14" s="371"/>
      <c r="U14" s="370" t="s">
        <v>670</v>
      </c>
      <c r="V14" s="373"/>
      <c r="W14" s="374"/>
      <c r="X14" s="380"/>
    </row>
    <row r="15" spans="2:24" ht="14.1" customHeight="1" thickBot="1">
      <c r="B15" s="799"/>
      <c r="C15" s="800"/>
      <c r="D15" s="801"/>
      <c r="E15" s="801"/>
      <c r="F15" s="800"/>
      <c r="G15" s="802"/>
      <c r="H15" s="292"/>
      <c r="N15" s="374"/>
      <c r="O15" s="375"/>
      <c r="P15" s="370" t="s">
        <v>674</v>
      </c>
      <c r="Q15" s="371"/>
      <c r="R15" s="370"/>
      <c r="S15" s="372"/>
      <c r="T15" s="371"/>
      <c r="U15" s="370" t="s">
        <v>675</v>
      </c>
      <c r="V15" s="373"/>
      <c r="W15" s="374"/>
      <c r="X15" s="380"/>
    </row>
    <row r="16" spans="2:24" ht="15.95" customHeight="1">
      <c r="B16" s="803" t="s">
        <v>391</v>
      </c>
      <c r="C16" s="804"/>
      <c r="D16" s="804"/>
      <c r="E16" s="804"/>
      <c r="F16" s="804"/>
      <c r="G16" s="805"/>
      <c r="H16" s="292"/>
      <c r="N16" s="374"/>
      <c r="O16" s="375"/>
      <c r="P16" s="370" t="s">
        <v>678</v>
      </c>
      <c r="Q16" s="371"/>
      <c r="R16" s="370"/>
      <c r="S16" s="372"/>
      <c r="T16" s="371"/>
      <c r="U16" s="370" t="s">
        <v>679</v>
      </c>
      <c r="V16" s="373"/>
      <c r="W16" s="374"/>
      <c r="X16" s="380"/>
    </row>
    <row r="17" spans="1:24" ht="15.95" customHeight="1">
      <c r="B17" s="806" t="s">
        <v>392</v>
      </c>
      <c r="C17" s="807"/>
      <c r="D17" s="807"/>
      <c r="E17" s="807"/>
      <c r="F17" s="807"/>
      <c r="G17" s="808"/>
      <c r="N17" s="374"/>
      <c r="O17" s="375"/>
      <c r="P17" s="370" t="s">
        <v>682</v>
      </c>
      <c r="Q17" s="371"/>
      <c r="R17" s="370"/>
      <c r="S17" s="372"/>
      <c r="T17" s="371"/>
      <c r="U17" s="370" t="s">
        <v>683</v>
      </c>
      <c r="V17" s="373"/>
      <c r="W17" s="374"/>
      <c r="X17" s="380"/>
    </row>
    <row r="18" spans="1:24" ht="15.95" customHeight="1">
      <c r="B18" s="777" t="s">
        <v>393</v>
      </c>
      <c r="C18" s="778"/>
      <c r="D18" s="779"/>
      <c r="E18" s="784" t="s">
        <v>394</v>
      </c>
      <c r="F18" s="778"/>
      <c r="G18" s="785"/>
      <c r="H18" s="293"/>
      <c r="I18" s="293"/>
      <c r="J18" s="293"/>
      <c r="K18" s="293"/>
      <c r="N18" s="374"/>
      <c r="O18" s="375"/>
      <c r="P18" s="370" t="s">
        <v>686</v>
      </c>
      <c r="Q18" s="371"/>
      <c r="R18" s="374"/>
      <c r="S18" s="378"/>
      <c r="T18" s="375"/>
      <c r="U18" s="370" t="s">
        <v>719</v>
      </c>
      <c r="V18" s="373"/>
      <c r="W18" s="374"/>
      <c r="X18" s="380"/>
    </row>
    <row r="19" spans="1:24" ht="14.1" customHeight="1">
      <c r="A19" s="294"/>
      <c r="B19" s="771" t="s">
        <v>395</v>
      </c>
      <c r="C19" s="772"/>
      <c r="D19" s="435"/>
      <c r="E19" s="780" t="s">
        <v>396</v>
      </c>
      <c r="F19" s="772"/>
      <c r="G19" s="295"/>
      <c r="N19" s="374"/>
      <c r="O19" s="375"/>
      <c r="P19" s="370" t="s">
        <v>689</v>
      </c>
      <c r="Q19" s="371"/>
      <c r="R19" s="374"/>
      <c r="S19" s="378"/>
      <c r="T19" s="375"/>
      <c r="U19" s="370" t="s">
        <v>687</v>
      </c>
      <c r="V19" s="373"/>
      <c r="W19" s="374"/>
      <c r="X19" s="380"/>
    </row>
    <row r="20" spans="1:24" ht="14.1" customHeight="1">
      <c r="A20" s="294"/>
      <c r="B20" s="767" t="s">
        <v>720</v>
      </c>
      <c r="C20" s="766"/>
      <c r="D20" s="436"/>
      <c r="E20" s="765" t="s">
        <v>398</v>
      </c>
      <c r="F20" s="766"/>
      <c r="G20" s="296"/>
      <c r="N20" s="374"/>
      <c r="O20" s="375"/>
      <c r="P20" s="370" t="s">
        <v>692</v>
      </c>
      <c r="Q20" s="371"/>
      <c r="R20" s="374"/>
      <c r="S20" s="378"/>
      <c r="T20" s="375"/>
      <c r="U20" s="370" t="s">
        <v>690</v>
      </c>
      <c r="V20" s="373"/>
      <c r="W20" s="374"/>
      <c r="X20" s="380"/>
    </row>
    <row r="21" spans="1:24" ht="14.1" customHeight="1">
      <c r="A21" s="294"/>
      <c r="B21" s="767" t="s">
        <v>399</v>
      </c>
      <c r="C21" s="766"/>
      <c r="D21" s="437"/>
      <c r="E21" s="765" t="s">
        <v>397</v>
      </c>
      <c r="F21" s="766"/>
      <c r="G21" s="439"/>
      <c r="N21" s="374"/>
      <c r="O21" s="375"/>
      <c r="P21" s="370" t="s">
        <v>695</v>
      </c>
      <c r="Q21" s="371"/>
      <c r="R21" s="374"/>
      <c r="S21" s="378"/>
      <c r="T21" s="375"/>
      <c r="U21" s="370" t="s">
        <v>693</v>
      </c>
      <c r="V21" s="373"/>
      <c r="W21" s="374"/>
      <c r="X21" s="380"/>
    </row>
    <row r="22" spans="1:24" ht="14.1" customHeight="1">
      <c r="A22" s="294"/>
      <c r="B22" s="767" t="s">
        <v>401</v>
      </c>
      <c r="C22" s="766"/>
      <c r="D22" s="437"/>
      <c r="E22" s="765" t="s">
        <v>400</v>
      </c>
      <c r="F22" s="766"/>
      <c r="G22" s="297"/>
      <c r="N22" s="374"/>
      <c r="O22" s="375"/>
      <c r="P22" s="370" t="s">
        <v>697</v>
      </c>
      <c r="Q22" s="371"/>
      <c r="R22" s="374"/>
      <c r="S22" s="378"/>
      <c r="T22" s="375"/>
      <c r="U22" s="374"/>
      <c r="V22" s="380"/>
      <c r="W22" s="374"/>
      <c r="X22" s="380"/>
    </row>
    <row r="23" spans="1:24" ht="14.1" customHeight="1">
      <c r="A23" s="294"/>
      <c r="B23" s="767" t="s">
        <v>403</v>
      </c>
      <c r="C23" s="766"/>
      <c r="D23" s="437"/>
      <c r="E23" s="765" t="s">
        <v>402</v>
      </c>
      <c r="F23" s="766"/>
      <c r="G23" s="308"/>
      <c r="N23" s="374"/>
      <c r="O23" s="375"/>
      <c r="P23" s="370" t="s">
        <v>700</v>
      </c>
      <c r="Q23" s="371"/>
      <c r="R23" s="374"/>
      <c r="S23" s="378"/>
      <c r="T23" s="375"/>
      <c r="U23" s="374"/>
      <c r="V23" s="380"/>
      <c r="W23" s="374"/>
      <c r="X23" s="380"/>
    </row>
    <row r="24" spans="1:24" ht="14.1" customHeight="1">
      <c r="A24" s="294"/>
      <c r="B24" s="767" t="s">
        <v>405</v>
      </c>
      <c r="C24" s="766"/>
      <c r="D24" s="436"/>
      <c r="E24" s="765" t="s">
        <v>404</v>
      </c>
      <c r="F24" s="766"/>
      <c r="G24" s="297"/>
      <c r="N24" s="374"/>
      <c r="O24" s="375"/>
      <c r="P24" s="370" t="s">
        <v>703</v>
      </c>
      <c r="Q24" s="371"/>
      <c r="R24" s="374"/>
      <c r="S24" s="378"/>
      <c r="T24" s="375"/>
      <c r="U24" s="374"/>
      <c r="V24" s="380"/>
      <c r="W24" s="374"/>
      <c r="X24" s="380"/>
    </row>
    <row r="25" spans="1:24" ht="14.1" customHeight="1">
      <c r="A25" s="294"/>
      <c r="B25" s="767" t="s">
        <v>408</v>
      </c>
      <c r="C25" s="766"/>
      <c r="D25" s="437"/>
      <c r="E25" s="765" t="s">
        <v>406</v>
      </c>
      <c r="F25" s="766"/>
      <c r="G25" s="297"/>
      <c r="N25" s="374"/>
      <c r="O25" s="375"/>
      <c r="P25" s="370" t="s">
        <v>705</v>
      </c>
      <c r="Q25" s="371"/>
      <c r="R25" s="374"/>
      <c r="S25" s="378"/>
      <c r="T25" s="375"/>
      <c r="U25" s="374"/>
      <c r="V25" s="380"/>
      <c r="W25" s="374"/>
      <c r="X25" s="380"/>
    </row>
    <row r="26" spans="1:24" ht="14.1" customHeight="1">
      <c r="A26" s="294"/>
      <c r="B26" s="767" t="s">
        <v>410</v>
      </c>
      <c r="C26" s="766"/>
      <c r="D26" s="438"/>
      <c r="E26" s="765" t="s">
        <v>407</v>
      </c>
      <c r="F26" s="766"/>
      <c r="G26" s="297"/>
      <c r="N26" s="374"/>
      <c r="O26" s="375"/>
      <c r="P26" s="370" t="s">
        <v>707</v>
      </c>
      <c r="Q26" s="371"/>
      <c r="R26" s="374"/>
      <c r="S26" s="378"/>
      <c r="T26" s="375"/>
      <c r="U26" s="374"/>
      <c r="V26" s="380"/>
      <c r="W26" s="374"/>
      <c r="X26" s="380"/>
    </row>
    <row r="27" spans="1:24" ht="14.1" customHeight="1">
      <c r="A27" s="294"/>
      <c r="B27" s="775" t="s">
        <v>412</v>
      </c>
      <c r="C27" s="776"/>
      <c r="D27" s="437"/>
      <c r="E27" s="765" t="s">
        <v>409</v>
      </c>
      <c r="F27" s="766"/>
      <c r="G27" s="298"/>
      <c r="N27" s="374"/>
      <c r="O27" s="375"/>
      <c r="P27" s="370" t="s">
        <v>708</v>
      </c>
      <c r="Q27" s="371"/>
      <c r="R27" s="374"/>
      <c r="S27" s="378"/>
      <c r="T27" s="375"/>
      <c r="U27" s="374"/>
      <c r="V27" s="380"/>
      <c r="W27" s="374"/>
      <c r="X27" s="380"/>
    </row>
    <row r="28" spans="1:24" ht="14.1" customHeight="1">
      <c r="A28" s="294"/>
      <c r="B28" s="777" t="s">
        <v>414</v>
      </c>
      <c r="C28" s="778"/>
      <c r="D28" s="779"/>
      <c r="E28" s="765" t="s">
        <v>411</v>
      </c>
      <c r="F28" s="766"/>
      <c r="G28" s="299"/>
      <c r="N28" s="374"/>
      <c r="O28" s="375"/>
      <c r="P28" s="374"/>
      <c r="Q28" s="375"/>
      <c r="R28" s="374"/>
      <c r="S28" s="378"/>
      <c r="T28" s="375"/>
      <c r="U28" s="374"/>
      <c r="V28" s="380"/>
      <c r="W28" s="374"/>
      <c r="X28" s="380"/>
    </row>
    <row r="29" spans="1:24" ht="14.1" customHeight="1">
      <c r="A29" s="294"/>
      <c r="B29" s="771" t="s">
        <v>416</v>
      </c>
      <c r="C29" s="772"/>
      <c r="D29" s="301"/>
      <c r="E29" s="765" t="s">
        <v>413</v>
      </c>
      <c r="F29" s="766"/>
      <c r="G29" s="300"/>
      <c r="N29" s="374"/>
      <c r="O29" s="375"/>
      <c r="P29" s="374"/>
      <c r="Q29" s="375"/>
      <c r="R29" s="374"/>
      <c r="S29" s="378"/>
      <c r="T29" s="375"/>
      <c r="U29" s="374"/>
      <c r="V29" s="380"/>
      <c r="W29" s="374"/>
      <c r="X29" s="380"/>
    </row>
    <row r="30" spans="1:24" ht="14.1" customHeight="1">
      <c r="A30" s="294"/>
      <c r="B30" s="767" t="s">
        <v>418</v>
      </c>
      <c r="C30" s="766"/>
      <c r="D30" s="730"/>
      <c r="E30" s="773" t="s">
        <v>415</v>
      </c>
      <c r="F30" s="774"/>
      <c r="G30" s="300"/>
      <c r="N30" s="374"/>
      <c r="O30" s="375"/>
      <c r="P30" s="374"/>
      <c r="Q30" s="375"/>
      <c r="R30" s="374"/>
      <c r="S30" s="378"/>
      <c r="T30" s="375"/>
      <c r="U30" s="374"/>
      <c r="V30" s="380"/>
      <c r="W30" s="374"/>
      <c r="X30" s="380"/>
    </row>
    <row r="31" spans="1:24" ht="14.1" customHeight="1" thickBot="1">
      <c r="A31" s="294"/>
      <c r="B31" s="767" t="s">
        <v>420</v>
      </c>
      <c r="C31" s="766"/>
      <c r="D31" s="440"/>
      <c r="E31" s="765" t="s">
        <v>417</v>
      </c>
      <c r="F31" s="766"/>
      <c r="G31" s="297"/>
      <c r="N31" s="376"/>
      <c r="O31" s="377"/>
      <c r="P31" s="376"/>
      <c r="Q31" s="377"/>
      <c r="R31" s="376"/>
      <c r="S31" s="379"/>
      <c r="T31" s="377"/>
      <c r="U31" s="376"/>
      <c r="V31" s="377"/>
      <c r="W31" s="376"/>
      <c r="X31" s="377"/>
    </row>
    <row r="32" spans="1:24" ht="14.1" customHeight="1" thickBot="1">
      <c r="A32" s="294"/>
      <c r="B32" s="767" t="s">
        <v>717</v>
      </c>
      <c r="C32" s="766"/>
      <c r="D32" s="441"/>
      <c r="E32" s="765" t="s">
        <v>419</v>
      </c>
      <c r="F32" s="766"/>
      <c r="G32" s="295"/>
    </row>
    <row r="33" spans="1:16" ht="14.1" customHeight="1" thickBot="1">
      <c r="A33" s="294"/>
      <c r="B33" s="770" t="s">
        <v>718</v>
      </c>
      <c r="C33" s="769"/>
      <c r="D33" s="442"/>
      <c r="E33" s="768" t="s">
        <v>421</v>
      </c>
      <c r="F33" s="769"/>
      <c r="G33" s="302"/>
      <c r="I33" s="827" t="s">
        <v>714</v>
      </c>
      <c r="J33" s="828"/>
      <c r="K33" s="828"/>
      <c r="L33" s="829"/>
      <c r="N33" s="686" t="s">
        <v>50</v>
      </c>
      <c r="O33" s="687"/>
      <c r="P33" s="688"/>
    </row>
    <row r="34" spans="1:16" ht="15.95" customHeight="1">
      <c r="A34" s="294"/>
      <c r="B34" s="803" t="s">
        <v>422</v>
      </c>
      <c r="C34" s="804"/>
      <c r="D34" s="804"/>
      <c r="E34" s="844"/>
      <c r="F34" s="844"/>
      <c r="G34" s="702"/>
      <c r="I34" s="683" t="s">
        <v>428</v>
      </c>
      <c r="J34" s="830" t="s">
        <v>429</v>
      </c>
      <c r="K34" s="831"/>
      <c r="L34" s="832"/>
      <c r="N34" s="381"/>
      <c r="O34" s="382"/>
      <c r="P34" s="383"/>
    </row>
    <row r="35" spans="1:16" ht="15.95" customHeight="1">
      <c r="A35" s="294"/>
      <c r="B35" s="845" t="s">
        <v>846</v>
      </c>
      <c r="C35" s="846"/>
      <c r="D35" s="846"/>
      <c r="E35" s="846"/>
      <c r="F35" s="846"/>
      <c r="G35" s="703"/>
      <c r="I35" s="683" t="s">
        <v>430</v>
      </c>
      <c r="J35" s="833" t="s">
        <v>431</v>
      </c>
      <c r="K35" s="834"/>
      <c r="L35" s="835"/>
      <c r="N35" s="381" t="s">
        <v>716</v>
      </c>
      <c r="O35" s="382"/>
      <c r="P35" s="383"/>
    </row>
    <row r="36" spans="1:16" ht="15.95" customHeight="1">
      <c r="A36" s="294"/>
      <c r="B36" s="704" t="s">
        <v>424</v>
      </c>
      <c r="C36" s="705" t="s">
        <v>425</v>
      </c>
      <c r="D36" s="847" t="s">
        <v>426</v>
      </c>
      <c r="E36" s="847"/>
      <c r="F36" s="847"/>
      <c r="G36" s="848"/>
      <c r="I36" s="684" t="s">
        <v>432</v>
      </c>
      <c r="J36" s="836" t="s">
        <v>754</v>
      </c>
      <c r="K36" s="837"/>
      <c r="L36" s="838"/>
      <c r="N36" s="381" t="s">
        <v>423</v>
      </c>
      <c r="O36" s="382"/>
      <c r="P36" s="383"/>
    </row>
    <row r="37" spans="1:16" ht="14.1" customHeight="1">
      <c r="A37" s="294"/>
      <c r="B37" s="306" t="s">
        <v>427</v>
      </c>
      <c r="C37" s="307"/>
      <c r="D37" s="536" t="s">
        <v>354</v>
      </c>
      <c r="E37" s="529"/>
      <c r="F37" s="536"/>
      <c r="G37" s="530"/>
      <c r="I37" s="684"/>
      <c r="J37" s="839"/>
      <c r="K37" s="840"/>
      <c r="L37" s="841"/>
      <c r="N37" s="381" t="s">
        <v>353</v>
      </c>
      <c r="O37" s="382"/>
      <c r="P37" s="383"/>
    </row>
    <row r="38" spans="1:16" ht="14.1" customHeight="1">
      <c r="A38" s="294"/>
      <c r="B38" s="306" t="s">
        <v>192</v>
      </c>
      <c r="C38" s="307"/>
      <c r="D38" s="536" t="s">
        <v>129</v>
      </c>
      <c r="E38" s="529"/>
      <c r="F38" s="536"/>
      <c r="G38" s="530"/>
      <c r="I38" s="684"/>
      <c r="J38" s="833"/>
      <c r="K38" s="834"/>
      <c r="L38" s="835"/>
      <c r="N38" s="381" t="s">
        <v>354</v>
      </c>
      <c r="O38" s="382"/>
      <c r="P38" s="383"/>
    </row>
    <row r="39" spans="1:16" ht="14.1" customHeight="1">
      <c r="A39" s="294"/>
      <c r="B39" s="309" t="s">
        <v>187</v>
      </c>
      <c r="C39" s="307"/>
      <c r="D39" s="536" t="s">
        <v>437</v>
      </c>
      <c r="E39" s="529"/>
      <c r="F39" s="536"/>
      <c r="G39" s="530"/>
      <c r="I39" s="684"/>
      <c r="J39" s="849"/>
      <c r="K39" s="849"/>
      <c r="L39" s="850"/>
      <c r="N39" s="381" t="s">
        <v>129</v>
      </c>
      <c r="O39" s="382"/>
      <c r="P39" s="383"/>
    </row>
    <row r="40" spans="1:16" ht="14.1" customHeight="1" thickBot="1">
      <c r="A40" s="294"/>
      <c r="B40" s="309" t="s">
        <v>182</v>
      </c>
      <c r="C40" s="310"/>
      <c r="D40" s="536"/>
      <c r="E40" s="529"/>
      <c r="F40" s="531" t="s">
        <v>109</v>
      </c>
      <c r="G40" s="530"/>
      <c r="I40" s="685"/>
      <c r="J40" s="851"/>
      <c r="K40" s="851"/>
      <c r="L40" s="852"/>
      <c r="N40" s="381" t="s">
        <v>433</v>
      </c>
      <c r="O40" s="382"/>
      <c r="P40" s="383"/>
    </row>
    <row r="41" spans="1:16" ht="14.1" customHeight="1">
      <c r="A41" s="294"/>
      <c r="B41" s="309" t="s">
        <v>175</v>
      </c>
      <c r="C41" s="310"/>
      <c r="D41" s="757" t="s">
        <v>755</v>
      </c>
      <c r="E41" s="757"/>
      <c r="F41" s="757"/>
      <c r="G41" s="533">
        <f>SUM(E37:E40,G37:G40)</f>
        <v>0</v>
      </c>
      <c r="N41" s="381" t="s">
        <v>83</v>
      </c>
      <c r="O41" s="384"/>
      <c r="P41" s="385"/>
    </row>
    <row r="42" spans="1:16" ht="14.1" customHeight="1">
      <c r="A42" s="294"/>
      <c r="B42" s="309" t="s">
        <v>167</v>
      </c>
      <c r="C42" s="310"/>
      <c r="D42" s="847" t="s">
        <v>757</v>
      </c>
      <c r="E42" s="847"/>
      <c r="F42" s="847"/>
      <c r="G42" s="848"/>
      <c r="N42" s="381" t="s">
        <v>95</v>
      </c>
      <c r="O42" s="384"/>
      <c r="P42" s="385"/>
    </row>
    <row r="43" spans="1:16" ht="14.1" customHeight="1">
      <c r="A43" s="294"/>
      <c r="B43" s="309" t="s">
        <v>438</v>
      </c>
      <c r="C43" s="310"/>
      <c r="D43" s="534" t="s">
        <v>435</v>
      </c>
      <c r="E43" s="532"/>
      <c r="F43" s="857" t="s">
        <v>441</v>
      </c>
      <c r="G43" s="854"/>
      <c r="N43" s="381" t="s">
        <v>437</v>
      </c>
      <c r="O43" s="382"/>
      <c r="P43" s="383"/>
    </row>
    <row r="44" spans="1:16" ht="14.1" customHeight="1">
      <c r="A44" s="294"/>
      <c r="B44" s="309" t="s">
        <v>144</v>
      </c>
      <c r="C44" s="310"/>
      <c r="D44" s="534" t="s">
        <v>436</v>
      </c>
      <c r="E44" s="532"/>
      <c r="F44" s="857"/>
      <c r="G44" s="854"/>
      <c r="N44" s="381" t="s">
        <v>439</v>
      </c>
      <c r="O44" s="382"/>
      <c r="P44" s="383"/>
    </row>
    <row r="45" spans="1:16" ht="14.1" customHeight="1">
      <c r="A45" s="294"/>
      <c r="B45" s="309">
        <v>630</v>
      </c>
      <c r="C45" s="310"/>
      <c r="D45" s="842" t="s">
        <v>756</v>
      </c>
      <c r="E45" s="842"/>
      <c r="F45" s="842"/>
      <c r="G45" s="843"/>
      <c r="N45" s="303"/>
      <c r="O45" s="304"/>
      <c r="P45" s="305"/>
    </row>
    <row r="46" spans="1:16" ht="14.1" customHeight="1">
      <c r="A46" s="294"/>
      <c r="B46" s="309">
        <v>315</v>
      </c>
      <c r="C46" s="310"/>
      <c r="D46" s="842"/>
      <c r="E46" s="842"/>
      <c r="F46" s="842"/>
      <c r="G46" s="843"/>
      <c r="N46" s="303"/>
      <c r="O46" s="304"/>
      <c r="P46" s="305"/>
    </row>
    <row r="47" spans="1:16" ht="14.1" customHeight="1" thickBot="1">
      <c r="A47" s="294"/>
      <c r="B47" s="309">
        <v>160</v>
      </c>
      <c r="C47" s="310"/>
      <c r="D47" s="757" t="s">
        <v>759</v>
      </c>
      <c r="E47" s="757"/>
      <c r="F47" s="853"/>
      <c r="G47" s="854"/>
      <c r="N47" s="311"/>
      <c r="O47" s="312"/>
      <c r="P47" s="313"/>
    </row>
    <row r="48" spans="1:16" ht="14.1" customHeight="1">
      <c r="A48" s="294"/>
      <c r="B48" s="314">
        <v>80</v>
      </c>
      <c r="C48" s="310"/>
      <c r="D48" s="757" t="s">
        <v>442</v>
      </c>
      <c r="E48" s="757"/>
      <c r="F48" s="855"/>
      <c r="G48" s="856"/>
    </row>
    <row r="49" spans="1:12" ht="27.95" customHeight="1">
      <c r="A49" s="294"/>
      <c r="B49" s="763" t="s">
        <v>195</v>
      </c>
      <c r="C49" s="764"/>
      <c r="D49" s="757" t="s">
        <v>758</v>
      </c>
      <c r="E49" s="757"/>
      <c r="F49" s="758"/>
      <c r="G49" s="759"/>
    </row>
    <row r="50" spans="1:12">
      <c r="A50" s="294"/>
      <c r="B50" s="760"/>
      <c r="C50" s="761"/>
      <c r="D50" s="761"/>
      <c r="E50" s="761"/>
      <c r="F50" s="761"/>
      <c r="G50" s="762"/>
    </row>
    <row r="51" spans="1:12">
      <c r="A51" s="294"/>
      <c r="B51" s="760"/>
      <c r="C51" s="761"/>
      <c r="D51" s="761"/>
      <c r="E51" s="761"/>
      <c r="F51" s="761"/>
      <c r="G51" s="762"/>
    </row>
    <row r="52" spans="1:12">
      <c r="A52" s="294"/>
      <c r="B52" s="760"/>
      <c r="C52" s="761"/>
      <c r="D52" s="761"/>
      <c r="E52" s="761"/>
      <c r="F52" s="761"/>
      <c r="G52" s="762"/>
    </row>
    <row r="53" spans="1:12">
      <c r="A53" s="294"/>
      <c r="B53" s="760"/>
      <c r="C53" s="761"/>
      <c r="D53" s="761"/>
      <c r="E53" s="761"/>
      <c r="F53" s="761"/>
      <c r="G53" s="762"/>
    </row>
    <row r="54" spans="1:12" ht="12.75" customHeight="1">
      <c r="A54" s="518"/>
      <c r="B54" s="721" t="s">
        <v>443</v>
      </c>
      <c r="C54" s="722"/>
      <c r="D54" s="722"/>
      <c r="E54" s="722"/>
      <c r="F54" s="722"/>
      <c r="G54" s="723"/>
    </row>
    <row r="55" spans="1:12" ht="52.5" customHeight="1">
      <c r="A55" s="518"/>
      <c r="B55" s="754" t="s">
        <v>748</v>
      </c>
      <c r="C55" s="755"/>
      <c r="D55" s="755"/>
      <c r="E55" s="755"/>
      <c r="F55" s="755"/>
      <c r="G55" s="756"/>
    </row>
    <row r="56" spans="1:12" s="315" customFormat="1" ht="6.95" customHeight="1">
      <c r="B56" s="726"/>
      <c r="C56" s="724"/>
      <c r="D56" s="724"/>
      <c r="E56" s="724"/>
      <c r="F56" s="724"/>
      <c r="G56" s="727"/>
    </row>
    <row r="57" spans="1:12" ht="13.5" thickBot="1">
      <c r="B57" s="725"/>
      <c r="C57" s="753" t="s">
        <v>766</v>
      </c>
      <c r="D57" s="753"/>
      <c r="E57" s="753"/>
      <c r="F57" s="753"/>
      <c r="G57" s="728" t="s">
        <v>444</v>
      </c>
    </row>
    <row r="58" spans="1:12">
      <c r="B58" s="712"/>
      <c r="F58" s="316"/>
      <c r="H58" s="316"/>
      <c r="I58" s="316"/>
      <c r="J58" s="316"/>
      <c r="K58" s="316"/>
      <c r="L58" s="316"/>
    </row>
    <row r="59" spans="1:12">
      <c r="B59" s="280"/>
    </row>
    <row r="60" spans="1:12">
      <c r="B60" s="280"/>
    </row>
    <row r="61" spans="1:12">
      <c r="B61" s="280"/>
    </row>
    <row r="62" spans="1:12">
      <c r="B62" s="280"/>
    </row>
    <row r="63" spans="1:12">
      <c r="B63" s="280"/>
    </row>
    <row r="64" spans="1:12">
      <c r="B64" s="280"/>
    </row>
    <row r="65" spans="2:99" ht="48.75" customHeight="1">
      <c r="B65" s="518"/>
      <c r="K65" s="343"/>
      <c r="L65" s="343"/>
      <c r="M65" s="343"/>
      <c r="N65" s="343"/>
      <c r="O65" s="343"/>
      <c r="P65" s="343"/>
      <c r="Q65" s="343"/>
      <c r="R65" s="343"/>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row>
    <row r="66" spans="2:99" hidden="1">
      <c r="B66" s="519"/>
      <c r="C66" s="1"/>
      <c r="D66" s="513" t="s">
        <v>730</v>
      </c>
      <c r="E66" s="497"/>
      <c r="F66" s="497"/>
      <c r="G66" s="497"/>
      <c r="H66" s="497"/>
    </row>
    <row r="67" spans="2:99" ht="76.5" hidden="1">
      <c r="B67" s="499" t="s">
        <v>732</v>
      </c>
      <c r="C67" s="1"/>
      <c r="D67" s="501" t="s">
        <v>733</v>
      </c>
      <c r="E67" s="502" t="s">
        <v>734</v>
      </c>
      <c r="F67" s="503" t="s">
        <v>735</v>
      </c>
      <c r="G67" s="503" t="s">
        <v>736</v>
      </c>
      <c r="H67" s="504" t="s">
        <v>434</v>
      </c>
      <c r="J67" s="471">
        <v>45588</v>
      </c>
      <c r="K67" s="514" t="s">
        <v>371</v>
      </c>
      <c r="L67" s="498" t="s">
        <v>372</v>
      </c>
      <c r="M67" s="498" t="s">
        <v>373</v>
      </c>
      <c r="N67" s="498" t="s">
        <v>374</v>
      </c>
      <c r="O67" s="498" t="s">
        <v>377</v>
      </c>
      <c r="P67" s="498" t="s">
        <v>378</v>
      </c>
      <c r="Q67" s="498" t="s">
        <v>379</v>
      </c>
      <c r="R67" s="498" t="s">
        <v>380</v>
      </c>
      <c r="S67" s="498" t="s">
        <v>381</v>
      </c>
      <c r="T67" s="498" t="s">
        <v>382</v>
      </c>
      <c r="U67" s="498" t="s">
        <v>383</v>
      </c>
      <c r="V67" s="498" t="s">
        <v>384</v>
      </c>
      <c r="W67" s="498" t="s">
        <v>386</v>
      </c>
      <c r="X67" s="498" t="s">
        <v>389</v>
      </c>
      <c r="Y67" s="498" t="s">
        <v>387</v>
      </c>
      <c r="Z67" s="498" t="s">
        <v>388</v>
      </c>
      <c r="AA67" s="498" t="s">
        <v>445</v>
      </c>
      <c r="AB67" s="498" t="s">
        <v>720</v>
      </c>
      <c r="AC67" s="498" t="s">
        <v>446</v>
      </c>
      <c r="AD67" s="498" t="s">
        <v>401</v>
      </c>
      <c r="AE67" s="498" t="s">
        <v>403</v>
      </c>
      <c r="AF67" s="515"/>
      <c r="AG67" s="498" t="s">
        <v>405</v>
      </c>
      <c r="AH67" s="498" t="s">
        <v>408</v>
      </c>
      <c r="AI67" s="498" t="s">
        <v>410</v>
      </c>
      <c r="AJ67" s="498" t="s">
        <v>412</v>
      </c>
      <c r="AK67" s="498" t="s">
        <v>416</v>
      </c>
      <c r="AL67" s="498" t="s">
        <v>418</v>
      </c>
      <c r="AM67" s="498" t="s">
        <v>447</v>
      </c>
      <c r="AN67" s="498" t="s">
        <v>721</v>
      </c>
      <c r="AO67" s="498" t="s">
        <v>722</v>
      </c>
      <c r="AP67" s="498" t="s">
        <v>448</v>
      </c>
      <c r="AQ67" s="498" t="s">
        <v>398</v>
      </c>
      <c r="AR67" s="498" t="s">
        <v>397</v>
      </c>
      <c r="AS67" s="498" t="s">
        <v>449</v>
      </c>
      <c r="AT67" s="498" t="s">
        <v>450</v>
      </c>
      <c r="AU67" s="498" t="s">
        <v>411</v>
      </c>
      <c r="AV67" s="498" t="s">
        <v>413</v>
      </c>
      <c r="AW67" s="515"/>
      <c r="AX67" s="498" t="s">
        <v>404</v>
      </c>
      <c r="AY67" s="498" t="s">
        <v>406</v>
      </c>
      <c r="AZ67" s="498" t="s">
        <v>407</v>
      </c>
      <c r="BA67" s="498" t="s">
        <v>409</v>
      </c>
      <c r="BB67" s="498" t="s">
        <v>451</v>
      </c>
      <c r="BC67" s="498" t="s">
        <v>452</v>
      </c>
      <c r="BD67" s="498" t="s">
        <v>419</v>
      </c>
      <c r="BE67" s="498" t="s">
        <v>421</v>
      </c>
      <c r="BF67" s="498" t="s">
        <v>427</v>
      </c>
      <c r="BG67" s="498" t="s">
        <v>192</v>
      </c>
      <c r="BH67" s="498" t="s">
        <v>187</v>
      </c>
      <c r="BI67" s="498" t="s">
        <v>182</v>
      </c>
      <c r="BJ67" s="498" t="s">
        <v>175</v>
      </c>
      <c r="BK67" s="498" t="s">
        <v>167</v>
      </c>
      <c r="BL67" s="498" t="s">
        <v>438</v>
      </c>
      <c r="BM67" s="498" t="s">
        <v>144</v>
      </c>
      <c r="BN67" s="498">
        <v>630</v>
      </c>
      <c r="BO67" s="498">
        <v>315</v>
      </c>
      <c r="BP67" s="498">
        <v>160</v>
      </c>
      <c r="BQ67" s="498">
        <v>80</v>
      </c>
      <c r="BR67" s="498" t="s">
        <v>435</v>
      </c>
      <c r="BS67" s="498" t="s">
        <v>453</v>
      </c>
      <c r="BT67" s="498" t="s">
        <v>454</v>
      </c>
      <c r="BU67" s="498" t="s">
        <v>455</v>
      </c>
      <c r="BV67" s="498" t="s">
        <v>456</v>
      </c>
      <c r="BW67" s="498" t="s">
        <v>457</v>
      </c>
      <c r="BX67" s="498" t="s">
        <v>458</v>
      </c>
      <c r="BY67" s="498" t="s">
        <v>459</v>
      </c>
      <c r="BZ67" s="498" t="s">
        <v>460</v>
      </c>
      <c r="CA67" s="498" t="s">
        <v>434</v>
      </c>
      <c r="CB67" s="498" t="s">
        <v>461</v>
      </c>
      <c r="CC67" s="498" t="s">
        <v>462</v>
      </c>
      <c r="CD67" s="498" t="s">
        <v>463</v>
      </c>
      <c r="CE67" s="498" t="s">
        <v>464</v>
      </c>
      <c r="CF67" s="498" t="s">
        <v>465</v>
      </c>
      <c r="CG67" s="498" t="s">
        <v>466</v>
      </c>
      <c r="CH67" s="498" t="s">
        <v>467</v>
      </c>
      <c r="CI67" s="498" t="s">
        <v>468</v>
      </c>
      <c r="CJ67" s="498" t="s">
        <v>440</v>
      </c>
      <c r="CK67" s="498" t="s">
        <v>441</v>
      </c>
      <c r="CL67" s="498" t="s">
        <v>195</v>
      </c>
      <c r="CM67" s="498"/>
      <c r="CN67" s="498"/>
      <c r="CO67" s="498"/>
      <c r="CP67" s="498" t="s">
        <v>723</v>
      </c>
      <c r="CQ67" s="465" t="s">
        <v>737</v>
      </c>
      <c r="CR67" s="465" t="s">
        <v>738</v>
      </c>
      <c r="CS67" s="465" t="s">
        <v>739</v>
      </c>
      <c r="CT67" s="465" t="s">
        <v>740</v>
      </c>
      <c r="CU67" s="466" t="s">
        <v>741</v>
      </c>
    </row>
    <row r="68" spans="2:99" ht="38.25" hidden="1">
      <c r="B68" s="500">
        <f>IF(OR(D37=$N$35,D37=$N$36,D37=$N$37,D37=$N$38),1,"")</f>
        <v>1</v>
      </c>
      <c r="C68" s="1"/>
      <c r="D68" s="505" t="str">
        <f>IF($B68=1,IF(E37="","",E37),"")</f>
        <v/>
      </c>
      <c r="E68" s="506" t="str">
        <f>IF(D37=$N$41,IF(E37="","",E37),"")</f>
        <v/>
      </c>
      <c r="F68" s="507" t="str">
        <f>IF(OR(D37=$N$42,D37=$N$43),IF(E37="","",E37),"")</f>
        <v/>
      </c>
      <c r="G68" s="506" t="str">
        <f>IF(OR(D37=$N$39,D37=$N$40),IF(E37="","",E37),"")</f>
        <v/>
      </c>
      <c r="H68" s="508" t="str">
        <f>IF($D37="RAP %",IF(E37="","",E37),"")</f>
        <v/>
      </c>
      <c r="K68" s="445" t="str">
        <f>IF(C7="","",C7)</f>
        <v/>
      </c>
      <c r="L68" s="446" t="str">
        <f>IF(D7="","",D7)</f>
        <v/>
      </c>
      <c r="M68" s="447" t="str">
        <f>IF(F7="","",F7)</f>
        <v/>
      </c>
      <c r="N68" s="447" t="str">
        <f>IF(G7="","",G7)</f>
        <v/>
      </c>
      <c r="O68" s="447" t="str">
        <f>IF(B9="","",B9)</f>
        <v/>
      </c>
      <c r="P68" s="447" t="str">
        <f>IF(D9="","",D9)</f>
        <v/>
      </c>
      <c r="Q68" s="447" t="str">
        <f>IF(F9="","",F9)</f>
        <v/>
      </c>
      <c r="R68" s="447" t="str">
        <f>IF(G9="","",G9)</f>
        <v/>
      </c>
      <c r="S68" s="447" t="str">
        <f>IF(B11="","",B11)</f>
        <v/>
      </c>
      <c r="T68" s="447" t="str">
        <f>IF(E11="","",E11)</f>
        <v/>
      </c>
      <c r="U68" s="447" t="str">
        <f>IF(B13="","",B13)</f>
        <v/>
      </c>
      <c r="V68" s="448" t="str">
        <f>IF(D13="","",D13)</f>
        <v/>
      </c>
      <c r="W68" s="448" t="str">
        <f>IF(F13="","",F13)</f>
        <v/>
      </c>
      <c r="X68" s="447" t="str">
        <f>IF(F15="","",F15)</f>
        <v/>
      </c>
      <c r="Y68" s="447" t="str">
        <f>IF(B15="","",B15)</f>
        <v/>
      </c>
      <c r="Z68" s="448" t="str">
        <f>IF(D15="","",D15)</f>
        <v/>
      </c>
      <c r="AA68" s="449" t="str">
        <f>IF(D19="","",D19)</f>
        <v/>
      </c>
      <c r="AB68" s="449" t="str">
        <f>IF(D20="","",D20)</f>
        <v/>
      </c>
      <c r="AC68" s="450" t="str">
        <f>IF(D21="","",D21)</f>
        <v/>
      </c>
      <c r="AD68" s="451" t="str">
        <f>IF(D22="","",D22)</f>
        <v/>
      </c>
      <c r="AE68" s="451" t="str">
        <f>IF(D23="","",D23)</f>
        <v/>
      </c>
      <c r="AF68" s="452"/>
      <c r="AG68" s="451" t="str">
        <f>IF(D24="","",D24)</f>
        <v/>
      </c>
      <c r="AH68" s="450" t="str">
        <f>IF(D25="","",D25)</f>
        <v/>
      </c>
      <c r="AI68" s="451" t="str">
        <f>IF(D26="","",D26)</f>
        <v/>
      </c>
      <c r="AJ68" s="451" t="str">
        <f>IF(D27="","",D27)</f>
        <v/>
      </c>
      <c r="AK68" s="451" t="str">
        <f>IF(D29="","",D29)</f>
        <v/>
      </c>
      <c r="AL68" s="453" t="str">
        <f>IF(D30="","",D30)</f>
        <v/>
      </c>
      <c r="AM68" s="454" t="str">
        <f>IF(D31="","",D31)</f>
        <v/>
      </c>
      <c r="AN68" s="455" t="str">
        <f>IF(D32="","",D32)</f>
        <v/>
      </c>
      <c r="AO68" s="455" t="str">
        <f>IF(D33="","",D33)</f>
        <v/>
      </c>
      <c r="AP68" s="451" t="str">
        <f>IF(G19="","",G19)</f>
        <v/>
      </c>
      <c r="AQ68" s="451" t="str">
        <f>IF(G20="","",G20)</f>
        <v/>
      </c>
      <c r="AR68" s="450" t="str">
        <f>IF(G21="","",G21)</f>
        <v/>
      </c>
      <c r="AS68" s="451" t="str">
        <f>IF(G22="","",G22)</f>
        <v/>
      </c>
      <c r="AT68" s="451" t="str">
        <f>IF(G23="","",G23)</f>
        <v/>
      </c>
      <c r="AU68" s="451" t="str">
        <f>IF(G28="","",G28)</f>
        <v/>
      </c>
      <c r="AV68" s="451" t="str">
        <f>IF(G29="","",G29)</f>
        <v/>
      </c>
      <c r="AW68" s="452"/>
      <c r="AX68" s="451" t="str">
        <f>IF(G24="","",G24)</f>
        <v/>
      </c>
      <c r="AY68" s="451" t="str">
        <f>IF(G25="","",G25)</f>
        <v/>
      </c>
      <c r="AZ68" s="451" t="str">
        <f>IF(G26="","",G26)</f>
        <v/>
      </c>
      <c r="BA68" s="451" t="str">
        <f>IF(G27="","",G27)</f>
        <v/>
      </c>
      <c r="BB68" s="451" t="str">
        <f>IF(G30="","",G30)</f>
        <v/>
      </c>
      <c r="BC68" s="451" t="str">
        <f>IF(G31="","",G31)</f>
        <v/>
      </c>
      <c r="BD68" s="451" t="str">
        <f>IF(G32="","",G32)</f>
        <v/>
      </c>
      <c r="BE68" s="451" t="str">
        <f>IF(G33="","",G33)</f>
        <v/>
      </c>
      <c r="BF68" s="450" t="str">
        <f>IF(C37="","",C37)</f>
        <v/>
      </c>
      <c r="BG68" s="451" t="str">
        <f>IF(C38="","",C38)</f>
        <v/>
      </c>
      <c r="BH68" s="451" t="str">
        <f>IF(C39="","",C39)</f>
        <v/>
      </c>
      <c r="BI68" s="451" t="str">
        <f>IF(C40="","",C40)</f>
        <v/>
      </c>
      <c r="BJ68" s="451" t="str">
        <f>IF(C41="","",C41)</f>
        <v/>
      </c>
      <c r="BK68" s="451" t="str">
        <f>IF(C42="","",C42)</f>
        <v/>
      </c>
      <c r="BL68" s="451" t="str">
        <f>IF(C43="","",C43)</f>
        <v/>
      </c>
      <c r="BM68" s="451" t="str">
        <f>IF(C44="","",C44)</f>
        <v/>
      </c>
      <c r="BN68" s="451" t="str">
        <f>IF(C45="","",C45)</f>
        <v/>
      </c>
      <c r="BO68" s="451" t="str">
        <f>IF(C46="","",C46)</f>
        <v/>
      </c>
      <c r="BP68" s="451" t="str">
        <f>IF(C47="","",C47)</f>
        <v/>
      </c>
      <c r="BQ68" s="451" t="str">
        <f>IF(C48="","",C48)</f>
        <v/>
      </c>
      <c r="BR68" s="451" t="str">
        <f>IF(E43="","",E43)</f>
        <v/>
      </c>
      <c r="BS68" s="451" t="str">
        <f>IF(E44="","",E44)</f>
        <v/>
      </c>
      <c r="BT68" s="451" t="str">
        <f>IF(D37="","",D37)</f>
        <v>COARSE 12.5mm %</v>
      </c>
      <c r="BU68" s="450" t="str">
        <f>IF(D38="","",D38)</f>
        <v>MF %</v>
      </c>
      <c r="BV68" s="451" t="str">
        <f>IF(D39="","",D39)</f>
        <v>W. BLEND SAND %</v>
      </c>
      <c r="BW68" s="451" t="str">
        <f>IF(D40="","",D40)</f>
        <v/>
      </c>
      <c r="BX68" s="451" t="str">
        <f>IF(F37="","",F37)</f>
        <v/>
      </c>
      <c r="BY68" s="451" t="str">
        <f>IF(F38="","",F38)</f>
        <v/>
      </c>
      <c r="BZ68" s="451" t="str">
        <f>IF(F39="","",F39)</f>
        <v/>
      </c>
      <c r="CA68" s="451" t="str">
        <f>IF(F40="","",F40)</f>
        <v>RAP %</v>
      </c>
      <c r="CB68" s="451" t="str">
        <f>IF(E37="","",E37)</f>
        <v/>
      </c>
      <c r="CC68" s="451" t="str">
        <f>IF(E38="","",E38)</f>
        <v/>
      </c>
      <c r="CD68" s="451" t="str">
        <f>IF(E39="","",E39)</f>
        <v/>
      </c>
      <c r="CE68" s="451" t="str">
        <f>IF(E40="","",E40)</f>
        <v/>
      </c>
      <c r="CF68" s="451" t="str">
        <f>IF(G37="","",G37)</f>
        <v/>
      </c>
      <c r="CG68" s="451" t="str">
        <f>IF(G38="","",G38)</f>
        <v/>
      </c>
      <c r="CH68" s="451" t="str">
        <f>IF(G39="","",G39)</f>
        <v/>
      </c>
      <c r="CI68" s="453" t="str">
        <f>IF(G40="","",G40)</f>
        <v/>
      </c>
      <c r="CJ68" s="453" t="str">
        <f>IF(F47="","",F47)</f>
        <v/>
      </c>
      <c r="CK68" s="453" t="str">
        <f>IF(G43="","",G43)</f>
        <v/>
      </c>
      <c r="CL68" s="453" t="str">
        <f>IF(B50="","",B50)</f>
        <v/>
      </c>
      <c r="CM68" s="453"/>
      <c r="CN68" s="453"/>
      <c r="CO68" s="453"/>
      <c r="CP68" s="453" t="str">
        <f>IF(D20="","",ROUND(G21/D20,2))</f>
        <v/>
      </c>
      <c r="CQ68" s="344" t="str">
        <f>D77</f>
        <v/>
      </c>
      <c r="CR68" s="344" t="str">
        <f t="shared" ref="CR68:CU68" si="0">E77</f>
        <v/>
      </c>
      <c r="CS68" s="344" t="str">
        <f t="shared" si="0"/>
        <v/>
      </c>
      <c r="CT68" s="344" t="str">
        <f t="shared" si="0"/>
        <v/>
      </c>
      <c r="CU68" s="516" t="str">
        <f t="shared" si="0"/>
        <v/>
      </c>
    </row>
    <row r="69" spans="2:99" hidden="1">
      <c r="B69" s="500" t="str">
        <f>IF(OR(D38=$N$35,D38=$N$36,D38=$N$37,D38=$N$38),1,"")</f>
        <v/>
      </c>
      <c r="C69" s="1"/>
      <c r="D69" s="505" t="str">
        <f>IF($B69=1,IF(E38="","",E38),"")</f>
        <v/>
      </c>
      <c r="E69" s="506" t="str">
        <f>IF(D38=$N$41,IF(E38="","",E38),"")</f>
        <v/>
      </c>
      <c r="F69" s="507" t="str">
        <f>IF(OR(D38=$N$42,D38=$N$43),IF(E38="","",E38),"")</f>
        <v/>
      </c>
      <c r="G69" s="506" t="str">
        <f>IF(OR(D38=$N$39,D38=$N$40),IF(E38="","",E38),"")</f>
        <v/>
      </c>
      <c r="H69" s="508" t="str">
        <f>IF($D38="RAP %",IF(E38="","",E38),"")</f>
        <v/>
      </c>
      <c r="K69" s="809"/>
      <c r="L69" s="810"/>
      <c r="M69" s="810"/>
      <c r="N69" s="810"/>
      <c r="O69" s="810"/>
      <c r="P69" s="810"/>
      <c r="Q69" s="810"/>
      <c r="R69" s="810"/>
      <c r="S69" s="810"/>
      <c r="T69" s="810"/>
      <c r="U69" s="810"/>
      <c r="V69" s="810"/>
      <c r="W69" s="810"/>
      <c r="X69" s="810"/>
      <c r="Y69" s="810"/>
      <c r="Z69" s="810"/>
      <c r="AA69" s="810"/>
      <c r="AB69" s="810"/>
      <c r="AC69" s="810"/>
      <c r="AD69" s="810"/>
      <c r="AE69" s="810"/>
      <c r="AF69" s="810"/>
      <c r="AG69" s="810"/>
      <c r="AH69" s="810"/>
      <c r="AI69" s="810"/>
      <c r="AJ69" s="810"/>
      <c r="AK69" s="810"/>
      <c r="AL69" s="810"/>
      <c r="AM69" s="810"/>
      <c r="AN69" s="810"/>
      <c r="AO69" s="810"/>
      <c r="AP69" s="810"/>
      <c r="AQ69" s="810"/>
      <c r="AR69" s="810"/>
      <c r="AS69" s="810"/>
      <c r="AT69" s="810"/>
      <c r="AU69" s="810"/>
      <c r="AV69" s="810"/>
      <c r="AW69" s="810"/>
      <c r="AX69" s="810"/>
      <c r="AY69" s="810"/>
      <c r="AZ69" s="810"/>
      <c r="BA69" s="810"/>
      <c r="BB69" s="810"/>
      <c r="BC69" s="810"/>
      <c r="BD69" s="810"/>
      <c r="BE69" s="810"/>
      <c r="BF69" s="810"/>
      <c r="BG69" s="810"/>
      <c r="BH69" s="810"/>
      <c r="BI69" s="810"/>
      <c r="BJ69" s="810"/>
      <c r="BK69" s="810"/>
      <c r="BL69" s="810"/>
      <c r="BM69" s="810"/>
      <c r="BN69" s="810"/>
      <c r="BO69" s="810"/>
      <c r="BP69" s="810"/>
      <c r="BQ69" s="810"/>
      <c r="BR69" s="810"/>
      <c r="BS69" s="810"/>
      <c r="BT69" s="810"/>
      <c r="BU69" s="810"/>
      <c r="BV69" s="810"/>
      <c r="BW69" s="810"/>
      <c r="BX69" s="810"/>
      <c r="BY69" s="810"/>
      <c r="BZ69" s="810"/>
      <c r="CA69" s="810"/>
      <c r="CB69" s="810"/>
      <c r="CC69" s="810"/>
      <c r="CD69" s="810"/>
      <c r="CE69" s="810"/>
      <c r="CF69" s="810"/>
      <c r="CG69" s="810"/>
      <c r="CH69" s="810"/>
      <c r="CI69" s="810"/>
      <c r="CJ69" s="810"/>
      <c r="CK69" s="810"/>
      <c r="CL69" s="810"/>
      <c r="CM69" s="810"/>
      <c r="CN69" s="810"/>
      <c r="CO69" s="810"/>
      <c r="CP69" s="810"/>
      <c r="CQ69" s="810"/>
      <c r="CR69" s="810"/>
      <c r="CS69" s="810"/>
      <c r="CT69" s="810"/>
      <c r="CU69" s="811"/>
    </row>
    <row r="70" spans="2:99" hidden="1">
      <c r="B70" s="500" t="str">
        <f>IF(OR(D39=$N$35,D39=$N$36,D39=$N$37,D39=$N$38),1,"")</f>
        <v/>
      </c>
      <c r="C70" s="1"/>
      <c r="D70" s="505" t="str">
        <f>IF($B70=1,IF(E39="","",E39),"")</f>
        <v/>
      </c>
      <c r="E70" s="506" t="str">
        <f>IF(D39=$N$41,IF(E39="","",E39),"")</f>
        <v/>
      </c>
      <c r="F70" s="507" t="str">
        <f>IF(OR(D39=$N$42,D39=$N$43),IF(E39="","",E39),"")</f>
        <v/>
      </c>
      <c r="G70" s="506" t="str">
        <f>IF(OR(D39=$N$39,D39=$N$40),IF(E39="","",E39),"")</f>
        <v/>
      </c>
      <c r="H70" s="508" t="str">
        <f>IF($D39="RAP %",IF(E39="","",E39),"")</f>
        <v/>
      </c>
    </row>
    <row r="71" spans="2:99" hidden="1">
      <c r="B71" s="500" t="str">
        <f>IF(OR(D40=$N$35,D40=$N$36,D40=$N$37,D40=$N$38),1,"")</f>
        <v/>
      </c>
      <c r="C71" s="1"/>
      <c r="D71" s="505" t="str">
        <f>IF($B71=1,IF(E40="","",E40),"")</f>
        <v/>
      </c>
      <c r="E71" s="506" t="str">
        <f>IF(D40=$N$41,IF(E40="","",E40),"")</f>
        <v/>
      </c>
      <c r="F71" s="507" t="str">
        <f>IF(OR(D40=$N$42,D40=$N$43),IF(E40="","",E40),"")</f>
        <v/>
      </c>
      <c r="G71" s="506" t="str">
        <f>IF(OR(D40=$N$39,D40=$N$40),IF(E40="","",E40),"")</f>
        <v/>
      </c>
      <c r="H71" s="508" t="str">
        <f>IF($D40="RAP %",IF(E40="","",E40),"")</f>
        <v/>
      </c>
    </row>
    <row r="72" spans="2:99" hidden="1">
      <c r="B72" s="500" t="str">
        <f>IF(OR(F37=$N$35,F37=$N$36,F37=$N$37,F37=$N$38),1,"")</f>
        <v/>
      </c>
      <c r="C72" s="1"/>
      <c r="D72" s="505" t="str">
        <f>IF($B72=1,IF(G37="","",G37),"")</f>
        <v/>
      </c>
      <c r="E72" s="506" t="str">
        <f>IF(F37=$N$41,IF(G37="","",G37),"")</f>
        <v/>
      </c>
      <c r="F72" s="507" t="str">
        <f>IF(OR(F37=$N$42,F37=$N$43),IF(G37="","",G37),"")</f>
        <v/>
      </c>
      <c r="G72" s="506" t="str">
        <f>IF(OR(F37=$N$39,F37=$N$40),IF(G37="","",G37),"")</f>
        <v/>
      </c>
      <c r="H72" s="508" t="str">
        <f>IF($F37="RAP %",IF(G37="","",G37),"")</f>
        <v/>
      </c>
    </row>
    <row r="73" spans="2:99" hidden="1">
      <c r="B73" s="500" t="str">
        <f>IF(OR(F38=$N$35,F38=$N$36,F38=$N$37,F38=$N$38),1,"")</f>
        <v/>
      </c>
      <c r="C73" s="1"/>
      <c r="D73" s="505" t="str">
        <f>IF($B73=1,IF(G38="","",G38),"")</f>
        <v/>
      </c>
      <c r="E73" s="506" t="str">
        <f>IF(F38=$N$41,IF(G38="","",G38),"")</f>
        <v/>
      </c>
      <c r="F73" s="507" t="str">
        <f>IF(OR(F38=$N$42,F38=$N$43),IF(G38="","",G38),"")</f>
        <v/>
      </c>
      <c r="G73" s="506" t="str">
        <f>IF(OR(F38=$N$39,F38=$N$40),IF(G38="","",G38),"")</f>
        <v/>
      </c>
      <c r="H73" s="508" t="str">
        <f>IF($F38="RAP %",IF(G38="","",G38),"")</f>
        <v/>
      </c>
    </row>
    <row r="74" spans="2:99" hidden="1">
      <c r="B74" s="500" t="str">
        <f>IF(OR(F39=$N$35,F39=$N$36,F39=$N$37,F39=$N$38),1,"")</f>
        <v/>
      </c>
      <c r="C74" s="1"/>
      <c r="D74" s="505" t="str">
        <f>IF($B74=1,IF(G39="","",G39),"")</f>
        <v/>
      </c>
      <c r="E74" s="506" t="str">
        <f>IF(F39=$N$41,IF(G39="","",G39),"")</f>
        <v/>
      </c>
      <c r="F74" s="507" t="str">
        <f>IF(OR(F39=$N$42,F39=$N$43),IF(G39="","",G39),"")</f>
        <v/>
      </c>
      <c r="G74" s="506" t="str">
        <f>IF(OR(F39=$N$39,F39=$N$40),IF(G39="","",G39),"")</f>
        <v/>
      </c>
      <c r="H74" s="508" t="str">
        <f>IF($F39="RAP %",IF(G39="","",G39),"")</f>
        <v/>
      </c>
    </row>
    <row r="75" spans="2:99" hidden="1">
      <c r="B75" s="521" t="str">
        <f>IF(OR(F40=$N$35,F40=$N$36,F40=$N$37,F40=$N$38),1,"")</f>
        <v/>
      </c>
      <c r="C75" s="1"/>
      <c r="D75" s="505" t="str">
        <f>IF($B75=1,IF(G40="","",G40),"")</f>
        <v/>
      </c>
      <c r="E75" s="506" t="str">
        <f>IF(F40=$N$41,IF(G40="","",G40),"")</f>
        <v/>
      </c>
      <c r="F75" s="507" t="str">
        <f>IF(OR(F40=$N$42,F40=$N$43),IF(G40="","",G40),"")</f>
        <v/>
      </c>
      <c r="G75" s="506" t="str">
        <f>IF(OR(F40=$N$39,F40=$N$40),IF(G40="","",G40),"")</f>
        <v/>
      </c>
      <c r="H75" s="508" t="str">
        <f>IF($F40="RAP %",IF(G40="","",G40),"")</f>
        <v/>
      </c>
    </row>
    <row r="76" spans="2:99" hidden="1">
      <c r="B76" s="520"/>
      <c r="C76" s="1"/>
      <c r="D76" s="505">
        <f>SUM(D68:D75)</f>
        <v>0</v>
      </c>
      <c r="E76" s="506">
        <f>SUM(E68:E75)</f>
        <v>0</v>
      </c>
      <c r="F76" s="506">
        <f>SUM(F68:F75)</f>
        <v>0</v>
      </c>
      <c r="G76" s="506">
        <f>SUM(G68:G75)</f>
        <v>0</v>
      </c>
      <c r="H76" s="509">
        <f>SUM(H68:H75)</f>
        <v>0</v>
      </c>
    </row>
    <row r="77" spans="2:99" hidden="1">
      <c r="B77" s="520"/>
      <c r="C77" s="1"/>
      <c r="D77" s="510" t="str">
        <f t="shared" ref="D77:H77" si="1">IF(D76=0,"",D76)</f>
        <v/>
      </c>
      <c r="E77" s="511" t="str">
        <f t="shared" si="1"/>
        <v/>
      </c>
      <c r="F77" s="511" t="str">
        <f t="shared" si="1"/>
        <v/>
      </c>
      <c r="G77" s="511" t="str">
        <f t="shared" si="1"/>
        <v/>
      </c>
      <c r="H77" s="512" t="str">
        <f t="shared" si="1"/>
        <v/>
      </c>
    </row>
    <row r="78" spans="2:99">
      <c r="B78" s="518"/>
    </row>
    <row r="79" spans="2:99">
      <c r="B79" s="518"/>
    </row>
    <row r="80" spans="2:99">
      <c r="B80" s="518"/>
    </row>
    <row r="81" spans="2:41">
      <c r="B81" s="518"/>
    </row>
    <row r="82" spans="2:41">
      <c r="B82" s="518"/>
    </row>
    <row r="83" spans="2:41">
      <c r="B83" s="518"/>
    </row>
    <row r="84" spans="2:41">
      <c r="B84" s="518"/>
      <c r="AO84" s="317"/>
    </row>
    <row r="85" spans="2:41">
      <c r="B85" s="518"/>
      <c r="AO85" s="317"/>
    </row>
    <row r="86" spans="2:41">
      <c r="B86" s="280"/>
      <c r="AO86" s="317"/>
    </row>
    <row r="87" spans="2:41">
      <c r="B87" s="280"/>
      <c r="AO87" s="317"/>
    </row>
    <row r="88" spans="2:41">
      <c r="B88" s="280"/>
    </row>
    <row r="89" spans="2:41">
      <c r="B89" s="280"/>
    </row>
    <row r="90" spans="2:41">
      <c r="B90" s="280"/>
    </row>
    <row r="91" spans="2:41">
      <c r="B91" s="280"/>
    </row>
    <row r="92" spans="2:41">
      <c r="B92" s="280"/>
    </row>
    <row r="93" spans="2:41">
      <c r="B93" s="280"/>
    </row>
    <row r="94" spans="2:41">
      <c r="B94" s="280"/>
    </row>
    <row r="95" spans="2:41">
      <c r="B95" s="280"/>
    </row>
    <row r="96" spans="2:41">
      <c r="B96" s="280"/>
    </row>
    <row r="97" spans="2:2">
      <c r="B97" s="280"/>
    </row>
    <row r="98" spans="2:2">
      <c r="B98" s="280"/>
    </row>
    <row r="99" spans="2:2">
      <c r="B99" s="280"/>
    </row>
    <row r="100" spans="2:2">
      <c r="B100" s="280"/>
    </row>
    <row r="101" spans="2:2">
      <c r="B101" s="280"/>
    </row>
    <row r="102" spans="2:2">
      <c r="B102" s="280"/>
    </row>
    <row r="103" spans="2:2">
      <c r="B103" s="280"/>
    </row>
    <row r="104" spans="2:2">
      <c r="B104" s="280"/>
    </row>
    <row r="105" spans="2:2">
      <c r="B105" s="280"/>
    </row>
    <row r="106" spans="2:2">
      <c r="B106" s="280"/>
    </row>
    <row r="107" spans="2:2">
      <c r="B107" s="280"/>
    </row>
    <row r="108" spans="2:2">
      <c r="B108" s="280"/>
    </row>
    <row r="109" spans="2:2">
      <c r="B109" s="280"/>
    </row>
    <row r="110" spans="2:2">
      <c r="B110" s="280"/>
    </row>
    <row r="111" spans="2:2">
      <c r="B111" s="280"/>
    </row>
    <row r="112" spans="2:2">
      <c r="B112" s="280"/>
    </row>
    <row r="113" spans="2:2">
      <c r="B113" s="280"/>
    </row>
    <row r="114" spans="2:2">
      <c r="B114" s="280"/>
    </row>
    <row r="115" spans="2:2">
      <c r="B115" s="280"/>
    </row>
    <row r="116" spans="2:2">
      <c r="B116" s="280"/>
    </row>
    <row r="117" spans="2:2">
      <c r="B117" s="280"/>
    </row>
    <row r="118" spans="2:2">
      <c r="B118" s="280"/>
    </row>
    <row r="119" spans="2:2">
      <c r="B119" s="280"/>
    </row>
    <row r="120" spans="2:2">
      <c r="B120" s="280"/>
    </row>
    <row r="121" spans="2:2">
      <c r="B121" s="280"/>
    </row>
    <row r="122" spans="2:2">
      <c r="B122" s="280"/>
    </row>
    <row r="123" spans="2:2">
      <c r="B123" s="280"/>
    </row>
    <row r="124" spans="2:2">
      <c r="B124" s="280"/>
    </row>
    <row r="125" spans="2:2">
      <c r="B125" s="280"/>
    </row>
    <row r="126" spans="2:2">
      <c r="B126" s="280"/>
    </row>
    <row r="127" spans="2:2">
      <c r="B127" s="280"/>
    </row>
    <row r="128" spans="2:2">
      <c r="B128" s="280"/>
    </row>
    <row r="129" spans="2:2">
      <c r="B129" s="280"/>
    </row>
    <row r="130" spans="2:2">
      <c r="B130" s="280"/>
    </row>
    <row r="131" spans="2:2">
      <c r="B131" s="280"/>
    </row>
    <row r="132" spans="2:2">
      <c r="B132" s="280"/>
    </row>
    <row r="133" spans="2:2">
      <c r="B133" s="280"/>
    </row>
    <row r="134" spans="2:2">
      <c r="B134" s="280"/>
    </row>
    <row r="135" spans="2:2">
      <c r="B135" s="280"/>
    </row>
    <row r="136" spans="2:2">
      <c r="B136" s="280"/>
    </row>
    <row r="137" spans="2:2">
      <c r="B137" s="280"/>
    </row>
    <row r="138" spans="2:2">
      <c r="B138" s="280"/>
    </row>
    <row r="139" spans="2:2">
      <c r="B139" s="280"/>
    </row>
    <row r="140" spans="2:2">
      <c r="B140" s="280"/>
    </row>
    <row r="141" spans="2:2">
      <c r="B141" s="280"/>
    </row>
    <row r="142" spans="2:2">
      <c r="B142" s="280"/>
    </row>
    <row r="143" spans="2:2">
      <c r="B143" s="280"/>
    </row>
    <row r="144" spans="2:2">
      <c r="B144" s="280"/>
    </row>
    <row r="145" spans="2:2">
      <c r="B145" s="280"/>
    </row>
    <row r="146" spans="2:2">
      <c r="B146" s="280"/>
    </row>
    <row r="147" spans="2:2">
      <c r="B147" s="280"/>
    </row>
    <row r="148" spans="2:2">
      <c r="B148" s="280"/>
    </row>
    <row r="149" spans="2:2">
      <c r="B149" s="280"/>
    </row>
    <row r="150" spans="2:2">
      <c r="B150" s="280"/>
    </row>
    <row r="151" spans="2:2">
      <c r="B151" s="280"/>
    </row>
    <row r="152" spans="2:2">
      <c r="B152" s="280"/>
    </row>
    <row r="153" spans="2:2">
      <c r="B153" s="280"/>
    </row>
    <row r="154" spans="2:2">
      <c r="B154" s="280"/>
    </row>
    <row r="155" spans="2:2">
      <c r="B155" s="280"/>
    </row>
    <row r="156" spans="2:2">
      <c r="B156" s="280"/>
    </row>
    <row r="157" spans="2:2">
      <c r="B157" s="280"/>
    </row>
    <row r="158" spans="2:2">
      <c r="B158" s="280"/>
    </row>
    <row r="159" spans="2:2">
      <c r="B159" s="280"/>
    </row>
    <row r="160" spans="2:2">
      <c r="B160" s="280"/>
    </row>
    <row r="161" spans="2:2">
      <c r="B161" s="280"/>
    </row>
    <row r="162" spans="2:2">
      <c r="B162" s="280"/>
    </row>
    <row r="163" spans="2:2">
      <c r="B163" s="280"/>
    </row>
    <row r="164" spans="2:2">
      <c r="B164" s="280"/>
    </row>
    <row r="165" spans="2:2">
      <c r="B165" s="280"/>
    </row>
    <row r="166" spans="2:2">
      <c r="B166" s="280"/>
    </row>
    <row r="167" spans="2:2">
      <c r="B167" s="280"/>
    </row>
    <row r="168" spans="2:2">
      <c r="B168" s="280"/>
    </row>
    <row r="169" spans="2:2">
      <c r="B169" s="280"/>
    </row>
    <row r="170" spans="2:2">
      <c r="B170" s="280"/>
    </row>
    <row r="171" spans="2:2">
      <c r="B171" s="280"/>
    </row>
    <row r="172" spans="2:2">
      <c r="B172" s="280"/>
    </row>
    <row r="173" spans="2:2">
      <c r="B173" s="280"/>
    </row>
    <row r="174" spans="2:2">
      <c r="B174" s="280"/>
    </row>
    <row r="175" spans="2:2">
      <c r="B175" s="280"/>
    </row>
    <row r="176" spans="2:2">
      <c r="B176" s="280"/>
    </row>
    <row r="177" spans="2:2">
      <c r="B177" s="280"/>
    </row>
    <row r="178" spans="2:2">
      <c r="B178" s="280"/>
    </row>
    <row r="179" spans="2:2">
      <c r="B179" s="280"/>
    </row>
    <row r="180" spans="2:2">
      <c r="B180" s="280"/>
    </row>
    <row r="181" spans="2:2">
      <c r="B181" s="280"/>
    </row>
    <row r="182" spans="2:2">
      <c r="B182" s="280"/>
    </row>
    <row r="183" spans="2:2">
      <c r="B183" s="280"/>
    </row>
    <row r="184" spans="2:2">
      <c r="B184" s="280"/>
    </row>
    <row r="185" spans="2:2">
      <c r="B185" s="280"/>
    </row>
    <row r="186" spans="2:2">
      <c r="B186" s="280"/>
    </row>
    <row r="187" spans="2:2">
      <c r="B187" s="280"/>
    </row>
    <row r="188" spans="2:2">
      <c r="B188" s="280"/>
    </row>
    <row r="189" spans="2:2">
      <c r="B189" s="280"/>
    </row>
    <row r="190" spans="2:2">
      <c r="B190" s="280"/>
    </row>
    <row r="191" spans="2:2">
      <c r="B191" s="280"/>
    </row>
    <row r="192" spans="2:2">
      <c r="B192" s="280"/>
    </row>
    <row r="193" spans="2:2">
      <c r="B193" s="280"/>
    </row>
    <row r="194" spans="2:2">
      <c r="B194" s="280"/>
    </row>
    <row r="195" spans="2:2">
      <c r="B195" s="280"/>
    </row>
    <row r="196" spans="2:2">
      <c r="B196" s="280"/>
    </row>
    <row r="197" spans="2:2">
      <c r="B197" s="280"/>
    </row>
    <row r="198" spans="2:2">
      <c r="B198" s="280"/>
    </row>
    <row r="199" spans="2:2">
      <c r="B199" s="280"/>
    </row>
    <row r="200" spans="2:2">
      <c r="B200" s="280"/>
    </row>
    <row r="201" spans="2:2">
      <c r="B201" s="280"/>
    </row>
    <row r="202" spans="2:2">
      <c r="B202" s="280"/>
    </row>
    <row r="203" spans="2:2">
      <c r="B203" s="280"/>
    </row>
    <row r="204" spans="2:2">
      <c r="B204" s="280"/>
    </row>
    <row r="205" spans="2:2">
      <c r="B205" s="280"/>
    </row>
    <row r="206" spans="2:2">
      <c r="B206" s="280"/>
    </row>
    <row r="207" spans="2:2">
      <c r="B207" s="280"/>
    </row>
    <row r="208" spans="2:2">
      <c r="B208" s="280"/>
    </row>
    <row r="209" spans="2:2">
      <c r="B209" s="280"/>
    </row>
    <row r="210" spans="2:2">
      <c r="B210" s="280"/>
    </row>
    <row r="211" spans="2:2">
      <c r="B211" s="280"/>
    </row>
    <row r="212" spans="2:2">
      <c r="B212" s="280"/>
    </row>
    <row r="213" spans="2:2">
      <c r="B213" s="280"/>
    </row>
    <row r="214" spans="2:2">
      <c r="B214" s="280"/>
    </row>
    <row r="215" spans="2:2">
      <c r="B215" s="280"/>
    </row>
    <row r="216" spans="2:2">
      <c r="B216" s="280"/>
    </row>
    <row r="217" spans="2:2">
      <c r="B217" s="280"/>
    </row>
    <row r="218" spans="2:2">
      <c r="B218" s="280"/>
    </row>
    <row r="219" spans="2:2">
      <c r="B219" s="280"/>
    </row>
    <row r="220" spans="2:2">
      <c r="B220" s="280"/>
    </row>
    <row r="221" spans="2:2">
      <c r="B221" s="280"/>
    </row>
    <row r="222" spans="2:2">
      <c r="B222" s="280"/>
    </row>
    <row r="223" spans="2:2">
      <c r="B223" s="280"/>
    </row>
    <row r="224" spans="2:2">
      <c r="B224" s="280"/>
    </row>
    <row r="225" spans="2:2">
      <c r="B225" s="280"/>
    </row>
    <row r="226" spans="2:2">
      <c r="B226" s="280"/>
    </row>
    <row r="227" spans="2:2">
      <c r="B227" s="280"/>
    </row>
    <row r="228" spans="2:2">
      <c r="B228" s="280"/>
    </row>
    <row r="229" spans="2:2">
      <c r="B229" s="280"/>
    </row>
    <row r="230" spans="2:2">
      <c r="B230" s="280"/>
    </row>
    <row r="231" spans="2:2">
      <c r="B231" s="280"/>
    </row>
    <row r="232" spans="2:2">
      <c r="B232" s="280"/>
    </row>
    <row r="233" spans="2:2">
      <c r="B233" s="280"/>
    </row>
    <row r="234" spans="2:2">
      <c r="B234" s="280"/>
    </row>
    <row r="235" spans="2:2">
      <c r="B235" s="280"/>
    </row>
    <row r="236" spans="2:2">
      <c r="B236" s="280"/>
    </row>
    <row r="237" spans="2:2">
      <c r="B237" s="280"/>
    </row>
    <row r="238" spans="2:2">
      <c r="B238" s="280"/>
    </row>
    <row r="239" spans="2:2">
      <c r="B239" s="280"/>
    </row>
    <row r="240" spans="2:2">
      <c r="B240" s="280"/>
    </row>
    <row r="241" spans="2:2">
      <c r="B241" s="280"/>
    </row>
    <row r="242" spans="2:2">
      <c r="B242" s="280"/>
    </row>
    <row r="243" spans="2:2">
      <c r="B243" s="280"/>
    </row>
    <row r="244" spans="2:2">
      <c r="B244" s="280"/>
    </row>
    <row r="245" spans="2:2">
      <c r="B245" s="280"/>
    </row>
    <row r="246" spans="2:2">
      <c r="B246" s="280"/>
    </row>
    <row r="247" spans="2:2">
      <c r="B247" s="280"/>
    </row>
    <row r="248" spans="2:2">
      <c r="B248" s="280"/>
    </row>
    <row r="249" spans="2:2">
      <c r="B249" s="280"/>
    </row>
    <row r="250" spans="2:2">
      <c r="B250" s="280"/>
    </row>
    <row r="251" spans="2:2">
      <c r="B251" s="280"/>
    </row>
    <row r="252" spans="2:2">
      <c r="B252" s="280"/>
    </row>
    <row r="253" spans="2:2">
      <c r="B253" s="280"/>
    </row>
    <row r="254" spans="2:2">
      <c r="B254" s="280"/>
    </row>
    <row r="255" spans="2:2">
      <c r="B255" s="280"/>
    </row>
    <row r="256" spans="2:2">
      <c r="B256" s="280"/>
    </row>
    <row r="257" spans="2:2">
      <c r="B257" s="280"/>
    </row>
    <row r="258" spans="2:2">
      <c r="B258" s="280"/>
    </row>
    <row r="259" spans="2:2">
      <c r="B259" s="280"/>
    </row>
    <row r="260" spans="2:2">
      <c r="B260" s="280"/>
    </row>
    <row r="261" spans="2:2">
      <c r="B261" s="280"/>
    </row>
    <row r="262" spans="2:2">
      <c r="B262" s="280"/>
    </row>
    <row r="263" spans="2:2">
      <c r="B263" s="280"/>
    </row>
    <row r="264" spans="2:2">
      <c r="B264" s="280"/>
    </row>
    <row r="265" spans="2:2">
      <c r="B265" s="280"/>
    </row>
    <row r="266" spans="2:2">
      <c r="B266" s="280"/>
    </row>
    <row r="267" spans="2:2">
      <c r="B267" s="280"/>
    </row>
    <row r="268" spans="2:2">
      <c r="B268" s="280"/>
    </row>
    <row r="269" spans="2:2">
      <c r="B269" s="280"/>
    </row>
    <row r="270" spans="2:2">
      <c r="B270" s="280"/>
    </row>
    <row r="271" spans="2:2">
      <c r="B271" s="280"/>
    </row>
    <row r="272" spans="2:2">
      <c r="B272" s="280"/>
    </row>
    <row r="273" spans="2:2">
      <c r="B273" s="280"/>
    </row>
    <row r="274" spans="2:2">
      <c r="B274" s="280"/>
    </row>
    <row r="275" spans="2:2">
      <c r="B275" s="280"/>
    </row>
    <row r="276" spans="2:2">
      <c r="B276" s="280"/>
    </row>
    <row r="277" spans="2:2">
      <c r="B277" s="280"/>
    </row>
    <row r="278" spans="2:2">
      <c r="B278" s="280"/>
    </row>
    <row r="279" spans="2:2">
      <c r="B279" s="280"/>
    </row>
    <row r="280" spans="2:2">
      <c r="B280" s="280"/>
    </row>
    <row r="281" spans="2:2">
      <c r="B281" s="280"/>
    </row>
    <row r="282" spans="2:2">
      <c r="B282" s="280"/>
    </row>
    <row r="283" spans="2:2">
      <c r="B283" s="280"/>
    </row>
    <row r="284" spans="2:2">
      <c r="B284" s="280"/>
    </row>
    <row r="285" spans="2:2">
      <c r="B285" s="280"/>
    </row>
    <row r="286" spans="2:2">
      <c r="B286" s="280"/>
    </row>
    <row r="287" spans="2:2">
      <c r="B287" s="280"/>
    </row>
    <row r="288" spans="2:2">
      <c r="B288" s="280"/>
    </row>
    <row r="289" spans="2:2">
      <c r="B289" s="280"/>
    </row>
    <row r="290" spans="2:2">
      <c r="B290" s="280"/>
    </row>
    <row r="291" spans="2:2">
      <c r="B291" s="280"/>
    </row>
    <row r="292" spans="2:2">
      <c r="B292" s="280"/>
    </row>
    <row r="293" spans="2:2">
      <c r="B293" s="280"/>
    </row>
    <row r="294" spans="2:2">
      <c r="B294" s="280"/>
    </row>
    <row r="295" spans="2:2">
      <c r="B295" s="280"/>
    </row>
    <row r="296" spans="2:2">
      <c r="B296" s="280"/>
    </row>
    <row r="297" spans="2:2">
      <c r="B297" s="280"/>
    </row>
    <row r="298" spans="2:2">
      <c r="B298" s="280"/>
    </row>
    <row r="299" spans="2:2">
      <c r="B299" s="280"/>
    </row>
    <row r="300" spans="2:2">
      <c r="B300" s="280"/>
    </row>
    <row r="301" spans="2:2">
      <c r="B301" s="280"/>
    </row>
    <row r="302" spans="2:2">
      <c r="B302" s="280"/>
    </row>
    <row r="303" spans="2:2">
      <c r="B303" s="280"/>
    </row>
    <row r="304" spans="2:2">
      <c r="B304" s="280"/>
    </row>
    <row r="305" spans="2:2">
      <c r="B305" s="280"/>
    </row>
    <row r="306" spans="2:2">
      <c r="B306" s="280"/>
    </row>
    <row r="307" spans="2:2">
      <c r="B307" s="280"/>
    </row>
    <row r="308" spans="2:2">
      <c r="B308" s="280"/>
    </row>
    <row r="309" spans="2:2">
      <c r="B309" s="280"/>
    </row>
    <row r="310" spans="2:2">
      <c r="B310" s="280"/>
    </row>
    <row r="311" spans="2:2">
      <c r="B311" s="280"/>
    </row>
    <row r="312" spans="2:2">
      <c r="B312" s="280"/>
    </row>
    <row r="313" spans="2:2">
      <c r="B313" s="280"/>
    </row>
    <row r="314" spans="2:2">
      <c r="B314" s="280"/>
    </row>
    <row r="315" spans="2:2">
      <c r="B315" s="280"/>
    </row>
    <row r="316" spans="2:2">
      <c r="B316" s="280"/>
    </row>
    <row r="317" spans="2:2">
      <c r="B317" s="280"/>
    </row>
    <row r="318" spans="2:2">
      <c r="B318" s="280"/>
    </row>
    <row r="319" spans="2:2">
      <c r="B319" s="280"/>
    </row>
    <row r="320" spans="2:2">
      <c r="B320" s="280"/>
    </row>
    <row r="321" spans="2:2">
      <c r="B321" s="280"/>
    </row>
    <row r="322" spans="2:2">
      <c r="B322" s="280"/>
    </row>
    <row r="323" spans="2:2">
      <c r="B323" s="280"/>
    </row>
    <row r="324" spans="2:2">
      <c r="B324" s="280"/>
    </row>
    <row r="325" spans="2:2">
      <c r="B325" s="280"/>
    </row>
    <row r="326" spans="2:2">
      <c r="B326" s="280"/>
    </row>
    <row r="327" spans="2:2">
      <c r="B327" s="280"/>
    </row>
    <row r="328" spans="2:2">
      <c r="B328" s="280"/>
    </row>
    <row r="329" spans="2:2">
      <c r="B329" s="280"/>
    </row>
    <row r="330" spans="2:2">
      <c r="B330" s="280"/>
    </row>
    <row r="331" spans="2:2">
      <c r="B331" s="280"/>
    </row>
    <row r="332" spans="2:2">
      <c r="B332" s="280"/>
    </row>
    <row r="333" spans="2:2">
      <c r="B333" s="280"/>
    </row>
    <row r="334" spans="2:2">
      <c r="B334" s="280"/>
    </row>
    <row r="335" spans="2:2">
      <c r="B335" s="280"/>
    </row>
    <row r="336" spans="2:2">
      <c r="B336" s="280"/>
    </row>
    <row r="337" spans="2:2">
      <c r="B337" s="280"/>
    </row>
    <row r="338" spans="2:2">
      <c r="B338" s="280"/>
    </row>
    <row r="339" spans="2:2">
      <c r="B339" s="280"/>
    </row>
    <row r="340" spans="2:2">
      <c r="B340" s="280"/>
    </row>
    <row r="341" spans="2:2">
      <c r="B341" s="280"/>
    </row>
    <row r="342" spans="2:2">
      <c r="B342" s="280"/>
    </row>
    <row r="343" spans="2:2">
      <c r="B343" s="280"/>
    </row>
    <row r="344" spans="2:2">
      <c r="B344" s="280"/>
    </row>
    <row r="345" spans="2:2">
      <c r="B345" s="280"/>
    </row>
    <row r="346" spans="2:2">
      <c r="B346" s="280"/>
    </row>
    <row r="347" spans="2:2">
      <c r="B347" s="280"/>
    </row>
    <row r="348" spans="2:2">
      <c r="B348" s="280"/>
    </row>
    <row r="349" spans="2:2">
      <c r="B349" s="280"/>
    </row>
    <row r="350" spans="2:2">
      <c r="B350" s="280"/>
    </row>
    <row r="351" spans="2:2">
      <c r="B351" s="280"/>
    </row>
    <row r="352" spans="2:2">
      <c r="B352" s="280"/>
    </row>
    <row r="353" spans="2:2">
      <c r="B353" s="280"/>
    </row>
    <row r="354" spans="2:2">
      <c r="B354" s="280"/>
    </row>
    <row r="355" spans="2:2">
      <c r="B355" s="280"/>
    </row>
    <row r="356" spans="2:2">
      <c r="B356" s="280"/>
    </row>
    <row r="357" spans="2:2">
      <c r="B357" s="280"/>
    </row>
    <row r="358" spans="2:2">
      <c r="B358" s="280"/>
    </row>
    <row r="359" spans="2:2">
      <c r="B359" s="280"/>
    </row>
    <row r="360" spans="2:2">
      <c r="B360" s="280"/>
    </row>
    <row r="361" spans="2:2">
      <c r="B361" s="280"/>
    </row>
    <row r="362" spans="2:2">
      <c r="B362" s="280"/>
    </row>
    <row r="363" spans="2:2">
      <c r="B363" s="280"/>
    </row>
    <row r="364" spans="2:2">
      <c r="B364" s="280"/>
    </row>
    <row r="365" spans="2:2">
      <c r="B365" s="280"/>
    </row>
    <row r="366" spans="2:2">
      <c r="B366" s="280"/>
    </row>
    <row r="367" spans="2:2">
      <c r="B367" s="280"/>
    </row>
    <row r="368" spans="2:2">
      <c r="B368" s="280"/>
    </row>
    <row r="369" spans="2:2">
      <c r="B369" s="280"/>
    </row>
    <row r="370" spans="2:2">
      <c r="B370" s="280"/>
    </row>
    <row r="371" spans="2:2">
      <c r="B371" s="280"/>
    </row>
    <row r="372" spans="2:2">
      <c r="B372" s="280"/>
    </row>
    <row r="373" spans="2:2">
      <c r="B373" s="280"/>
    </row>
    <row r="374" spans="2:2">
      <c r="B374" s="280"/>
    </row>
    <row r="375" spans="2:2">
      <c r="B375" s="280"/>
    </row>
    <row r="376" spans="2:2">
      <c r="B376" s="280"/>
    </row>
    <row r="377" spans="2:2">
      <c r="B377" s="280"/>
    </row>
    <row r="378" spans="2:2">
      <c r="B378" s="280"/>
    </row>
    <row r="379" spans="2:2">
      <c r="B379" s="280"/>
    </row>
    <row r="380" spans="2:2">
      <c r="B380" s="280"/>
    </row>
    <row r="381" spans="2:2">
      <c r="B381" s="280"/>
    </row>
    <row r="382" spans="2:2">
      <c r="B382" s="280"/>
    </row>
    <row r="383" spans="2:2">
      <c r="B383" s="280"/>
    </row>
    <row r="384" spans="2:2">
      <c r="B384" s="280"/>
    </row>
    <row r="385" spans="2:2">
      <c r="B385" s="280"/>
    </row>
    <row r="386" spans="2:2">
      <c r="B386" s="280"/>
    </row>
    <row r="387" spans="2:2">
      <c r="B387" s="280"/>
    </row>
    <row r="388" spans="2:2">
      <c r="B388" s="280"/>
    </row>
    <row r="389" spans="2:2">
      <c r="B389" s="280"/>
    </row>
    <row r="390" spans="2:2">
      <c r="B390" s="280"/>
    </row>
    <row r="391" spans="2:2">
      <c r="B391" s="280"/>
    </row>
    <row r="392" spans="2:2">
      <c r="B392" s="280"/>
    </row>
    <row r="393" spans="2:2">
      <c r="B393" s="280"/>
    </row>
    <row r="394" spans="2:2">
      <c r="B394" s="280"/>
    </row>
    <row r="395" spans="2:2">
      <c r="B395" s="280"/>
    </row>
    <row r="396" spans="2:2">
      <c r="B396" s="280"/>
    </row>
    <row r="397" spans="2:2">
      <c r="B397" s="280"/>
    </row>
    <row r="398" spans="2:2">
      <c r="B398" s="280"/>
    </row>
    <row r="399" spans="2:2">
      <c r="B399" s="280"/>
    </row>
    <row r="400" spans="2:2">
      <c r="B400" s="280"/>
    </row>
    <row r="401" spans="2:2">
      <c r="B401" s="280"/>
    </row>
    <row r="402" spans="2:2">
      <c r="B402" s="280"/>
    </row>
    <row r="403" spans="2:2">
      <c r="B403" s="280"/>
    </row>
    <row r="404" spans="2:2">
      <c r="B404" s="280"/>
    </row>
    <row r="405" spans="2:2">
      <c r="B405" s="280"/>
    </row>
    <row r="406" spans="2:2">
      <c r="B406" s="280"/>
    </row>
    <row r="407" spans="2:2">
      <c r="B407" s="280"/>
    </row>
    <row r="408" spans="2:2">
      <c r="B408" s="280"/>
    </row>
    <row r="409" spans="2:2">
      <c r="B409" s="280"/>
    </row>
    <row r="410" spans="2:2">
      <c r="B410" s="280"/>
    </row>
    <row r="411" spans="2:2">
      <c r="B411" s="280"/>
    </row>
    <row r="412" spans="2:2">
      <c r="B412" s="280"/>
    </row>
    <row r="413" spans="2:2">
      <c r="B413" s="280"/>
    </row>
    <row r="414" spans="2:2">
      <c r="B414" s="280"/>
    </row>
    <row r="415" spans="2:2">
      <c r="B415" s="280"/>
    </row>
    <row r="416" spans="2:2">
      <c r="B416" s="280"/>
    </row>
    <row r="417" spans="2:2">
      <c r="B417" s="280"/>
    </row>
    <row r="418" spans="2:2">
      <c r="B418" s="280"/>
    </row>
    <row r="419" spans="2:2">
      <c r="B419" s="280"/>
    </row>
    <row r="420" spans="2:2">
      <c r="B420" s="280"/>
    </row>
    <row r="421" spans="2:2">
      <c r="B421" s="280"/>
    </row>
    <row r="422" spans="2:2">
      <c r="B422" s="280"/>
    </row>
    <row r="423" spans="2:2">
      <c r="B423" s="280"/>
    </row>
    <row r="424" spans="2:2">
      <c r="B424" s="280"/>
    </row>
    <row r="425" spans="2:2">
      <c r="B425" s="280"/>
    </row>
    <row r="426" spans="2:2">
      <c r="B426" s="280"/>
    </row>
    <row r="427" spans="2:2">
      <c r="B427" s="280"/>
    </row>
    <row r="428" spans="2:2">
      <c r="B428" s="280"/>
    </row>
    <row r="429" spans="2:2">
      <c r="B429" s="280"/>
    </row>
    <row r="430" spans="2:2">
      <c r="B430" s="280"/>
    </row>
    <row r="431" spans="2:2">
      <c r="B431" s="280"/>
    </row>
    <row r="432" spans="2:2">
      <c r="B432" s="280"/>
    </row>
    <row r="433" spans="2:2">
      <c r="B433" s="280"/>
    </row>
    <row r="434" spans="2:2">
      <c r="B434" s="280"/>
    </row>
    <row r="435" spans="2:2">
      <c r="B435" s="280"/>
    </row>
    <row r="436" spans="2:2">
      <c r="B436" s="280"/>
    </row>
    <row r="437" spans="2:2">
      <c r="B437" s="280"/>
    </row>
    <row r="438" spans="2:2">
      <c r="B438" s="280"/>
    </row>
    <row r="439" spans="2:2">
      <c r="B439" s="280"/>
    </row>
    <row r="440" spans="2:2">
      <c r="B440" s="280"/>
    </row>
    <row r="441" spans="2:2">
      <c r="B441" s="280"/>
    </row>
    <row r="442" spans="2:2">
      <c r="B442" s="280"/>
    </row>
    <row r="443" spans="2:2">
      <c r="B443" s="280"/>
    </row>
    <row r="444" spans="2:2">
      <c r="B444" s="280"/>
    </row>
    <row r="445" spans="2:2">
      <c r="B445" s="280"/>
    </row>
    <row r="446" spans="2:2">
      <c r="B446" s="280"/>
    </row>
    <row r="447" spans="2:2">
      <c r="B447" s="280"/>
    </row>
    <row r="448" spans="2:2">
      <c r="B448" s="280"/>
    </row>
    <row r="449" spans="2:2">
      <c r="B449" s="280"/>
    </row>
    <row r="450" spans="2:2">
      <c r="B450" s="280"/>
    </row>
    <row r="451" spans="2:2">
      <c r="B451" s="280"/>
    </row>
    <row r="452" spans="2:2">
      <c r="B452" s="280"/>
    </row>
    <row r="453" spans="2:2">
      <c r="B453" s="280"/>
    </row>
    <row r="454" spans="2:2">
      <c r="B454" s="280"/>
    </row>
    <row r="455" spans="2:2">
      <c r="B455" s="280"/>
    </row>
    <row r="456" spans="2:2">
      <c r="B456" s="280"/>
    </row>
    <row r="457" spans="2:2">
      <c r="B457" s="280"/>
    </row>
    <row r="458" spans="2:2">
      <c r="B458" s="280"/>
    </row>
    <row r="459" spans="2:2">
      <c r="B459" s="280"/>
    </row>
    <row r="460" spans="2:2">
      <c r="B460" s="280"/>
    </row>
    <row r="461" spans="2:2">
      <c r="B461" s="280"/>
    </row>
    <row r="462" spans="2:2">
      <c r="B462" s="280"/>
    </row>
    <row r="463" spans="2:2">
      <c r="B463" s="280"/>
    </row>
    <row r="464" spans="2:2">
      <c r="B464" s="280"/>
    </row>
    <row r="465" spans="2:2">
      <c r="B465" s="280"/>
    </row>
    <row r="466" spans="2:2">
      <c r="B466" s="280"/>
    </row>
    <row r="467" spans="2:2">
      <c r="B467" s="280"/>
    </row>
    <row r="468" spans="2:2">
      <c r="B468" s="280"/>
    </row>
    <row r="469" spans="2:2">
      <c r="B469" s="280"/>
    </row>
    <row r="470" spans="2:2">
      <c r="B470" s="280"/>
    </row>
    <row r="471" spans="2:2">
      <c r="B471" s="280"/>
    </row>
    <row r="472" spans="2:2">
      <c r="B472" s="280"/>
    </row>
    <row r="473" spans="2:2">
      <c r="B473" s="280"/>
    </row>
    <row r="474" spans="2:2">
      <c r="B474" s="280"/>
    </row>
    <row r="475" spans="2:2">
      <c r="B475" s="280"/>
    </row>
    <row r="476" spans="2:2">
      <c r="B476" s="280"/>
    </row>
    <row r="477" spans="2:2">
      <c r="B477" s="280"/>
    </row>
    <row r="478" spans="2:2">
      <c r="B478" s="280"/>
    </row>
    <row r="479" spans="2:2">
      <c r="B479" s="280"/>
    </row>
    <row r="480" spans="2:2">
      <c r="B480" s="280"/>
    </row>
    <row r="481" spans="2:2">
      <c r="B481" s="280"/>
    </row>
    <row r="482" spans="2:2">
      <c r="B482" s="280"/>
    </row>
    <row r="483" spans="2:2">
      <c r="B483" s="280"/>
    </row>
    <row r="484" spans="2:2">
      <c r="B484" s="280"/>
    </row>
    <row r="485" spans="2:2">
      <c r="B485" s="280"/>
    </row>
    <row r="486" spans="2:2">
      <c r="B486" s="280"/>
    </row>
    <row r="487" spans="2:2">
      <c r="B487" s="280"/>
    </row>
    <row r="488" spans="2:2">
      <c r="B488" s="280"/>
    </row>
    <row r="489" spans="2:2">
      <c r="B489" s="280"/>
    </row>
    <row r="490" spans="2:2">
      <c r="B490" s="280"/>
    </row>
    <row r="491" spans="2:2">
      <c r="B491" s="280"/>
    </row>
    <row r="492" spans="2:2">
      <c r="B492" s="280"/>
    </row>
    <row r="493" spans="2:2">
      <c r="B493" s="280"/>
    </row>
    <row r="494" spans="2:2">
      <c r="B494" s="280"/>
    </row>
    <row r="495" spans="2:2">
      <c r="B495" s="280"/>
    </row>
    <row r="496" spans="2:2">
      <c r="B496" s="280"/>
    </row>
    <row r="497" spans="2:2">
      <c r="B497" s="280"/>
    </row>
    <row r="498" spans="2:2">
      <c r="B498" s="280"/>
    </row>
    <row r="499" spans="2:2">
      <c r="B499" s="280"/>
    </row>
    <row r="500" spans="2:2">
      <c r="B500" s="280"/>
    </row>
    <row r="501" spans="2:2">
      <c r="B501" s="280"/>
    </row>
    <row r="502" spans="2:2">
      <c r="B502" s="280"/>
    </row>
    <row r="503" spans="2:2">
      <c r="B503" s="280"/>
    </row>
    <row r="504" spans="2:2">
      <c r="B504" s="280"/>
    </row>
    <row r="505" spans="2:2">
      <c r="B505" s="280"/>
    </row>
    <row r="506" spans="2:2">
      <c r="B506" s="280"/>
    </row>
    <row r="507" spans="2:2">
      <c r="B507" s="280"/>
    </row>
    <row r="508" spans="2:2">
      <c r="B508" s="280"/>
    </row>
    <row r="509" spans="2:2">
      <c r="B509" s="280"/>
    </row>
    <row r="510" spans="2:2">
      <c r="B510" s="280"/>
    </row>
    <row r="511" spans="2:2">
      <c r="B511" s="280"/>
    </row>
    <row r="512" spans="2:2">
      <c r="B512" s="280"/>
    </row>
    <row r="513" spans="2:2">
      <c r="B513" s="280"/>
    </row>
    <row r="514" spans="2:2">
      <c r="B514" s="280"/>
    </row>
    <row r="515" spans="2:2">
      <c r="B515" s="280"/>
    </row>
    <row r="516" spans="2:2">
      <c r="B516" s="280"/>
    </row>
    <row r="517" spans="2:2">
      <c r="B517" s="280"/>
    </row>
    <row r="518" spans="2:2">
      <c r="B518" s="280"/>
    </row>
    <row r="519" spans="2:2">
      <c r="B519" s="280"/>
    </row>
    <row r="520" spans="2:2">
      <c r="B520" s="280"/>
    </row>
    <row r="521" spans="2:2">
      <c r="B521" s="280"/>
    </row>
    <row r="522" spans="2:2">
      <c r="B522" s="280"/>
    </row>
    <row r="523" spans="2:2">
      <c r="B523" s="280"/>
    </row>
    <row r="524" spans="2:2">
      <c r="B524" s="280"/>
    </row>
    <row r="525" spans="2:2">
      <c r="B525" s="280"/>
    </row>
    <row r="526" spans="2:2">
      <c r="B526" s="280"/>
    </row>
    <row r="527" spans="2:2">
      <c r="B527" s="280"/>
    </row>
    <row r="528" spans="2:2">
      <c r="B528" s="280"/>
    </row>
    <row r="529" spans="2:2">
      <c r="B529" s="280"/>
    </row>
    <row r="530" spans="2:2">
      <c r="B530" s="280"/>
    </row>
    <row r="531" spans="2:2">
      <c r="B531" s="280"/>
    </row>
    <row r="532" spans="2:2">
      <c r="B532" s="280"/>
    </row>
    <row r="533" spans="2:2">
      <c r="B533" s="280"/>
    </row>
    <row r="534" spans="2:2">
      <c r="B534" s="280"/>
    </row>
    <row r="535" spans="2:2">
      <c r="B535" s="280"/>
    </row>
    <row r="536" spans="2:2">
      <c r="B536" s="280"/>
    </row>
    <row r="537" spans="2:2">
      <c r="B537" s="280"/>
    </row>
    <row r="538" spans="2:2">
      <c r="B538" s="280"/>
    </row>
    <row r="539" spans="2:2">
      <c r="B539" s="280"/>
    </row>
    <row r="540" spans="2:2">
      <c r="B540" s="280"/>
    </row>
    <row r="541" spans="2:2">
      <c r="B541" s="280"/>
    </row>
    <row r="542" spans="2:2">
      <c r="B542" s="280"/>
    </row>
    <row r="543" spans="2:2">
      <c r="B543" s="280"/>
    </row>
    <row r="544" spans="2:2">
      <c r="B544" s="280"/>
    </row>
    <row r="545" spans="2:2">
      <c r="B545" s="280"/>
    </row>
    <row r="546" spans="2:2">
      <c r="B546" s="280"/>
    </row>
    <row r="547" spans="2:2">
      <c r="B547" s="280"/>
    </row>
    <row r="548" spans="2:2">
      <c r="B548" s="280"/>
    </row>
    <row r="549" spans="2:2">
      <c r="B549" s="280"/>
    </row>
    <row r="550" spans="2:2">
      <c r="B550" s="280"/>
    </row>
    <row r="551" spans="2:2">
      <c r="B551" s="280"/>
    </row>
    <row r="552" spans="2:2">
      <c r="B552" s="280"/>
    </row>
    <row r="553" spans="2:2">
      <c r="B553" s="280"/>
    </row>
    <row r="554" spans="2:2">
      <c r="B554" s="280"/>
    </row>
    <row r="555" spans="2:2">
      <c r="B555" s="280"/>
    </row>
    <row r="556" spans="2:2">
      <c r="B556" s="280"/>
    </row>
    <row r="557" spans="2:2">
      <c r="B557" s="280"/>
    </row>
    <row r="558" spans="2:2">
      <c r="B558" s="280"/>
    </row>
    <row r="559" spans="2:2">
      <c r="B559" s="280"/>
    </row>
    <row r="560" spans="2:2">
      <c r="B560" s="280"/>
    </row>
    <row r="561" spans="2:2">
      <c r="B561" s="280"/>
    </row>
    <row r="562" spans="2:2">
      <c r="B562" s="280"/>
    </row>
    <row r="563" spans="2:2">
      <c r="B563" s="280"/>
    </row>
    <row r="564" spans="2:2">
      <c r="B564" s="280"/>
    </row>
    <row r="565" spans="2:2">
      <c r="B565" s="280"/>
    </row>
    <row r="566" spans="2:2">
      <c r="B566" s="280"/>
    </row>
    <row r="567" spans="2:2">
      <c r="B567" s="280"/>
    </row>
    <row r="568" spans="2:2">
      <c r="B568" s="280"/>
    </row>
    <row r="569" spans="2:2">
      <c r="B569" s="280"/>
    </row>
    <row r="570" spans="2:2">
      <c r="B570" s="280"/>
    </row>
    <row r="571" spans="2:2">
      <c r="B571" s="280"/>
    </row>
    <row r="572" spans="2:2">
      <c r="B572" s="280"/>
    </row>
    <row r="573" spans="2:2">
      <c r="B573" s="280"/>
    </row>
    <row r="574" spans="2:2">
      <c r="B574" s="280"/>
    </row>
    <row r="575" spans="2:2">
      <c r="B575" s="280"/>
    </row>
    <row r="576" spans="2:2">
      <c r="B576" s="280"/>
    </row>
    <row r="577" spans="2:2">
      <c r="B577" s="280"/>
    </row>
    <row r="578" spans="2:2">
      <c r="B578" s="280"/>
    </row>
    <row r="579" spans="2:2">
      <c r="B579" s="280"/>
    </row>
    <row r="580" spans="2:2">
      <c r="B580" s="280"/>
    </row>
    <row r="581" spans="2:2">
      <c r="B581" s="280"/>
    </row>
    <row r="582" spans="2:2">
      <c r="B582" s="280"/>
    </row>
    <row r="583" spans="2:2">
      <c r="B583" s="280"/>
    </row>
    <row r="584" spans="2:2">
      <c r="B584" s="280"/>
    </row>
    <row r="585" spans="2:2">
      <c r="B585" s="280"/>
    </row>
    <row r="586" spans="2:2">
      <c r="B586" s="280"/>
    </row>
    <row r="587" spans="2:2">
      <c r="B587" s="280"/>
    </row>
    <row r="588" spans="2:2">
      <c r="B588" s="280"/>
    </row>
    <row r="589" spans="2:2">
      <c r="B589" s="280"/>
    </row>
    <row r="590" spans="2:2">
      <c r="B590" s="280"/>
    </row>
    <row r="591" spans="2:2">
      <c r="B591" s="280"/>
    </row>
    <row r="592" spans="2:2">
      <c r="B592" s="280"/>
    </row>
    <row r="593" spans="2:2">
      <c r="B593" s="280"/>
    </row>
    <row r="594" spans="2:2">
      <c r="B594" s="280"/>
    </row>
    <row r="595" spans="2:2">
      <c r="B595" s="280"/>
    </row>
    <row r="596" spans="2:2">
      <c r="B596" s="280"/>
    </row>
    <row r="597" spans="2:2">
      <c r="B597" s="280"/>
    </row>
    <row r="598" spans="2:2">
      <c r="B598" s="280"/>
    </row>
    <row r="599" spans="2:2">
      <c r="B599" s="280"/>
    </row>
    <row r="600" spans="2:2">
      <c r="B600" s="280"/>
    </row>
    <row r="601" spans="2:2">
      <c r="B601" s="280"/>
    </row>
    <row r="602" spans="2:2">
      <c r="B602" s="280"/>
    </row>
    <row r="603" spans="2:2">
      <c r="B603" s="280"/>
    </row>
    <row r="604" spans="2:2">
      <c r="B604" s="280"/>
    </row>
    <row r="605" spans="2:2">
      <c r="B605" s="280"/>
    </row>
    <row r="606" spans="2:2">
      <c r="B606" s="280"/>
    </row>
    <row r="607" spans="2:2">
      <c r="B607" s="280"/>
    </row>
    <row r="608" spans="2:2">
      <c r="B608" s="280"/>
    </row>
    <row r="609" spans="2:2">
      <c r="B609" s="280"/>
    </row>
    <row r="610" spans="2:2">
      <c r="B610" s="280"/>
    </row>
    <row r="611" spans="2:2">
      <c r="B611" s="280"/>
    </row>
    <row r="612" spans="2:2">
      <c r="B612" s="280"/>
    </row>
    <row r="613" spans="2:2">
      <c r="B613" s="280"/>
    </row>
    <row r="614" spans="2:2">
      <c r="B614" s="280"/>
    </row>
    <row r="615" spans="2:2">
      <c r="B615" s="280"/>
    </row>
    <row r="616" spans="2:2">
      <c r="B616" s="280"/>
    </row>
    <row r="617" spans="2:2">
      <c r="B617" s="280"/>
    </row>
    <row r="618" spans="2:2">
      <c r="B618" s="280"/>
    </row>
    <row r="619" spans="2:2">
      <c r="B619" s="280"/>
    </row>
    <row r="620" spans="2:2">
      <c r="B620" s="280"/>
    </row>
    <row r="621" spans="2:2">
      <c r="B621" s="280"/>
    </row>
    <row r="622" spans="2:2">
      <c r="B622" s="280"/>
    </row>
    <row r="623" spans="2:2">
      <c r="B623" s="280"/>
    </row>
    <row r="624" spans="2:2">
      <c r="B624" s="280"/>
    </row>
    <row r="625" spans="2:2">
      <c r="B625" s="280"/>
    </row>
    <row r="626" spans="2:2">
      <c r="B626" s="280"/>
    </row>
    <row r="627" spans="2:2">
      <c r="B627" s="280"/>
    </row>
    <row r="628" spans="2:2">
      <c r="B628" s="280"/>
    </row>
    <row r="629" spans="2:2">
      <c r="B629" s="280"/>
    </row>
    <row r="630" spans="2:2">
      <c r="B630" s="280"/>
    </row>
    <row r="631" spans="2:2">
      <c r="B631" s="280"/>
    </row>
    <row r="632" spans="2:2">
      <c r="B632" s="280"/>
    </row>
    <row r="633" spans="2:2">
      <c r="B633" s="280"/>
    </row>
    <row r="634" spans="2:2">
      <c r="B634" s="280"/>
    </row>
    <row r="635" spans="2:2">
      <c r="B635" s="280"/>
    </row>
    <row r="636" spans="2:2">
      <c r="B636" s="280"/>
    </row>
    <row r="637" spans="2:2">
      <c r="B637" s="280"/>
    </row>
    <row r="638" spans="2:2">
      <c r="B638" s="280"/>
    </row>
    <row r="639" spans="2:2">
      <c r="B639" s="280"/>
    </row>
    <row r="640" spans="2:2">
      <c r="B640" s="280"/>
    </row>
    <row r="641" spans="2:2">
      <c r="B641" s="280"/>
    </row>
    <row r="642" spans="2:2">
      <c r="B642" s="280"/>
    </row>
    <row r="643" spans="2:2">
      <c r="B643" s="280"/>
    </row>
    <row r="644" spans="2:2">
      <c r="B644" s="280"/>
    </row>
    <row r="645" spans="2:2">
      <c r="B645" s="280"/>
    </row>
    <row r="646" spans="2:2">
      <c r="B646" s="280"/>
    </row>
    <row r="647" spans="2:2">
      <c r="B647" s="280"/>
    </row>
    <row r="648" spans="2:2">
      <c r="B648" s="280"/>
    </row>
    <row r="649" spans="2:2">
      <c r="B649" s="280"/>
    </row>
    <row r="650" spans="2:2">
      <c r="B650" s="280"/>
    </row>
    <row r="651" spans="2:2">
      <c r="B651" s="280"/>
    </row>
    <row r="652" spans="2:2">
      <c r="B652" s="280"/>
    </row>
    <row r="653" spans="2:2">
      <c r="B653" s="280"/>
    </row>
    <row r="654" spans="2:2">
      <c r="B654" s="280"/>
    </row>
    <row r="655" spans="2:2">
      <c r="B655" s="280"/>
    </row>
    <row r="656" spans="2:2">
      <c r="B656" s="280"/>
    </row>
    <row r="657" spans="2:2">
      <c r="B657" s="280"/>
    </row>
    <row r="658" spans="2:2">
      <c r="B658" s="280"/>
    </row>
    <row r="659" spans="2:2">
      <c r="B659" s="280"/>
    </row>
    <row r="660" spans="2:2">
      <c r="B660" s="280"/>
    </row>
    <row r="661" spans="2:2">
      <c r="B661" s="280"/>
    </row>
    <row r="662" spans="2:2">
      <c r="B662" s="280"/>
    </row>
    <row r="663" spans="2:2">
      <c r="B663" s="280"/>
    </row>
    <row r="664" spans="2:2">
      <c r="B664" s="280"/>
    </row>
    <row r="665" spans="2:2">
      <c r="B665" s="280"/>
    </row>
    <row r="666" spans="2:2">
      <c r="B666" s="280"/>
    </row>
    <row r="667" spans="2:2">
      <c r="B667" s="280"/>
    </row>
    <row r="668" spans="2:2">
      <c r="B668" s="280"/>
    </row>
    <row r="669" spans="2:2">
      <c r="B669" s="280"/>
    </row>
    <row r="670" spans="2:2">
      <c r="B670" s="280"/>
    </row>
    <row r="671" spans="2:2">
      <c r="B671" s="280"/>
    </row>
    <row r="672" spans="2:2">
      <c r="B672" s="280"/>
    </row>
    <row r="673" spans="2:2">
      <c r="B673" s="280"/>
    </row>
    <row r="674" spans="2:2">
      <c r="B674" s="280"/>
    </row>
    <row r="675" spans="2:2">
      <c r="B675" s="280"/>
    </row>
    <row r="676" spans="2:2">
      <c r="B676" s="280"/>
    </row>
    <row r="677" spans="2:2">
      <c r="B677" s="280"/>
    </row>
    <row r="678" spans="2:2">
      <c r="B678" s="280"/>
    </row>
    <row r="679" spans="2:2">
      <c r="B679" s="280"/>
    </row>
    <row r="680" spans="2:2">
      <c r="B680" s="280"/>
    </row>
    <row r="681" spans="2:2">
      <c r="B681" s="280"/>
    </row>
    <row r="682" spans="2:2">
      <c r="B682" s="280"/>
    </row>
    <row r="683" spans="2:2">
      <c r="B683" s="280"/>
    </row>
    <row r="684" spans="2:2">
      <c r="B684" s="280"/>
    </row>
    <row r="685" spans="2:2">
      <c r="B685" s="280"/>
    </row>
    <row r="686" spans="2:2">
      <c r="B686" s="280"/>
    </row>
    <row r="687" spans="2:2">
      <c r="B687" s="280"/>
    </row>
    <row r="688" spans="2:2">
      <c r="B688" s="280"/>
    </row>
    <row r="689" spans="2:2">
      <c r="B689" s="280"/>
    </row>
    <row r="690" spans="2:2">
      <c r="B690" s="280"/>
    </row>
    <row r="691" spans="2:2">
      <c r="B691" s="280"/>
    </row>
    <row r="692" spans="2:2">
      <c r="B692" s="280"/>
    </row>
    <row r="693" spans="2:2">
      <c r="B693" s="280"/>
    </row>
    <row r="694" spans="2:2">
      <c r="B694" s="280"/>
    </row>
    <row r="695" spans="2:2">
      <c r="B695" s="280"/>
    </row>
    <row r="696" spans="2:2">
      <c r="B696" s="280"/>
    </row>
    <row r="697" spans="2:2">
      <c r="B697" s="280"/>
    </row>
    <row r="698" spans="2:2">
      <c r="B698" s="280"/>
    </row>
    <row r="699" spans="2:2">
      <c r="B699" s="280"/>
    </row>
    <row r="700" spans="2:2">
      <c r="B700" s="280"/>
    </row>
    <row r="701" spans="2:2">
      <c r="B701" s="280"/>
    </row>
    <row r="702" spans="2:2">
      <c r="B702" s="280"/>
    </row>
    <row r="703" spans="2:2">
      <c r="B703" s="280"/>
    </row>
    <row r="704" spans="2:2">
      <c r="B704" s="280"/>
    </row>
    <row r="705" spans="2:2">
      <c r="B705" s="280"/>
    </row>
    <row r="706" spans="2:2">
      <c r="B706" s="280"/>
    </row>
    <row r="707" spans="2:2">
      <c r="B707" s="280"/>
    </row>
    <row r="708" spans="2:2">
      <c r="B708" s="280"/>
    </row>
    <row r="709" spans="2:2">
      <c r="B709" s="280"/>
    </row>
    <row r="710" spans="2:2">
      <c r="B710" s="280"/>
    </row>
    <row r="711" spans="2:2">
      <c r="B711" s="280"/>
    </row>
    <row r="712" spans="2:2">
      <c r="B712" s="280"/>
    </row>
    <row r="713" spans="2:2">
      <c r="B713" s="280"/>
    </row>
    <row r="714" spans="2:2">
      <c r="B714" s="280"/>
    </row>
    <row r="715" spans="2:2">
      <c r="B715" s="280"/>
    </row>
    <row r="716" spans="2:2">
      <c r="B716" s="280"/>
    </row>
    <row r="717" spans="2:2">
      <c r="B717" s="280"/>
    </row>
    <row r="718" spans="2:2">
      <c r="B718" s="280"/>
    </row>
    <row r="719" spans="2:2">
      <c r="B719" s="280"/>
    </row>
    <row r="720" spans="2:2">
      <c r="B720" s="280"/>
    </row>
    <row r="721" spans="2:2">
      <c r="B721" s="280"/>
    </row>
    <row r="722" spans="2:2">
      <c r="B722" s="280"/>
    </row>
    <row r="723" spans="2:2">
      <c r="B723" s="280"/>
    </row>
    <row r="724" spans="2:2">
      <c r="B724" s="280"/>
    </row>
    <row r="725" spans="2:2">
      <c r="B725" s="280"/>
    </row>
    <row r="726" spans="2:2">
      <c r="B726" s="280"/>
    </row>
    <row r="727" spans="2:2">
      <c r="B727" s="280"/>
    </row>
    <row r="728" spans="2:2">
      <c r="B728" s="280"/>
    </row>
    <row r="729" spans="2:2">
      <c r="B729" s="280"/>
    </row>
    <row r="730" spans="2:2">
      <c r="B730" s="280"/>
    </row>
    <row r="731" spans="2:2">
      <c r="B731" s="280"/>
    </row>
    <row r="732" spans="2:2">
      <c r="B732" s="280"/>
    </row>
    <row r="733" spans="2:2">
      <c r="B733" s="280"/>
    </row>
    <row r="734" spans="2:2">
      <c r="B734" s="280"/>
    </row>
    <row r="735" spans="2:2">
      <c r="B735" s="280"/>
    </row>
    <row r="736" spans="2:2">
      <c r="B736" s="280"/>
    </row>
    <row r="737" spans="2:2">
      <c r="B737" s="280"/>
    </row>
    <row r="738" spans="2:2">
      <c r="B738" s="280"/>
    </row>
    <row r="739" spans="2:2">
      <c r="B739" s="280"/>
    </row>
    <row r="740" spans="2:2">
      <c r="B740" s="280"/>
    </row>
    <row r="741" spans="2:2">
      <c r="B741" s="280"/>
    </row>
    <row r="742" spans="2:2">
      <c r="B742" s="280"/>
    </row>
    <row r="743" spans="2:2">
      <c r="B743" s="280"/>
    </row>
    <row r="744" spans="2:2">
      <c r="B744" s="280"/>
    </row>
    <row r="745" spans="2:2">
      <c r="B745" s="280"/>
    </row>
    <row r="746" spans="2:2">
      <c r="B746" s="280"/>
    </row>
    <row r="747" spans="2:2">
      <c r="B747" s="280"/>
    </row>
    <row r="748" spans="2:2">
      <c r="B748" s="280"/>
    </row>
    <row r="749" spans="2:2">
      <c r="B749" s="280"/>
    </row>
    <row r="750" spans="2:2">
      <c r="B750" s="280"/>
    </row>
    <row r="751" spans="2:2">
      <c r="B751" s="280"/>
    </row>
    <row r="752" spans="2:2">
      <c r="B752" s="280"/>
    </row>
    <row r="753" spans="2:2">
      <c r="B753" s="280"/>
    </row>
    <row r="754" spans="2:2">
      <c r="B754" s="280"/>
    </row>
    <row r="755" spans="2:2">
      <c r="B755" s="280"/>
    </row>
    <row r="756" spans="2:2">
      <c r="B756" s="280"/>
    </row>
    <row r="757" spans="2:2">
      <c r="B757" s="280"/>
    </row>
    <row r="758" spans="2:2">
      <c r="B758" s="280"/>
    </row>
    <row r="759" spans="2:2">
      <c r="B759" s="280"/>
    </row>
    <row r="760" spans="2:2">
      <c r="B760" s="280"/>
    </row>
    <row r="761" spans="2:2">
      <c r="B761" s="280"/>
    </row>
    <row r="762" spans="2:2">
      <c r="B762" s="280"/>
    </row>
    <row r="763" spans="2:2">
      <c r="B763" s="280"/>
    </row>
    <row r="764" spans="2:2">
      <c r="B764" s="280"/>
    </row>
    <row r="765" spans="2:2">
      <c r="B765" s="280"/>
    </row>
    <row r="766" spans="2:2">
      <c r="B766" s="280"/>
    </row>
    <row r="767" spans="2:2">
      <c r="B767" s="280"/>
    </row>
    <row r="768" spans="2:2">
      <c r="B768" s="280"/>
    </row>
    <row r="769" spans="2:2">
      <c r="B769" s="280"/>
    </row>
    <row r="770" spans="2:2">
      <c r="B770" s="280"/>
    </row>
    <row r="771" spans="2:2">
      <c r="B771" s="280"/>
    </row>
    <row r="772" spans="2:2">
      <c r="B772" s="280"/>
    </row>
    <row r="773" spans="2:2">
      <c r="B773" s="280"/>
    </row>
    <row r="774" spans="2:2">
      <c r="B774" s="280"/>
    </row>
    <row r="775" spans="2:2">
      <c r="B775" s="280"/>
    </row>
    <row r="776" spans="2:2">
      <c r="B776" s="280"/>
    </row>
    <row r="777" spans="2:2">
      <c r="B777" s="280"/>
    </row>
    <row r="778" spans="2:2">
      <c r="B778" s="280"/>
    </row>
    <row r="779" spans="2:2">
      <c r="B779" s="280"/>
    </row>
    <row r="780" spans="2:2">
      <c r="B780" s="280"/>
    </row>
    <row r="781" spans="2:2">
      <c r="B781" s="280"/>
    </row>
    <row r="782" spans="2:2">
      <c r="B782" s="280"/>
    </row>
    <row r="783" spans="2:2">
      <c r="B783" s="280"/>
    </row>
    <row r="784" spans="2:2">
      <c r="B784" s="280"/>
    </row>
    <row r="785" spans="2:2">
      <c r="B785" s="280"/>
    </row>
    <row r="786" spans="2:2">
      <c r="B786" s="280"/>
    </row>
    <row r="787" spans="2:2">
      <c r="B787" s="280"/>
    </row>
    <row r="788" spans="2:2">
      <c r="B788" s="280"/>
    </row>
    <row r="789" spans="2:2">
      <c r="B789" s="280"/>
    </row>
    <row r="790" spans="2:2">
      <c r="B790" s="280"/>
    </row>
    <row r="791" spans="2:2">
      <c r="B791" s="280"/>
    </row>
    <row r="792" spans="2:2">
      <c r="B792" s="280"/>
    </row>
    <row r="793" spans="2:2">
      <c r="B793" s="280"/>
    </row>
    <row r="794" spans="2:2">
      <c r="B794" s="280"/>
    </row>
    <row r="795" spans="2:2">
      <c r="B795" s="280"/>
    </row>
    <row r="796" spans="2:2">
      <c r="B796" s="280"/>
    </row>
    <row r="797" spans="2:2">
      <c r="B797" s="280"/>
    </row>
    <row r="798" spans="2:2">
      <c r="B798" s="280"/>
    </row>
    <row r="799" spans="2:2">
      <c r="B799" s="280"/>
    </row>
    <row r="800" spans="2:2">
      <c r="B800" s="280"/>
    </row>
    <row r="801" spans="2:2">
      <c r="B801" s="280"/>
    </row>
    <row r="802" spans="2:2">
      <c r="B802" s="280"/>
    </row>
    <row r="803" spans="2:2">
      <c r="B803" s="280"/>
    </row>
    <row r="804" spans="2:2">
      <c r="B804" s="280"/>
    </row>
    <row r="805" spans="2:2">
      <c r="B805" s="280"/>
    </row>
    <row r="806" spans="2:2">
      <c r="B806" s="280"/>
    </row>
    <row r="807" spans="2:2">
      <c r="B807" s="280"/>
    </row>
    <row r="808" spans="2:2">
      <c r="B808" s="280"/>
    </row>
    <row r="809" spans="2:2">
      <c r="B809" s="280"/>
    </row>
    <row r="810" spans="2:2">
      <c r="B810" s="280"/>
    </row>
    <row r="811" spans="2:2">
      <c r="B811" s="280"/>
    </row>
    <row r="812" spans="2:2">
      <c r="B812" s="280"/>
    </row>
    <row r="813" spans="2:2">
      <c r="B813" s="280"/>
    </row>
    <row r="814" spans="2:2">
      <c r="B814" s="280"/>
    </row>
    <row r="815" spans="2:2">
      <c r="B815" s="280"/>
    </row>
    <row r="816" spans="2:2">
      <c r="B816" s="280"/>
    </row>
    <row r="817" spans="2:2">
      <c r="B817" s="280"/>
    </row>
    <row r="818" spans="2:2">
      <c r="B818" s="280"/>
    </row>
    <row r="819" spans="2:2">
      <c r="B819" s="280"/>
    </row>
    <row r="820" spans="2:2">
      <c r="B820" s="280"/>
    </row>
    <row r="821" spans="2:2">
      <c r="B821" s="280"/>
    </row>
    <row r="822" spans="2:2">
      <c r="B822" s="280"/>
    </row>
    <row r="823" spans="2:2">
      <c r="B823" s="280"/>
    </row>
    <row r="824" spans="2:2">
      <c r="B824" s="280"/>
    </row>
    <row r="825" spans="2:2">
      <c r="B825" s="280"/>
    </row>
    <row r="826" spans="2:2">
      <c r="B826" s="280"/>
    </row>
    <row r="827" spans="2:2">
      <c r="B827" s="280"/>
    </row>
    <row r="828" spans="2:2">
      <c r="B828" s="280"/>
    </row>
    <row r="829" spans="2:2">
      <c r="B829" s="280"/>
    </row>
    <row r="830" spans="2:2">
      <c r="B830" s="280"/>
    </row>
    <row r="831" spans="2:2">
      <c r="B831" s="280"/>
    </row>
    <row r="832" spans="2:2">
      <c r="B832" s="280"/>
    </row>
    <row r="833" spans="2:2">
      <c r="B833" s="280"/>
    </row>
    <row r="834" spans="2:2">
      <c r="B834" s="280"/>
    </row>
    <row r="835" spans="2:2">
      <c r="B835" s="280"/>
    </row>
    <row r="836" spans="2:2">
      <c r="B836" s="280"/>
    </row>
    <row r="837" spans="2:2">
      <c r="B837" s="280"/>
    </row>
    <row r="838" spans="2:2">
      <c r="B838" s="280"/>
    </row>
    <row r="839" spans="2:2">
      <c r="B839" s="280"/>
    </row>
    <row r="840" spans="2:2">
      <c r="B840" s="280"/>
    </row>
    <row r="841" spans="2:2">
      <c r="B841" s="280"/>
    </row>
    <row r="842" spans="2:2">
      <c r="B842" s="280"/>
    </row>
    <row r="843" spans="2:2">
      <c r="B843" s="280"/>
    </row>
    <row r="844" spans="2:2">
      <c r="B844" s="280"/>
    </row>
    <row r="845" spans="2:2">
      <c r="B845" s="280"/>
    </row>
    <row r="846" spans="2:2">
      <c r="B846" s="280"/>
    </row>
    <row r="847" spans="2:2">
      <c r="B847" s="280"/>
    </row>
    <row r="848" spans="2:2">
      <c r="B848" s="280"/>
    </row>
    <row r="849" spans="2:2">
      <c r="B849" s="280"/>
    </row>
    <row r="850" spans="2:2">
      <c r="B850" s="280"/>
    </row>
    <row r="851" spans="2:2">
      <c r="B851" s="280"/>
    </row>
    <row r="852" spans="2:2">
      <c r="B852" s="280"/>
    </row>
    <row r="853" spans="2:2">
      <c r="B853" s="280"/>
    </row>
    <row r="854" spans="2:2">
      <c r="B854" s="280"/>
    </row>
    <row r="855" spans="2:2">
      <c r="B855" s="280"/>
    </row>
    <row r="856" spans="2:2">
      <c r="B856" s="280"/>
    </row>
    <row r="857" spans="2:2">
      <c r="B857" s="280"/>
    </row>
    <row r="858" spans="2:2">
      <c r="B858" s="280"/>
    </row>
    <row r="859" spans="2:2">
      <c r="B859" s="280"/>
    </row>
    <row r="860" spans="2:2">
      <c r="B860" s="280"/>
    </row>
    <row r="861" spans="2:2">
      <c r="B861" s="280"/>
    </row>
    <row r="862" spans="2:2">
      <c r="B862" s="280"/>
    </row>
    <row r="863" spans="2:2">
      <c r="B863" s="280"/>
    </row>
    <row r="864" spans="2:2">
      <c r="B864" s="280"/>
    </row>
    <row r="865" spans="2:2">
      <c r="B865" s="280"/>
    </row>
    <row r="866" spans="2:2">
      <c r="B866" s="280"/>
    </row>
    <row r="867" spans="2:2">
      <c r="B867" s="280"/>
    </row>
    <row r="868" spans="2:2">
      <c r="B868" s="280"/>
    </row>
    <row r="869" spans="2:2">
      <c r="B869" s="280"/>
    </row>
    <row r="870" spans="2:2">
      <c r="B870" s="280"/>
    </row>
    <row r="871" spans="2:2">
      <c r="B871" s="280"/>
    </row>
    <row r="872" spans="2:2">
      <c r="B872" s="280"/>
    </row>
    <row r="873" spans="2:2">
      <c r="B873" s="280"/>
    </row>
    <row r="874" spans="2:2">
      <c r="B874" s="280"/>
    </row>
    <row r="875" spans="2:2">
      <c r="B875" s="280"/>
    </row>
    <row r="876" spans="2:2">
      <c r="B876" s="280"/>
    </row>
    <row r="877" spans="2:2">
      <c r="B877" s="280"/>
    </row>
    <row r="878" spans="2:2">
      <c r="B878" s="280"/>
    </row>
    <row r="879" spans="2:2">
      <c r="B879" s="280"/>
    </row>
    <row r="880" spans="2:2">
      <c r="B880" s="280"/>
    </row>
    <row r="881" spans="2:2">
      <c r="B881" s="280"/>
    </row>
    <row r="882" spans="2:2">
      <c r="B882" s="280"/>
    </row>
    <row r="883" spans="2:2">
      <c r="B883" s="280"/>
    </row>
    <row r="884" spans="2:2">
      <c r="B884" s="280"/>
    </row>
    <row r="885" spans="2:2">
      <c r="B885" s="280"/>
    </row>
    <row r="886" spans="2:2">
      <c r="B886" s="280"/>
    </row>
    <row r="887" spans="2:2">
      <c r="B887" s="280"/>
    </row>
    <row r="888" spans="2:2">
      <c r="B888" s="280"/>
    </row>
    <row r="889" spans="2:2">
      <c r="B889" s="280"/>
    </row>
    <row r="890" spans="2:2">
      <c r="B890" s="280"/>
    </row>
    <row r="891" spans="2:2">
      <c r="B891" s="280"/>
    </row>
    <row r="892" spans="2:2">
      <c r="B892" s="280"/>
    </row>
    <row r="893" spans="2:2">
      <c r="B893" s="280"/>
    </row>
    <row r="894" spans="2:2">
      <c r="B894" s="280"/>
    </row>
    <row r="895" spans="2:2">
      <c r="B895" s="280"/>
    </row>
    <row r="896" spans="2:2">
      <c r="B896" s="280"/>
    </row>
    <row r="897" spans="2:2">
      <c r="B897" s="280"/>
    </row>
    <row r="898" spans="2:2">
      <c r="B898" s="280"/>
    </row>
    <row r="899" spans="2:2">
      <c r="B899" s="280"/>
    </row>
    <row r="900" spans="2:2">
      <c r="B900" s="280"/>
    </row>
    <row r="901" spans="2:2">
      <c r="B901" s="280"/>
    </row>
    <row r="902" spans="2:2">
      <c r="B902" s="280"/>
    </row>
    <row r="903" spans="2:2">
      <c r="B903" s="280"/>
    </row>
    <row r="904" spans="2:2">
      <c r="B904" s="280"/>
    </row>
    <row r="905" spans="2:2">
      <c r="B905" s="280"/>
    </row>
    <row r="906" spans="2:2">
      <c r="B906" s="280"/>
    </row>
    <row r="907" spans="2:2">
      <c r="B907" s="280"/>
    </row>
    <row r="908" spans="2:2">
      <c r="B908" s="280"/>
    </row>
    <row r="909" spans="2:2">
      <c r="B909" s="280"/>
    </row>
    <row r="910" spans="2:2">
      <c r="B910" s="280"/>
    </row>
    <row r="911" spans="2:2">
      <c r="B911" s="280"/>
    </row>
    <row r="912" spans="2:2">
      <c r="B912" s="280"/>
    </row>
    <row r="913" spans="2:2">
      <c r="B913" s="280"/>
    </row>
    <row r="914" spans="2:2">
      <c r="B914" s="280"/>
    </row>
    <row r="915" spans="2:2">
      <c r="B915" s="280"/>
    </row>
    <row r="916" spans="2:2">
      <c r="B916" s="280"/>
    </row>
    <row r="917" spans="2:2">
      <c r="B917" s="280"/>
    </row>
    <row r="918" spans="2:2">
      <c r="B918" s="280"/>
    </row>
    <row r="919" spans="2:2">
      <c r="B919" s="280"/>
    </row>
    <row r="920" spans="2:2">
      <c r="B920" s="280"/>
    </row>
    <row r="921" spans="2:2">
      <c r="B921" s="280"/>
    </row>
    <row r="922" spans="2:2">
      <c r="B922" s="280"/>
    </row>
    <row r="923" spans="2:2">
      <c r="B923" s="280"/>
    </row>
    <row r="924" spans="2:2">
      <c r="B924" s="280"/>
    </row>
    <row r="925" spans="2:2">
      <c r="B925" s="280"/>
    </row>
    <row r="926" spans="2:2">
      <c r="B926" s="280"/>
    </row>
    <row r="927" spans="2:2">
      <c r="B927" s="280"/>
    </row>
    <row r="928" spans="2:2">
      <c r="B928" s="280"/>
    </row>
    <row r="929" spans="2:2">
      <c r="B929" s="280"/>
    </row>
    <row r="930" spans="2:2">
      <c r="B930" s="280"/>
    </row>
    <row r="931" spans="2:2">
      <c r="B931" s="280"/>
    </row>
    <row r="932" spans="2:2">
      <c r="B932" s="280"/>
    </row>
    <row r="933" spans="2:2">
      <c r="B933" s="280"/>
    </row>
    <row r="934" spans="2:2">
      <c r="B934" s="280"/>
    </row>
    <row r="935" spans="2:2">
      <c r="B935" s="280"/>
    </row>
    <row r="936" spans="2:2">
      <c r="B936" s="280"/>
    </row>
    <row r="937" spans="2:2">
      <c r="B937" s="280"/>
    </row>
    <row r="938" spans="2:2">
      <c r="B938" s="280"/>
    </row>
    <row r="939" spans="2:2">
      <c r="B939" s="280"/>
    </row>
    <row r="940" spans="2:2">
      <c r="B940" s="280"/>
    </row>
    <row r="941" spans="2:2">
      <c r="B941" s="280"/>
    </row>
    <row r="942" spans="2:2">
      <c r="B942" s="280"/>
    </row>
    <row r="943" spans="2:2">
      <c r="B943" s="280"/>
    </row>
    <row r="944" spans="2:2">
      <c r="B944" s="280"/>
    </row>
    <row r="945" spans="2:2">
      <c r="B945" s="280"/>
    </row>
    <row r="946" spans="2:2">
      <c r="B946" s="280"/>
    </row>
    <row r="947" spans="2:2">
      <c r="B947" s="280"/>
    </row>
    <row r="948" spans="2:2">
      <c r="B948" s="280"/>
    </row>
    <row r="949" spans="2:2">
      <c r="B949" s="280"/>
    </row>
    <row r="950" spans="2:2">
      <c r="B950" s="280"/>
    </row>
    <row r="951" spans="2:2">
      <c r="B951" s="280"/>
    </row>
    <row r="952" spans="2:2">
      <c r="B952" s="280"/>
    </row>
    <row r="953" spans="2:2">
      <c r="B953" s="280"/>
    </row>
    <row r="954" spans="2:2">
      <c r="B954" s="280"/>
    </row>
    <row r="955" spans="2:2">
      <c r="B955" s="280"/>
    </row>
    <row r="956" spans="2:2">
      <c r="B956" s="280"/>
    </row>
    <row r="957" spans="2:2">
      <c r="B957" s="280"/>
    </row>
    <row r="958" spans="2:2">
      <c r="B958" s="280"/>
    </row>
    <row r="959" spans="2:2">
      <c r="B959" s="280"/>
    </row>
    <row r="960" spans="2:2">
      <c r="B960" s="280"/>
    </row>
    <row r="961" spans="2:2">
      <c r="B961" s="280"/>
    </row>
    <row r="962" spans="2:2">
      <c r="B962" s="280"/>
    </row>
    <row r="963" spans="2:2">
      <c r="B963" s="280"/>
    </row>
    <row r="964" spans="2:2">
      <c r="B964" s="280"/>
    </row>
    <row r="965" spans="2:2">
      <c r="B965" s="280"/>
    </row>
    <row r="966" spans="2:2">
      <c r="B966" s="280"/>
    </row>
    <row r="967" spans="2:2">
      <c r="B967" s="280"/>
    </row>
    <row r="968" spans="2:2">
      <c r="B968" s="280"/>
    </row>
    <row r="969" spans="2:2">
      <c r="B969" s="280"/>
    </row>
    <row r="970" spans="2:2">
      <c r="B970" s="280"/>
    </row>
    <row r="971" spans="2:2">
      <c r="B971" s="280"/>
    </row>
    <row r="972" spans="2:2">
      <c r="B972" s="280"/>
    </row>
    <row r="973" spans="2:2">
      <c r="B973" s="280"/>
    </row>
    <row r="974" spans="2:2">
      <c r="B974" s="280"/>
    </row>
    <row r="975" spans="2:2">
      <c r="B975" s="280"/>
    </row>
    <row r="976" spans="2:2">
      <c r="B976" s="280"/>
    </row>
    <row r="977" spans="2:2">
      <c r="B977" s="280"/>
    </row>
    <row r="978" spans="2:2">
      <c r="B978" s="280"/>
    </row>
    <row r="979" spans="2:2">
      <c r="B979" s="280"/>
    </row>
    <row r="980" spans="2:2">
      <c r="B980" s="280"/>
    </row>
    <row r="981" spans="2:2">
      <c r="B981" s="280"/>
    </row>
    <row r="982" spans="2:2">
      <c r="B982" s="280"/>
    </row>
    <row r="983" spans="2:2">
      <c r="B983" s="280"/>
    </row>
    <row r="984" spans="2:2">
      <c r="B984" s="280"/>
    </row>
    <row r="985" spans="2:2">
      <c r="B985" s="280"/>
    </row>
    <row r="986" spans="2:2">
      <c r="B986" s="280"/>
    </row>
    <row r="987" spans="2:2">
      <c r="B987" s="280"/>
    </row>
    <row r="988" spans="2:2">
      <c r="B988" s="280"/>
    </row>
    <row r="989" spans="2:2">
      <c r="B989" s="280"/>
    </row>
    <row r="990" spans="2:2">
      <c r="B990" s="280"/>
    </row>
    <row r="991" spans="2:2">
      <c r="B991" s="280"/>
    </row>
    <row r="992" spans="2:2">
      <c r="B992" s="280"/>
    </row>
    <row r="993" spans="2:2">
      <c r="B993" s="280"/>
    </row>
    <row r="994" spans="2:2">
      <c r="B994" s="280"/>
    </row>
    <row r="995" spans="2:2">
      <c r="B995" s="280"/>
    </row>
    <row r="996" spans="2:2">
      <c r="B996" s="280"/>
    </row>
    <row r="997" spans="2:2">
      <c r="B997" s="280"/>
    </row>
    <row r="998" spans="2:2">
      <c r="B998" s="280"/>
    </row>
    <row r="999" spans="2:2">
      <c r="B999" s="280"/>
    </row>
    <row r="1000" spans="2:2">
      <c r="B1000" s="280"/>
    </row>
    <row r="1001" spans="2:2">
      <c r="B1001" s="280"/>
    </row>
    <row r="1002" spans="2:2">
      <c r="B1002" s="280"/>
    </row>
    <row r="1003" spans="2:2">
      <c r="B1003" s="280"/>
    </row>
    <row r="1004" spans="2:2">
      <c r="B1004" s="280"/>
    </row>
    <row r="1005" spans="2:2">
      <c r="B1005" s="280"/>
    </row>
    <row r="1006" spans="2:2">
      <c r="B1006" s="280"/>
    </row>
    <row r="1007" spans="2:2">
      <c r="B1007" s="280"/>
    </row>
    <row r="1008" spans="2:2">
      <c r="B1008" s="280"/>
    </row>
    <row r="1009" spans="2:2">
      <c r="B1009" s="280"/>
    </row>
    <row r="1010" spans="2:2">
      <c r="B1010" s="280"/>
    </row>
    <row r="1011" spans="2:2">
      <c r="B1011" s="280"/>
    </row>
    <row r="1012" spans="2:2">
      <c r="B1012" s="280"/>
    </row>
    <row r="1013" spans="2:2">
      <c r="B1013" s="280"/>
    </row>
    <row r="1014" spans="2:2">
      <c r="B1014" s="280"/>
    </row>
    <row r="1015" spans="2:2">
      <c r="B1015" s="280"/>
    </row>
    <row r="1016" spans="2:2">
      <c r="B1016" s="280"/>
    </row>
    <row r="1017" spans="2:2">
      <c r="B1017" s="280"/>
    </row>
    <row r="1018" spans="2:2">
      <c r="B1018" s="280"/>
    </row>
    <row r="1019" spans="2:2">
      <c r="B1019" s="280"/>
    </row>
    <row r="1020" spans="2:2">
      <c r="B1020" s="280"/>
    </row>
    <row r="1021" spans="2:2">
      <c r="B1021" s="280"/>
    </row>
    <row r="1022" spans="2:2">
      <c r="B1022" s="280"/>
    </row>
    <row r="1023" spans="2:2">
      <c r="B1023" s="280"/>
    </row>
    <row r="1024" spans="2:2">
      <c r="B1024" s="280"/>
    </row>
    <row r="1025" spans="2:2">
      <c r="B1025" s="280"/>
    </row>
    <row r="1026" spans="2:2">
      <c r="B1026" s="280"/>
    </row>
    <row r="1027" spans="2:2">
      <c r="B1027" s="280"/>
    </row>
    <row r="1028" spans="2:2">
      <c r="B1028" s="280"/>
    </row>
    <row r="1029" spans="2:2">
      <c r="B1029" s="280"/>
    </row>
    <row r="1030" spans="2:2">
      <c r="B1030" s="280"/>
    </row>
    <row r="1031" spans="2:2">
      <c r="B1031" s="280"/>
    </row>
    <row r="1032" spans="2:2">
      <c r="B1032" s="280"/>
    </row>
    <row r="1033" spans="2:2">
      <c r="B1033" s="280"/>
    </row>
    <row r="1034" spans="2:2">
      <c r="B1034" s="280"/>
    </row>
    <row r="1035" spans="2:2">
      <c r="B1035" s="280"/>
    </row>
    <row r="1036" spans="2:2">
      <c r="B1036" s="280"/>
    </row>
    <row r="1037" spans="2:2">
      <c r="B1037" s="280"/>
    </row>
    <row r="1038" spans="2:2">
      <c r="B1038" s="280"/>
    </row>
    <row r="1039" spans="2:2">
      <c r="B1039" s="280"/>
    </row>
    <row r="1040" spans="2:2">
      <c r="B1040" s="280"/>
    </row>
    <row r="1041" spans="2:2">
      <c r="B1041" s="280"/>
    </row>
    <row r="1042" spans="2:2">
      <c r="B1042" s="280"/>
    </row>
    <row r="1043" spans="2:2">
      <c r="B1043" s="280"/>
    </row>
    <row r="1044" spans="2:2">
      <c r="B1044" s="280"/>
    </row>
    <row r="1045" spans="2:2">
      <c r="B1045" s="280"/>
    </row>
    <row r="1046" spans="2:2">
      <c r="B1046" s="280"/>
    </row>
    <row r="1047" spans="2:2">
      <c r="B1047" s="280"/>
    </row>
    <row r="1048" spans="2:2">
      <c r="B1048" s="280"/>
    </row>
    <row r="1049" spans="2:2">
      <c r="B1049" s="280"/>
    </row>
    <row r="1050" spans="2:2">
      <c r="B1050" s="280"/>
    </row>
    <row r="1051" spans="2:2">
      <c r="B1051" s="280"/>
    </row>
    <row r="1052" spans="2:2">
      <c r="B1052" s="280"/>
    </row>
    <row r="1053" spans="2:2">
      <c r="B1053" s="280"/>
    </row>
    <row r="1054" spans="2:2">
      <c r="B1054" s="280"/>
    </row>
    <row r="1055" spans="2:2">
      <c r="B1055" s="280"/>
    </row>
    <row r="1056" spans="2:2">
      <c r="B1056" s="280"/>
    </row>
    <row r="1057" spans="2:2">
      <c r="B1057" s="280"/>
    </row>
    <row r="1058" spans="2:2">
      <c r="B1058" s="280"/>
    </row>
    <row r="1059" spans="2:2">
      <c r="B1059" s="280"/>
    </row>
    <row r="1060" spans="2:2">
      <c r="B1060" s="280"/>
    </row>
    <row r="1061" spans="2:2">
      <c r="B1061" s="280"/>
    </row>
    <row r="1062" spans="2:2">
      <c r="B1062" s="280"/>
    </row>
    <row r="1063" spans="2:2">
      <c r="B1063" s="280"/>
    </row>
    <row r="1064" spans="2:2">
      <c r="B1064" s="280"/>
    </row>
    <row r="1065" spans="2:2">
      <c r="B1065" s="280"/>
    </row>
    <row r="1066" spans="2:2">
      <c r="B1066" s="280"/>
    </row>
    <row r="1067" spans="2:2">
      <c r="B1067" s="280"/>
    </row>
    <row r="1068" spans="2:2">
      <c r="B1068" s="280"/>
    </row>
    <row r="1069" spans="2:2">
      <c r="B1069" s="280"/>
    </row>
    <row r="1070" spans="2:2">
      <c r="B1070" s="280"/>
    </row>
    <row r="1071" spans="2:2">
      <c r="B1071" s="280"/>
    </row>
    <row r="1072" spans="2:2">
      <c r="B1072" s="280"/>
    </row>
    <row r="1073" spans="2:2">
      <c r="B1073" s="280"/>
    </row>
    <row r="1074" spans="2:2">
      <c r="B1074" s="280"/>
    </row>
    <row r="1075" spans="2:2">
      <c r="B1075" s="280"/>
    </row>
    <row r="1076" spans="2:2">
      <c r="B1076" s="280"/>
    </row>
    <row r="1077" spans="2:2">
      <c r="B1077" s="280"/>
    </row>
    <row r="1078" spans="2:2">
      <c r="B1078" s="280"/>
    </row>
    <row r="1079" spans="2:2">
      <c r="B1079" s="280"/>
    </row>
    <row r="1080" spans="2:2">
      <c r="B1080" s="280"/>
    </row>
    <row r="1081" spans="2:2">
      <c r="B1081" s="280"/>
    </row>
    <row r="1082" spans="2:2">
      <c r="B1082" s="280"/>
    </row>
    <row r="1083" spans="2:2">
      <c r="B1083" s="280"/>
    </row>
    <row r="1084" spans="2:2">
      <c r="B1084" s="280"/>
    </row>
    <row r="1085" spans="2:2">
      <c r="B1085" s="280"/>
    </row>
    <row r="1086" spans="2:2">
      <c r="B1086" s="280"/>
    </row>
    <row r="1087" spans="2:2">
      <c r="B1087" s="280"/>
    </row>
    <row r="1088" spans="2:2">
      <c r="B1088" s="280"/>
    </row>
    <row r="1089" spans="2:2">
      <c r="B1089" s="280"/>
    </row>
    <row r="1090" spans="2:2">
      <c r="B1090" s="280"/>
    </row>
    <row r="1091" spans="2:2">
      <c r="B1091" s="280"/>
    </row>
    <row r="1092" spans="2:2">
      <c r="B1092" s="280"/>
    </row>
    <row r="1093" spans="2:2">
      <c r="B1093" s="280"/>
    </row>
    <row r="1094" spans="2:2">
      <c r="B1094" s="280"/>
    </row>
    <row r="1095" spans="2:2">
      <c r="B1095" s="280"/>
    </row>
    <row r="1096" spans="2:2">
      <c r="B1096" s="280"/>
    </row>
    <row r="1097" spans="2:2">
      <c r="B1097" s="280"/>
    </row>
    <row r="1098" spans="2:2">
      <c r="B1098" s="280"/>
    </row>
    <row r="1099" spans="2:2">
      <c r="B1099" s="280"/>
    </row>
    <row r="1100" spans="2:2">
      <c r="B1100" s="280"/>
    </row>
    <row r="1101" spans="2:2">
      <c r="B1101" s="280"/>
    </row>
    <row r="1102" spans="2:2">
      <c r="B1102" s="280"/>
    </row>
    <row r="1103" spans="2:2">
      <c r="B1103" s="280"/>
    </row>
    <row r="1104" spans="2:2">
      <c r="B1104" s="280"/>
    </row>
    <row r="1105" spans="2:2">
      <c r="B1105" s="280"/>
    </row>
    <row r="1106" spans="2:2">
      <c r="B1106" s="280"/>
    </row>
    <row r="1107" spans="2:2">
      <c r="B1107" s="280"/>
    </row>
    <row r="1108" spans="2:2">
      <c r="B1108" s="280"/>
    </row>
    <row r="1109" spans="2:2">
      <c r="B1109" s="280"/>
    </row>
    <row r="1110" spans="2:2">
      <c r="B1110" s="280"/>
    </row>
    <row r="1111" spans="2:2">
      <c r="B1111" s="280"/>
    </row>
    <row r="1112" spans="2:2">
      <c r="B1112" s="280"/>
    </row>
    <row r="1113" spans="2:2">
      <c r="B1113" s="280"/>
    </row>
    <row r="1114" spans="2:2">
      <c r="B1114" s="280"/>
    </row>
    <row r="1115" spans="2:2">
      <c r="B1115" s="280"/>
    </row>
    <row r="1116" spans="2:2">
      <c r="B1116" s="280"/>
    </row>
    <row r="1117" spans="2:2">
      <c r="B1117" s="280"/>
    </row>
    <row r="1118" spans="2:2">
      <c r="B1118" s="280"/>
    </row>
    <row r="1119" spans="2:2">
      <c r="B1119" s="280"/>
    </row>
    <row r="1120" spans="2:2">
      <c r="B1120" s="280"/>
    </row>
    <row r="1121" spans="2:2">
      <c r="B1121" s="280"/>
    </row>
    <row r="1122" spans="2:2">
      <c r="B1122" s="280"/>
    </row>
    <row r="1123" spans="2:2">
      <c r="B1123" s="280"/>
    </row>
    <row r="1124" spans="2:2">
      <c r="B1124" s="280"/>
    </row>
    <row r="1125" spans="2:2">
      <c r="B1125" s="280"/>
    </row>
    <row r="1126" spans="2:2">
      <c r="B1126" s="280"/>
    </row>
    <row r="1127" spans="2:2">
      <c r="B1127" s="280"/>
    </row>
    <row r="1128" spans="2:2">
      <c r="B1128" s="280"/>
    </row>
    <row r="1129" spans="2:2">
      <c r="B1129" s="280"/>
    </row>
    <row r="1130" spans="2:2">
      <c r="B1130" s="280"/>
    </row>
    <row r="1131" spans="2:2">
      <c r="B1131" s="280"/>
    </row>
    <row r="1132" spans="2:2">
      <c r="B1132" s="280"/>
    </row>
    <row r="1133" spans="2:2">
      <c r="B1133" s="280"/>
    </row>
    <row r="1134" spans="2:2">
      <c r="B1134" s="280"/>
    </row>
    <row r="1135" spans="2:2">
      <c r="B1135" s="280"/>
    </row>
    <row r="1136" spans="2:2">
      <c r="B1136" s="280"/>
    </row>
    <row r="1137" spans="2:2">
      <c r="B1137" s="280"/>
    </row>
    <row r="1138" spans="2:2">
      <c r="B1138" s="280"/>
    </row>
    <row r="1139" spans="2:2">
      <c r="B1139" s="280"/>
    </row>
    <row r="1140" spans="2:2">
      <c r="B1140" s="280"/>
    </row>
    <row r="1141" spans="2:2">
      <c r="B1141" s="280"/>
    </row>
    <row r="1142" spans="2:2">
      <c r="B1142" s="280"/>
    </row>
    <row r="1143" spans="2:2">
      <c r="B1143" s="280"/>
    </row>
    <row r="1144" spans="2:2">
      <c r="B1144" s="280"/>
    </row>
    <row r="1145" spans="2:2">
      <c r="B1145" s="280"/>
    </row>
    <row r="1146" spans="2:2">
      <c r="B1146" s="280"/>
    </row>
    <row r="1147" spans="2:2">
      <c r="B1147" s="280"/>
    </row>
    <row r="1148" spans="2:2">
      <c r="B1148" s="280"/>
    </row>
    <row r="1149" spans="2:2">
      <c r="B1149" s="280"/>
    </row>
    <row r="1150" spans="2:2">
      <c r="B1150" s="280"/>
    </row>
    <row r="1151" spans="2:2">
      <c r="B1151" s="280"/>
    </row>
    <row r="1152" spans="2:2">
      <c r="B1152" s="280"/>
    </row>
    <row r="1153" spans="2:2">
      <c r="B1153" s="280"/>
    </row>
    <row r="1154" spans="2:2">
      <c r="B1154" s="280"/>
    </row>
    <row r="1155" spans="2:2">
      <c r="B1155" s="280"/>
    </row>
    <row r="1156" spans="2:2">
      <c r="B1156" s="280"/>
    </row>
    <row r="1157" spans="2:2">
      <c r="B1157" s="280"/>
    </row>
    <row r="1158" spans="2:2">
      <c r="B1158" s="280"/>
    </row>
    <row r="1159" spans="2:2">
      <c r="B1159" s="280"/>
    </row>
    <row r="1160" spans="2:2">
      <c r="B1160" s="280"/>
    </row>
    <row r="1161" spans="2:2">
      <c r="B1161" s="280"/>
    </row>
    <row r="1162" spans="2:2">
      <c r="B1162" s="280"/>
    </row>
    <row r="1163" spans="2:2">
      <c r="B1163" s="280"/>
    </row>
    <row r="1164" spans="2:2">
      <c r="B1164" s="280"/>
    </row>
    <row r="1165" spans="2:2">
      <c r="B1165" s="280"/>
    </row>
    <row r="1166" spans="2:2">
      <c r="B1166" s="280"/>
    </row>
    <row r="1167" spans="2:2">
      <c r="B1167" s="280"/>
    </row>
    <row r="1168" spans="2:2">
      <c r="B1168" s="280"/>
    </row>
    <row r="1169" spans="2:2">
      <c r="B1169" s="280"/>
    </row>
    <row r="1170" spans="2:2">
      <c r="B1170" s="280"/>
    </row>
    <row r="1171" spans="2:2">
      <c r="B1171" s="280"/>
    </row>
    <row r="1172" spans="2:2">
      <c r="B1172" s="280"/>
    </row>
    <row r="1173" spans="2:2">
      <c r="B1173" s="280"/>
    </row>
    <row r="1174" spans="2:2">
      <c r="B1174" s="280"/>
    </row>
    <row r="1175" spans="2:2">
      <c r="B1175" s="280"/>
    </row>
    <row r="1176" spans="2:2">
      <c r="B1176" s="280"/>
    </row>
    <row r="1177" spans="2:2">
      <c r="B1177" s="280"/>
    </row>
    <row r="1178" spans="2:2">
      <c r="B1178" s="280"/>
    </row>
    <row r="1179" spans="2:2">
      <c r="B1179" s="280"/>
    </row>
    <row r="1180" spans="2:2">
      <c r="B1180" s="280"/>
    </row>
    <row r="1181" spans="2:2">
      <c r="B1181" s="280"/>
    </row>
    <row r="1182" spans="2:2">
      <c r="B1182" s="280"/>
    </row>
    <row r="1183" spans="2:2">
      <c r="B1183" s="280"/>
    </row>
    <row r="1184" spans="2:2">
      <c r="B1184" s="280"/>
    </row>
    <row r="1185" spans="2:2">
      <c r="B1185" s="280"/>
    </row>
    <row r="1186" spans="2:2">
      <c r="B1186" s="280"/>
    </row>
    <row r="1187" spans="2:2">
      <c r="B1187" s="280"/>
    </row>
    <row r="1188" spans="2:2">
      <c r="B1188" s="280"/>
    </row>
    <row r="1189" spans="2:2">
      <c r="B1189" s="280"/>
    </row>
    <row r="1190" spans="2:2">
      <c r="B1190" s="280"/>
    </row>
    <row r="1191" spans="2:2">
      <c r="B1191" s="280"/>
    </row>
    <row r="1192" spans="2:2">
      <c r="B1192" s="280"/>
    </row>
    <row r="1193" spans="2:2">
      <c r="B1193" s="280"/>
    </row>
    <row r="1194" spans="2:2">
      <c r="B1194" s="280"/>
    </row>
    <row r="1195" spans="2:2">
      <c r="B1195" s="280"/>
    </row>
    <row r="1196" spans="2:2">
      <c r="B1196" s="280"/>
    </row>
    <row r="1197" spans="2:2">
      <c r="B1197" s="280"/>
    </row>
    <row r="1198" spans="2:2">
      <c r="B1198" s="280"/>
    </row>
    <row r="1199" spans="2:2">
      <c r="B1199" s="280"/>
    </row>
    <row r="1200" spans="2:2">
      <c r="B1200" s="280"/>
    </row>
    <row r="1201" spans="2:2">
      <c r="B1201" s="280"/>
    </row>
    <row r="1202" spans="2:2">
      <c r="B1202" s="280"/>
    </row>
    <row r="1203" spans="2:2">
      <c r="B1203" s="280"/>
    </row>
    <row r="1204" spans="2:2">
      <c r="B1204" s="280"/>
    </row>
    <row r="1205" spans="2:2">
      <c r="B1205" s="280"/>
    </row>
    <row r="1206" spans="2:2">
      <c r="B1206" s="280"/>
    </row>
    <row r="1207" spans="2:2">
      <c r="B1207" s="280"/>
    </row>
    <row r="1208" spans="2:2">
      <c r="B1208" s="280"/>
    </row>
    <row r="1209" spans="2:2">
      <c r="B1209" s="280"/>
    </row>
    <row r="1210" spans="2:2">
      <c r="B1210" s="280"/>
    </row>
    <row r="1211" spans="2:2">
      <c r="B1211" s="280"/>
    </row>
    <row r="1212" spans="2:2">
      <c r="B1212" s="280"/>
    </row>
    <row r="1213" spans="2:2">
      <c r="B1213" s="280"/>
    </row>
    <row r="1214" spans="2:2">
      <c r="B1214" s="280"/>
    </row>
    <row r="1215" spans="2:2">
      <c r="B1215" s="280"/>
    </row>
    <row r="1216" spans="2:2">
      <c r="B1216" s="280"/>
    </row>
    <row r="1217" spans="2:2">
      <c r="B1217" s="280"/>
    </row>
    <row r="1218" spans="2:2">
      <c r="B1218" s="280"/>
    </row>
    <row r="1219" spans="2:2">
      <c r="B1219" s="280"/>
    </row>
    <row r="1220" spans="2:2">
      <c r="B1220" s="280"/>
    </row>
    <row r="1221" spans="2:2">
      <c r="B1221" s="280"/>
    </row>
    <row r="1222" spans="2:2">
      <c r="B1222" s="280"/>
    </row>
    <row r="1223" spans="2:2">
      <c r="B1223" s="280"/>
    </row>
    <row r="1224" spans="2:2">
      <c r="B1224" s="280"/>
    </row>
    <row r="1225" spans="2:2">
      <c r="B1225" s="280"/>
    </row>
    <row r="1226" spans="2:2">
      <c r="B1226" s="280"/>
    </row>
    <row r="1227" spans="2:2">
      <c r="B1227" s="280"/>
    </row>
    <row r="1228" spans="2:2">
      <c r="B1228" s="280"/>
    </row>
    <row r="1229" spans="2:2">
      <c r="B1229" s="280"/>
    </row>
    <row r="1230" spans="2:2">
      <c r="B1230" s="280"/>
    </row>
    <row r="1231" spans="2:2">
      <c r="B1231" s="280"/>
    </row>
    <row r="1232" spans="2:2">
      <c r="B1232" s="280"/>
    </row>
    <row r="1233" spans="2:2">
      <c r="B1233" s="280"/>
    </row>
    <row r="1234" spans="2:2">
      <c r="B1234" s="280"/>
    </row>
    <row r="1235" spans="2:2">
      <c r="B1235" s="280"/>
    </row>
    <row r="1236" spans="2:2">
      <c r="B1236" s="280"/>
    </row>
    <row r="1237" spans="2:2">
      <c r="B1237" s="280"/>
    </row>
    <row r="1238" spans="2:2">
      <c r="B1238" s="280"/>
    </row>
    <row r="1239" spans="2:2">
      <c r="B1239" s="280"/>
    </row>
    <row r="1240" spans="2:2">
      <c r="B1240" s="280"/>
    </row>
    <row r="1241" spans="2:2">
      <c r="B1241" s="280"/>
    </row>
    <row r="1242" spans="2:2">
      <c r="B1242" s="280"/>
    </row>
    <row r="1243" spans="2:2">
      <c r="B1243" s="280"/>
    </row>
    <row r="1244" spans="2:2">
      <c r="B1244" s="280"/>
    </row>
    <row r="1245" spans="2:2">
      <c r="B1245" s="280"/>
    </row>
    <row r="1246" spans="2:2">
      <c r="B1246" s="280"/>
    </row>
    <row r="1247" spans="2:2">
      <c r="B1247" s="280"/>
    </row>
    <row r="1248" spans="2:2">
      <c r="B1248" s="280"/>
    </row>
    <row r="1249" spans="2:2">
      <c r="B1249" s="280"/>
    </row>
    <row r="1250" spans="2:2">
      <c r="B1250" s="280"/>
    </row>
    <row r="1251" spans="2:2">
      <c r="B1251" s="280"/>
    </row>
    <row r="1252" spans="2:2">
      <c r="B1252" s="280"/>
    </row>
    <row r="1253" spans="2:2">
      <c r="B1253" s="280"/>
    </row>
    <row r="1254" spans="2:2">
      <c r="B1254" s="280"/>
    </row>
    <row r="1255" spans="2:2">
      <c r="B1255" s="280"/>
    </row>
    <row r="1256" spans="2:2">
      <c r="B1256" s="280"/>
    </row>
    <row r="1257" spans="2:2">
      <c r="B1257" s="280"/>
    </row>
    <row r="1258" spans="2:2">
      <c r="B1258" s="280"/>
    </row>
    <row r="1259" spans="2:2">
      <c r="B1259" s="280"/>
    </row>
    <row r="1260" spans="2:2">
      <c r="B1260" s="280"/>
    </row>
    <row r="1261" spans="2:2">
      <c r="B1261" s="280"/>
    </row>
    <row r="1262" spans="2:2">
      <c r="B1262" s="280"/>
    </row>
    <row r="1263" spans="2:2">
      <c r="B1263" s="280"/>
    </row>
    <row r="1264" spans="2:2">
      <c r="B1264" s="280"/>
    </row>
    <row r="1265" spans="2:2">
      <c r="B1265" s="280"/>
    </row>
    <row r="1266" spans="2:2">
      <c r="B1266" s="280"/>
    </row>
    <row r="1267" spans="2:2">
      <c r="B1267" s="280"/>
    </row>
    <row r="1268" spans="2:2">
      <c r="B1268" s="280"/>
    </row>
    <row r="1269" spans="2:2">
      <c r="B1269" s="280"/>
    </row>
    <row r="1270" spans="2:2">
      <c r="B1270" s="280"/>
    </row>
    <row r="1271" spans="2:2">
      <c r="B1271" s="280"/>
    </row>
    <row r="1272" spans="2:2">
      <c r="B1272" s="280"/>
    </row>
    <row r="1273" spans="2:2">
      <c r="B1273" s="280"/>
    </row>
    <row r="1274" spans="2:2">
      <c r="B1274" s="280"/>
    </row>
    <row r="1275" spans="2:2">
      <c r="B1275" s="280"/>
    </row>
    <row r="1276" spans="2:2">
      <c r="B1276" s="280"/>
    </row>
    <row r="1277" spans="2:2">
      <c r="B1277" s="280"/>
    </row>
    <row r="1278" spans="2:2">
      <c r="B1278" s="280"/>
    </row>
    <row r="1279" spans="2:2">
      <c r="B1279" s="280"/>
    </row>
    <row r="1280" spans="2:2">
      <c r="B1280" s="280"/>
    </row>
    <row r="1281" spans="2:2">
      <c r="B1281" s="280"/>
    </row>
    <row r="1282" spans="2:2">
      <c r="B1282" s="280"/>
    </row>
    <row r="1283" spans="2:2">
      <c r="B1283" s="280"/>
    </row>
    <row r="1284" spans="2:2">
      <c r="B1284" s="280"/>
    </row>
    <row r="1285" spans="2:2">
      <c r="B1285" s="280"/>
    </row>
    <row r="1286" spans="2:2">
      <c r="B1286" s="280"/>
    </row>
    <row r="1287" spans="2:2">
      <c r="B1287" s="280"/>
    </row>
    <row r="1288" spans="2:2">
      <c r="B1288" s="280"/>
    </row>
    <row r="1289" spans="2:2">
      <c r="B1289" s="280"/>
    </row>
    <row r="1290" spans="2:2">
      <c r="B1290" s="280"/>
    </row>
    <row r="1291" spans="2:2">
      <c r="B1291" s="280"/>
    </row>
    <row r="1292" spans="2:2">
      <c r="B1292" s="280"/>
    </row>
    <row r="1293" spans="2:2">
      <c r="B1293" s="280"/>
    </row>
    <row r="1294" spans="2:2">
      <c r="B1294" s="280"/>
    </row>
    <row r="1295" spans="2:2">
      <c r="B1295" s="280"/>
    </row>
    <row r="1296" spans="2:2">
      <c r="B1296" s="280"/>
    </row>
    <row r="1297" spans="2:2">
      <c r="B1297" s="280"/>
    </row>
    <row r="1298" spans="2:2">
      <c r="B1298" s="280"/>
    </row>
    <row r="1299" spans="2:2">
      <c r="B1299" s="280"/>
    </row>
    <row r="1300" spans="2:2">
      <c r="B1300" s="280"/>
    </row>
    <row r="1301" spans="2:2">
      <c r="B1301" s="280"/>
    </row>
    <row r="1302" spans="2:2">
      <c r="B1302" s="280"/>
    </row>
    <row r="1303" spans="2:2">
      <c r="B1303" s="280"/>
    </row>
    <row r="1304" spans="2:2">
      <c r="B1304" s="280"/>
    </row>
    <row r="1305" spans="2:2">
      <c r="B1305" s="280"/>
    </row>
    <row r="1306" spans="2:2">
      <c r="B1306" s="280"/>
    </row>
    <row r="1307" spans="2:2">
      <c r="B1307" s="280"/>
    </row>
    <row r="1308" spans="2:2">
      <c r="B1308" s="280"/>
    </row>
    <row r="1309" spans="2:2">
      <c r="B1309" s="280"/>
    </row>
    <row r="1310" spans="2:2">
      <c r="B1310" s="280"/>
    </row>
    <row r="1311" spans="2:2">
      <c r="B1311" s="280"/>
    </row>
    <row r="1312" spans="2:2">
      <c r="B1312" s="280"/>
    </row>
    <row r="1313" spans="2:2">
      <c r="B1313" s="280"/>
    </row>
    <row r="1314" spans="2:2">
      <c r="B1314" s="280"/>
    </row>
    <row r="1315" spans="2:2">
      <c r="B1315" s="280"/>
    </row>
    <row r="1316" spans="2:2">
      <c r="B1316" s="280"/>
    </row>
    <row r="1317" spans="2:2">
      <c r="B1317" s="280"/>
    </row>
    <row r="1318" spans="2:2">
      <c r="B1318" s="280"/>
    </row>
    <row r="1319" spans="2:2">
      <c r="B1319" s="280"/>
    </row>
    <row r="1320" spans="2:2">
      <c r="B1320" s="280"/>
    </row>
    <row r="1321" spans="2:2">
      <c r="B1321" s="280"/>
    </row>
    <row r="1322" spans="2:2">
      <c r="B1322" s="280"/>
    </row>
    <row r="1323" spans="2:2">
      <c r="B1323" s="280"/>
    </row>
    <row r="1324" spans="2:2">
      <c r="B1324" s="280"/>
    </row>
    <row r="1325" spans="2:2">
      <c r="B1325" s="280"/>
    </row>
    <row r="1326" spans="2:2">
      <c r="B1326" s="280"/>
    </row>
    <row r="1327" spans="2:2">
      <c r="B1327" s="280"/>
    </row>
    <row r="1328" spans="2:2">
      <c r="B1328" s="280"/>
    </row>
    <row r="1329" spans="2:2">
      <c r="B1329" s="280"/>
    </row>
    <row r="1330" spans="2:2">
      <c r="B1330" s="280"/>
    </row>
    <row r="1331" spans="2:2">
      <c r="B1331" s="280"/>
    </row>
    <row r="1332" spans="2:2">
      <c r="B1332" s="280"/>
    </row>
    <row r="1333" spans="2:2">
      <c r="B1333" s="280"/>
    </row>
    <row r="1334" spans="2:2">
      <c r="B1334" s="280"/>
    </row>
    <row r="1335" spans="2:2">
      <c r="B1335" s="280"/>
    </row>
    <row r="1336" spans="2:2">
      <c r="B1336" s="280"/>
    </row>
    <row r="1337" spans="2:2">
      <c r="B1337" s="280"/>
    </row>
    <row r="1338" spans="2:2">
      <c r="B1338" s="280"/>
    </row>
    <row r="1339" spans="2:2">
      <c r="B1339" s="280"/>
    </row>
    <row r="1340" spans="2:2">
      <c r="B1340" s="280"/>
    </row>
    <row r="1341" spans="2:2">
      <c r="B1341" s="280"/>
    </row>
    <row r="1342" spans="2:2">
      <c r="B1342" s="280"/>
    </row>
    <row r="1343" spans="2:2">
      <c r="B1343" s="280"/>
    </row>
    <row r="1344" spans="2:2">
      <c r="B1344" s="280"/>
    </row>
    <row r="1345" spans="2:2">
      <c r="B1345" s="280"/>
    </row>
    <row r="1346" spans="2:2">
      <c r="B1346" s="280"/>
    </row>
    <row r="1347" spans="2:2">
      <c r="B1347" s="280"/>
    </row>
    <row r="1348" spans="2:2">
      <c r="B1348" s="280"/>
    </row>
    <row r="1349" spans="2:2">
      <c r="B1349" s="280"/>
    </row>
    <row r="1350" spans="2:2">
      <c r="B1350" s="280"/>
    </row>
    <row r="1351" spans="2:2">
      <c r="B1351" s="280"/>
    </row>
    <row r="1352" spans="2:2">
      <c r="B1352" s="280"/>
    </row>
    <row r="1353" spans="2:2">
      <c r="B1353" s="280"/>
    </row>
    <row r="1354" spans="2:2">
      <c r="B1354" s="280"/>
    </row>
    <row r="1355" spans="2:2">
      <c r="B1355" s="280"/>
    </row>
    <row r="1356" spans="2:2">
      <c r="B1356" s="280"/>
    </row>
    <row r="1357" spans="2:2">
      <c r="B1357" s="280"/>
    </row>
    <row r="1358" spans="2:2">
      <c r="B1358" s="280"/>
    </row>
    <row r="1359" spans="2:2">
      <c r="B1359" s="280"/>
    </row>
    <row r="1360" spans="2:2">
      <c r="B1360" s="280"/>
    </row>
    <row r="1361" spans="2:2">
      <c r="B1361" s="280"/>
    </row>
    <row r="1362" spans="2:2">
      <c r="B1362" s="280"/>
    </row>
    <row r="1363" spans="2:2">
      <c r="B1363" s="280"/>
    </row>
    <row r="1364" spans="2:2">
      <c r="B1364" s="280"/>
    </row>
    <row r="1365" spans="2:2">
      <c r="B1365" s="280"/>
    </row>
    <row r="1366" spans="2:2">
      <c r="B1366" s="280"/>
    </row>
    <row r="1367" spans="2:2">
      <c r="B1367" s="280"/>
    </row>
    <row r="1368" spans="2:2">
      <c r="B1368" s="280"/>
    </row>
    <row r="1369" spans="2:2">
      <c r="B1369" s="280"/>
    </row>
    <row r="1370" spans="2:2">
      <c r="B1370" s="280"/>
    </row>
    <row r="1371" spans="2:2">
      <c r="B1371" s="280"/>
    </row>
    <row r="1372" spans="2:2">
      <c r="B1372" s="280"/>
    </row>
    <row r="1373" spans="2:2">
      <c r="B1373" s="280"/>
    </row>
    <row r="1374" spans="2:2">
      <c r="B1374" s="280"/>
    </row>
    <row r="1375" spans="2:2">
      <c r="B1375" s="280"/>
    </row>
    <row r="1376" spans="2:2">
      <c r="B1376" s="280"/>
    </row>
    <row r="1377" spans="2:2">
      <c r="B1377" s="280"/>
    </row>
    <row r="1378" spans="2:2">
      <c r="B1378" s="280"/>
    </row>
    <row r="1379" spans="2:2">
      <c r="B1379" s="280"/>
    </row>
    <row r="1380" spans="2:2">
      <c r="B1380" s="280"/>
    </row>
    <row r="1381" spans="2:2">
      <c r="B1381" s="280"/>
    </row>
    <row r="1382" spans="2:2">
      <c r="B1382" s="280"/>
    </row>
    <row r="1383" spans="2:2">
      <c r="B1383" s="280"/>
    </row>
    <row r="1384" spans="2:2">
      <c r="B1384" s="280"/>
    </row>
    <row r="1385" spans="2:2">
      <c r="B1385" s="280"/>
    </row>
    <row r="1386" spans="2:2">
      <c r="B1386" s="280"/>
    </row>
    <row r="1387" spans="2:2">
      <c r="B1387" s="280"/>
    </row>
    <row r="1388" spans="2:2">
      <c r="B1388" s="280"/>
    </row>
    <row r="1389" spans="2:2">
      <c r="B1389" s="280"/>
    </row>
    <row r="1390" spans="2:2">
      <c r="B1390" s="280"/>
    </row>
    <row r="1391" spans="2:2">
      <c r="B1391" s="280"/>
    </row>
    <row r="1392" spans="2:2">
      <c r="B1392" s="280"/>
    </row>
    <row r="1393" spans="2:2">
      <c r="B1393" s="280"/>
    </row>
    <row r="1394" spans="2:2">
      <c r="B1394" s="280"/>
    </row>
    <row r="1395" spans="2:2">
      <c r="B1395" s="280"/>
    </row>
    <row r="1396" spans="2:2">
      <c r="B1396" s="280"/>
    </row>
    <row r="1397" spans="2:2">
      <c r="B1397" s="280"/>
    </row>
    <row r="1398" spans="2:2">
      <c r="B1398" s="280"/>
    </row>
    <row r="1399" spans="2:2">
      <c r="B1399" s="280"/>
    </row>
    <row r="1400" spans="2:2">
      <c r="B1400" s="280"/>
    </row>
    <row r="1401" spans="2:2">
      <c r="B1401" s="280"/>
    </row>
    <row r="1402" spans="2:2">
      <c r="B1402" s="280"/>
    </row>
    <row r="1403" spans="2:2">
      <c r="B1403" s="280"/>
    </row>
    <row r="1404" spans="2:2">
      <c r="B1404" s="280"/>
    </row>
    <row r="1405" spans="2:2">
      <c r="B1405" s="280"/>
    </row>
    <row r="1406" spans="2:2">
      <c r="B1406" s="280"/>
    </row>
    <row r="1407" spans="2:2">
      <c r="B1407" s="280"/>
    </row>
    <row r="1408" spans="2:2">
      <c r="B1408" s="280"/>
    </row>
    <row r="1409" spans="2:2">
      <c r="B1409" s="280"/>
    </row>
    <row r="1410" spans="2:2">
      <c r="B1410" s="280"/>
    </row>
    <row r="1411" spans="2:2">
      <c r="B1411" s="280"/>
    </row>
    <row r="1412" spans="2:2">
      <c r="B1412" s="280"/>
    </row>
    <row r="1413" spans="2:2">
      <c r="B1413" s="280"/>
    </row>
    <row r="1414" spans="2:2">
      <c r="B1414" s="280"/>
    </row>
    <row r="1415" spans="2:2">
      <c r="B1415" s="280"/>
    </row>
    <row r="1416" spans="2:2">
      <c r="B1416" s="280"/>
    </row>
    <row r="1417" spans="2:2">
      <c r="B1417" s="280"/>
    </row>
    <row r="1418" spans="2:2">
      <c r="B1418" s="280"/>
    </row>
    <row r="1419" spans="2:2">
      <c r="B1419" s="280"/>
    </row>
    <row r="1420" spans="2:2">
      <c r="B1420" s="280"/>
    </row>
    <row r="1421" spans="2:2">
      <c r="B1421" s="280"/>
    </row>
    <row r="1422" spans="2:2">
      <c r="B1422" s="280"/>
    </row>
    <row r="1423" spans="2:2">
      <c r="B1423" s="280"/>
    </row>
    <row r="1424" spans="2:2">
      <c r="B1424" s="280"/>
    </row>
    <row r="1425" spans="2:2">
      <c r="B1425" s="280"/>
    </row>
    <row r="1426" spans="2:2">
      <c r="B1426" s="280"/>
    </row>
    <row r="1427" spans="2:2">
      <c r="B1427" s="280"/>
    </row>
    <row r="1428" spans="2:2">
      <c r="B1428" s="280"/>
    </row>
    <row r="1429" spans="2:2">
      <c r="B1429" s="280"/>
    </row>
    <row r="1430" spans="2:2">
      <c r="B1430" s="280"/>
    </row>
    <row r="1431" spans="2:2">
      <c r="B1431" s="280"/>
    </row>
    <row r="1432" spans="2:2">
      <c r="B1432" s="280"/>
    </row>
    <row r="1433" spans="2:2">
      <c r="B1433" s="280"/>
    </row>
    <row r="1434" spans="2:2">
      <c r="B1434" s="280"/>
    </row>
    <row r="1435" spans="2:2">
      <c r="B1435" s="280"/>
    </row>
    <row r="1436" spans="2:2">
      <c r="B1436" s="280"/>
    </row>
    <row r="1437" spans="2:2">
      <c r="B1437" s="280"/>
    </row>
    <row r="1438" spans="2:2">
      <c r="B1438" s="280"/>
    </row>
    <row r="1439" spans="2:2">
      <c r="B1439" s="280"/>
    </row>
    <row r="1440" spans="2:2">
      <c r="B1440" s="280"/>
    </row>
    <row r="1441" spans="2:2">
      <c r="B1441" s="280"/>
    </row>
    <row r="1442" spans="2:2">
      <c r="B1442" s="280"/>
    </row>
    <row r="1443" spans="2:2">
      <c r="B1443" s="280"/>
    </row>
    <row r="1444" spans="2:2">
      <c r="B1444" s="280"/>
    </row>
    <row r="1445" spans="2:2">
      <c r="B1445" s="280"/>
    </row>
    <row r="1446" spans="2:2">
      <c r="B1446" s="280"/>
    </row>
    <row r="1447" spans="2:2">
      <c r="B1447" s="280"/>
    </row>
    <row r="1448" spans="2:2">
      <c r="B1448" s="280"/>
    </row>
    <row r="1449" spans="2:2">
      <c r="B1449" s="280"/>
    </row>
    <row r="1450" spans="2:2">
      <c r="B1450" s="280"/>
    </row>
    <row r="1451" spans="2:2">
      <c r="B1451" s="280"/>
    </row>
    <row r="1452" spans="2:2">
      <c r="B1452" s="280"/>
    </row>
    <row r="1453" spans="2:2">
      <c r="B1453" s="280"/>
    </row>
    <row r="1454" spans="2:2">
      <c r="B1454" s="280"/>
    </row>
    <row r="1455" spans="2:2">
      <c r="B1455" s="280"/>
    </row>
    <row r="1456" spans="2:2">
      <c r="B1456" s="280"/>
    </row>
    <row r="1457" spans="2:2">
      <c r="B1457" s="280"/>
    </row>
    <row r="1458" spans="2:2">
      <c r="B1458" s="280"/>
    </row>
    <row r="1459" spans="2:2">
      <c r="B1459" s="280"/>
    </row>
    <row r="1460" spans="2:2">
      <c r="B1460" s="280"/>
    </row>
    <row r="1461" spans="2:2">
      <c r="B1461" s="280"/>
    </row>
    <row r="1462" spans="2:2">
      <c r="B1462" s="280"/>
    </row>
    <row r="1463" spans="2:2">
      <c r="B1463" s="280"/>
    </row>
    <row r="1464" spans="2:2">
      <c r="B1464" s="280"/>
    </row>
    <row r="1465" spans="2:2">
      <c r="B1465" s="280"/>
    </row>
    <row r="1466" spans="2:2">
      <c r="B1466" s="280"/>
    </row>
    <row r="1467" spans="2:2">
      <c r="B1467" s="280"/>
    </row>
    <row r="1468" spans="2:2">
      <c r="B1468" s="280"/>
    </row>
    <row r="1469" spans="2:2">
      <c r="B1469" s="280"/>
    </row>
    <row r="1470" spans="2:2">
      <c r="B1470" s="280"/>
    </row>
    <row r="1471" spans="2:2">
      <c r="B1471" s="280"/>
    </row>
    <row r="1472" spans="2:2">
      <c r="B1472" s="280"/>
    </row>
    <row r="1473" spans="2:2">
      <c r="B1473" s="280"/>
    </row>
    <row r="1474" spans="2:2">
      <c r="B1474" s="280"/>
    </row>
    <row r="1475" spans="2:2">
      <c r="B1475" s="280"/>
    </row>
    <row r="1476" spans="2:2">
      <c r="B1476" s="280"/>
    </row>
    <row r="1477" spans="2:2">
      <c r="B1477" s="280"/>
    </row>
    <row r="1478" spans="2:2">
      <c r="B1478" s="280"/>
    </row>
    <row r="1479" spans="2:2">
      <c r="B1479" s="280"/>
    </row>
    <row r="1480" spans="2:2">
      <c r="B1480" s="280"/>
    </row>
    <row r="1481" spans="2:2">
      <c r="B1481" s="280"/>
    </row>
    <row r="1482" spans="2:2">
      <c r="B1482" s="280"/>
    </row>
    <row r="1483" spans="2:2">
      <c r="B1483" s="280"/>
    </row>
    <row r="1484" spans="2:2">
      <c r="B1484" s="280"/>
    </row>
    <row r="1485" spans="2:2">
      <c r="B1485" s="280"/>
    </row>
    <row r="1486" spans="2:2">
      <c r="B1486" s="280"/>
    </row>
    <row r="1487" spans="2:2">
      <c r="B1487" s="280"/>
    </row>
    <row r="1488" spans="2:2">
      <c r="B1488" s="280"/>
    </row>
    <row r="1489" spans="2:2">
      <c r="B1489" s="280"/>
    </row>
    <row r="1490" spans="2:2">
      <c r="B1490" s="280"/>
    </row>
    <row r="1491" spans="2:2">
      <c r="B1491" s="280"/>
    </row>
    <row r="1492" spans="2:2">
      <c r="B1492" s="280"/>
    </row>
    <row r="1493" spans="2:2">
      <c r="B1493" s="280"/>
    </row>
    <row r="1494" spans="2:2">
      <c r="B1494" s="280"/>
    </row>
    <row r="1495" spans="2:2">
      <c r="B1495" s="280"/>
    </row>
    <row r="1496" spans="2:2">
      <c r="B1496" s="280"/>
    </row>
    <row r="1497" spans="2:2">
      <c r="B1497" s="280"/>
    </row>
    <row r="1498" spans="2:2">
      <c r="B1498" s="280"/>
    </row>
    <row r="1499" spans="2:2">
      <c r="B1499" s="280"/>
    </row>
    <row r="1500" spans="2:2">
      <c r="B1500" s="280"/>
    </row>
    <row r="1501" spans="2:2">
      <c r="B1501" s="280"/>
    </row>
    <row r="1502" spans="2:2">
      <c r="B1502" s="280"/>
    </row>
    <row r="1503" spans="2:2">
      <c r="B1503" s="280"/>
    </row>
    <row r="1504" spans="2:2">
      <c r="B1504" s="280"/>
    </row>
    <row r="1505" spans="2:2">
      <c r="B1505" s="280"/>
    </row>
    <row r="1506" spans="2:2">
      <c r="B1506" s="280"/>
    </row>
    <row r="1507" spans="2:2">
      <c r="B1507" s="280"/>
    </row>
    <row r="1508" spans="2:2">
      <c r="B1508" s="280"/>
    </row>
    <row r="1509" spans="2:2">
      <c r="B1509" s="280"/>
    </row>
    <row r="1510" spans="2:2">
      <c r="B1510" s="280"/>
    </row>
    <row r="1511" spans="2:2">
      <c r="B1511" s="280"/>
    </row>
    <row r="1512" spans="2:2">
      <c r="B1512" s="280"/>
    </row>
    <row r="1513" spans="2:2">
      <c r="B1513" s="280"/>
    </row>
    <row r="1514" spans="2:2">
      <c r="B1514" s="280"/>
    </row>
    <row r="1515" spans="2:2">
      <c r="B1515" s="280"/>
    </row>
    <row r="1516" spans="2:2">
      <c r="B1516" s="280"/>
    </row>
    <row r="1517" spans="2:2">
      <c r="B1517" s="280"/>
    </row>
    <row r="1518" spans="2:2">
      <c r="B1518" s="280"/>
    </row>
    <row r="1519" spans="2:2">
      <c r="B1519" s="280"/>
    </row>
    <row r="1520" spans="2:2">
      <c r="B1520" s="280"/>
    </row>
    <row r="1521" spans="2:2">
      <c r="B1521" s="280"/>
    </row>
    <row r="1522" spans="2:2">
      <c r="B1522" s="280"/>
    </row>
    <row r="1523" spans="2:2">
      <c r="B1523" s="280"/>
    </row>
    <row r="1524" spans="2:2">
      <c r="B1524" s="280"/>
    </row>
    <row r="1525" spans="2:2">
      <c r="B1525" s="280"/>
    </row>
    <row r="1526" spans="2:2">
      <c r="B1526" s="280"/>
    </row>
    <row r="1527" spans="2:2">
      <c r="B1527" s="280"/>
    </row>
    <row r="1528" spans="2:2">
      <c r="B1528" s="280"/>
    </row>
    <row r="1529" spans="2:2">
      <c r="B1529" s="280"/>
    </row>
    <row r="1530" spans="2:2">
      <c r="B1530" s="280"/>
    </row>
    <row r="1531" spans="2:2">
      <c r="B1531" s="280"/>
    </row>
    <row r="1532" spans="2:2">
      <c r="B1532" s="280"/>
    </row>
    <row r="1533" spans="2:2">
      <c r="B1533" s="280"/>
    </row>
    <row r="1534" spans="2:2">
      <c r="B1534" s="280"/>
    </row>
    <row r="1535" spans="2:2">
      <c r="B1535" s="280"/>
    </row>
    <row r="1536" spans="2:2">
      <c r="B1536" s="280"/>
    </row>
    <row r="1537" spans="2:2">
      <c r="B1537" s="280"/>
    </row>
    <row r="1538" spans="2:2">
      <c r="B1538" s="280"/>
    </row>
    <row r="1539" spans="2:2">
      <c r="B1539" s="280"/>
    </row>
    <row r="1540" spans="2:2">
      <c r="B1540" s="280"/>
    </row>
    <row r="1541" spans="2:2">
      <c r="B1541" s="280"/>
    </row>
    <row r="1542" spans="2:2">
      <c r="B1542" s="280"/>
    </row>
    <row r="1543" spans="2:2">
      <c r="B1543" s="280"/>
    </row>
    <row r="1544" spans="2:2">
      <c r="B1544" s="280"/>
    </row>
    <row r="1545" spans="2:2">
      <c r="B1545" s="280"/>
    </row>
    <row r="1546" spans="2:2">
      <c r="B1546" s="280"/>
    </row>
    <row r="1547" spans="2:2">
      <c r="B1547" s="280"/>
    </row>
    <row r="1548" spans="2:2">
      <c r="B1548" s="280"/>
    </row>
    <row r="1549" spans="2:2">
      <c r="B1549" s="280"/>
    </row>
    <row r="1550" spans="2:2">
      <c r="B1550" s="280"/>
    </row>
    <row r="1551" spans="2:2">
      <c r="B1551" s="280"/>
    </row>
    <row r="1552" spans="2:2">
      <c r="B1552" s="280"/>
    </row>
    <row r="1553" spans="2:2">
      <c r="B1553" s="280"/>
    </row>
    <row r="1554" spans="2:2">
      <c r="B1554" s="280"/>
    </row>
    <row r="1555" spans="2:2">
      <c r="B1555" s="280"/>
    </row>
    <row r="1556" spans="2:2">
      <c r="B1556" s="280"/>
    </row>
    <row r="1557" spans="2:2">
      <c r="B1557" s="280"/>
    </row>
    <row r="1558" spans="2:2">
      <c r="B1558" s="280"/>
    </row>
    <row r="1559" spans="2:2">
      <c r="B1559" s="280"/>
    </row>
    <row r="1560" spans="2:2">
      <c r="B1560" s="280"/>
    </row>
    <row r="1561" spans="2:2">
      <c r="B1561" s="280"/>
    </row>
    <row r="1562" spans="2:2">
      <c r="B1562" s="280"/>
    </row>
    <row r="1563" spans="2:2">
      <c r="B1563" s="280"/>
    </row>
    <row r="1564" spans="2:2">
      <c r="B1564" s="280"/>
    </row>
    <row r="1565" spans="2:2">
      <c r="B1565" s="280"/>
    </row>
    <row r="1566" spans="2:2">
      <c r="B1566" s="280"/>
    </row>
    <row r="1567" spans="2:2">
      <c r="B1567" s="280"/>
    </row>
    <row r="1568" spans="2:2">
      <c r="B1568" s="280"/>
    </row>
    <row r="1569" spans="2:2">
      <c r="B1569" s="280"/>
    </row>
    <row r="1570" spans="2:2">
      <c r="B1570" s="280"/>
    </row>
    <row r="1571" spans="2:2">
      <c r="B1571" s="280"/>
    </row>
    <row r="1572" spans="2:2">
      <c r="B1572" s="280"/>
    </row>
    <row r="1573" spans="2:2">
      <c r="B1573" s="280"/>
    </row>
    <row r="1574" spans="2:2">
      <c r="B1574" s="280"/>
    </row>
    <row r="1575" spans="2:2">
      <c r="B1575" s="280"/>
    </row>
    <row r="1576" spans="2:2">
      <c r="B1576" s="280"/>
    </row>
    <row r="1577" spans="2:2">
      <c r="B1577" s="280"/>
    </row>
    <row r="1578" spans="2:2">
      <c r="B1578" s="280"/>
    </row>
    <row r="1579" spans="2:2">
      <c r="B1579" s="280"/>
    </row>
    <row r="1580" spans="2:2">
      <c r="B1580" s="280"/>
    </row>
    <row r="1581" spans="2:2">
      <c r="B1581" s="280"/>
    </row>
    <row r="1582" spans="2:2">
      <c r="B1582" s="280"/>
    </row>
    <row r="1583" spans="2:2">
      <c r="B1583" s="280"/>
    </row>
    <row r="1584" spans="2:2">
      <c r="B1584" s="280"/>
    </row>
    <row r="1585" spans="2:2">
      <c r="B1585" s="280"/>
    </row>
    <row r="1586" spans="2:2">
      <c r="B1586" s="280"/>
    </row>
    <row r="1587" spans="2:2">
      <c r="B1587" s="280"/>
    </row>
    <row r="1588" spans="2:2">
      <c r="B1588" s="280"/>
    </row>
    <row r="1589" spans="2:2">
      <c r="B1589" s="280"/>
    </row>
    <row r="1590" spans="2:2">
      <c r="B1590" s="280"/>
    </row>
    <row r="1591" spans="2:2">
      <c r="B1591" s="280"/>
    </row>
    <row r="1592" spans="2:2">
      <c r="B1592" s="280"/>
    </row>
    <row r="1593" spans="2:2">
      <c r="B1593" s="280"/>
    </row>
    <row r="1594" spans="2:2">
      <c r="B1594" s="280"/>
    </row>
    <row r="1595" spans="2:2">
      <c r="B1595" s="280"/>
    </row>
    <row r="1596" spans="2:2">
      <c r="B1596" s="280"/>
    </row>
    <row r="1597" spans="2:2">
      <c r="B1597" s="280"/>
    </row>
    <row r="1598" spans="2:2">
      <c r="B1598" s="280"/>
    </row>
    <row r="1599" spans="2:2">
      <c r="B1599" s="280"/>
    </row>
    <row r="1600" spans="2:2">
      <c r="B1600" s="280"/>
    </row>
    <row r="1601" spans="2:2">
      <c r="B1601" s="280"/>
    </row>
    <row r="1602" spans="2:2">
      <c r="B1602" s="280"/>
    </row>
    <row r="1603" spans="2:2">
      <c r="B1603" s="280"/>
    </row>
    <row r="1604" spans="2:2">
      <c r="B1604" s="280"/>
    </row>
    <row r="1605" spans="2:2">
      <c r="B1605" s="280"/>
    </row>
    <row r="1606" spans="2:2">
      <c r="B1606" s="280"/>
    </row>
    <row r="1607" spans="2:2">
      <c r="B1607" s="280"/>
    </row>
    <row r="1608" spans="2:2">
      <c r="B1608" s="280"/>
    </row>
    <row r="1609" spans="2:2">
      <c r="B1609" s="280"/>
    </row>
    <row r="1610" spans="2:2">
      <c r="B1610" s="280"/>
    </row>
    <row r="1611" spans="2:2">
      <c r="B1611" s="280"/>
    </row>
    <row r="1612" spans="2:2">
      <c r="B1612" s="280"/>
    </row>
    <row r="1613" spans="2:2">
      <c r="B1613" s="280"/>
    </row>
    <row r="1614" spans="2:2">
      <c r="B1614" s="280"/>
    </row>
    <row r="1615" spans="2:2">
      <c r="B1615" s="280"/>
    </row>
    <row r="1616" spans="2:2">
      <c r="B1616" s="280"/>
    </row>
    <row r="1617" spans="2:2">
      <c r="B1617" s="280"/>
    </row>
    <row r="1618" spans="2:2">
      <c r="B1618" s="280"/>
    </row>
    <row r="1619" spans="2:2">
      <c r="B1619" s="280"/>
    </row>
    <row r="1620" spans="2:2">
      <c r="B1620" s="280"/>
    </row>
    <row r="1621" spans="2:2">
      <c r="B1621" s="280"/>
    </row>
    <row r="1622" spans="2:2">
      <c r="B1622" s="280"/>
    </row>
    <row r="1623" spans="2:2">
      <c r="B1623" s="280"/>
    </row>
    <row r="1624" spans="2:2">
      <c r="B1624" s="280"/>
    </row>
    <row r="1625" spans="2:2">
      <c r="B1625" s="280"/>
    </row>
    <row r="1626" spans="2:2">
      <c r="B1626" s="280"/>
    </row>
    <row r="1627" spans="2:2">
      <c r="B1627" s="280"/>
    </row>
    <row r="1628" spans="2:2">
      <c r="B1628" s="280"/>
    </row>
    <row r="1629" spans="2:2">
      <c r="B1629" s="280"/>
    </row>
    <row r="1630" spans="2:2">
      <c r="B1630" s="280"/>
    </row>
    <row r="1631" spans="2:2">
      <c r="B1631" s="280"/>
    </row>
    <row r="1632" spans="2:2">
      <c r="B1632" s="280"/>
    </row>
    <row r="1633" spans="2:2">
      <c r="B1633" s="280"/>
    </row>
    <row r="1634" spans="2:2">
      <c r="B1634" s="280"/>
    </row>
    <row r="1635" spans="2:2">
      <c r="B1635" s="280"/>
    </row>
    <row r="1636" spans="2:2">
      <c r="B1636" s="280"/>
    </row>
    <row r="1637" spans="2:2">
      <c r="B1637" s="280"/>
    </row>
    <row r="1638" spans="2:2">
      <c r="B1638" s="280"/>
    </row>
    <row r="1639" spans="2:2">
      <c r="B1639" s="280"/>
    </row>
    <row r="1640" spans="2:2">
      <c r="B1640" s="280"/>
    </row>
    <row r="1641" spans="2:2">
      <c r="B1641" s="280"/>
    </row>
    <row r="1642" spans="2:2">
      <c r="B1642" s="280"/>
    </row>
    <row r="1643" spans="2:2">
      <c r="B1643" s="280"/>
    </row>
    <row r="1644" spans="2:2">
      <c r="B1644" s="280"/>
    </row>
    <row r="1645" spans="2:2">
      <c r="B1645" s="280"/>
    </row>
    <row r="1646" spans="2:2">
      <c r="B1646" s="280"/>
    </row>
    <row r="1647" spans="2:2">
      <c r="B1647" s="280"/>
    </row>
    <row r="1648" spans="2:2">
      <c r="B1648" s="280"/>
    </row>
    <row r="1649" spans="2:2">
      <c r="B1649" s="280"/>
    </row>
    <row r="1650" spans="2:2">
      <c r="B1650" s="280"/>
    </row>
    <row r="1651" spans="2:2">
      <c r="B1651" s="280"/>
    </row>
    <row r="1652" spans="2:2">
      <c r="B1652" s="280"/>
    </row>
    <row r="1653" spans="2:2">
      <c r="B1653" s="280"/>
    </row>
    <row r="1654" spans="2:2">
      <c r="B1654" s="280"/>
    </row>
    <row r="1655" spans="2:2">
      <c r="B1655" s="280"/>
    </row>
    <row r="1656" spans="2:2">
      <c r="B1656" s="280"/>
    </row>
    <row r="1657" spans="2:2">
      <c r="B1657" s="280"/>
    </row>
    <row r="1658" spans="2:2">
      <c r="B1658" s="280"/>
    </row>
    <row r="1659" spans="2:2">
      <c r="B1659" s="280"/>
    </row>
    <row r="1660" spans="2:2">
      <c r="B1660" s="280"/>
    </row>
    <row r="1661" spans="2:2">
      <c r="B1661" s="280"/>
    </row>
    <row r="1662" spans="2:2">
      <c r="B1662" s="280"/>
    </row>
    <row r="1663" spans="2:2">
      <c r="B1663" s="280"/>
    </row>
    <row r="1664" spans="2:2">
      <c r="B1664" s="280"/>
    </row>
    <row r="1665" spans="2:2">
      <c r="B1665" s="280"/>
    </row>
    <row r="1666" spans="2:2">
      <c r="B1666" s="280"/>
    </row>
    <row r="1667" spans="2:2">
      <c r="B1667" s="280"/>
    </row>
    <row r="1668" spans="2:2">
      <c r="B1668" s="280"/>
    </row>
    <row r="1669" spans="2:2">
      <c r="B1669" s="280"/>
    </row>
    <row r="1670" spans="2:2">
      <c r="B1670" s="280"/>
    </row>
    <row r="1671" spans="2:2">
      <c r="B1671" s="280"/>
    </row>
    <row r="1672" spans="2:2">
      <c r="B1672" s="280"/>
    </row>
    <row r="1673" spans="2:2">
      <c r="B1673" s="280"/>
    </row>
    <row r="1674" spans="2:2">
      <c r="B1674" s="280"/>
    </row>
    <row r="1675" spans="2:2">
      <c r="B1675" s="280"/>
    </row>
    <row r="1676" spans="2:2">
      <c r="B1676" s="280"/>
    </row>
    <row r="1677" spans="2:2">
      <c r="B1677" s="280"/>
    </row>
    <row r="1678" spans="2:2">
      <c r="B1678" s="280"/>
    </row>
    <row r="1679" spans="2:2">
      <c r="B1679" s="280"/>
    </row>
    <row r="1680" spans="2:2">
      <c r="B1680" s="280"/>
    </row>
    <row r="1681" spans="2:2">
      <c r="B1681" s="280"/>
    </row>
    <row r="1682" spans="2:2">
      <c r="B1682" s="280"/>
    </row>
    <row r="1683" spans="2:2">
      <c r="B1683" s="280"/>
    </row>
    <row r="1684" spans="2:2">
      <c r="B1684" s="280"/>
    </row>
    <row r="1685" spans="2:2">
      <c r="B1685" s="280"/>
    </row>
    <row r="1686" spans="2:2">
      <c r="B1686" s="280"/>
    </row>
    <row r="1687" spans="2:2">
      <c r="B1687" s="280"/>
    </row>
    <row r="1688" spans="2:2">
      <c r="B1688" s="280"/>
    </row>
    <row r="1689" spans="2:2">
      <c r="B1689" s="280"/>
    </row>
    <row r="1690" spans="2:2">
      <c r="B1690" s="280"/>
    </row>
    <row r="1691" spans="2:2">
      <c r="B1691" s="280"/>
    </row>
    <row r="1692" spans="2:2">
      <c r="B1692" s="280"/>
    </row>
    <row r="1693" spans="2:2">
      <c r="B1693" s="280"/>
    </row>
    <row r="1694" spans="2:2">
      <c r="B1694" s="280"/>
    </row>
    <row r="1695" spans="2:2">
      <c r="B1695" s="280"/>
    </row>
    <row r="1696" spans="2:2">
      <c r="B1696" s="280"/>
    </row>
    <row r="1697" spans="2:2">
      <c r="B1697" s="280"/>
    </row>
    <row r="1698" spans="2:2">
      <c r="B1698" s="280"/>
    </row>
    <row r="1699" spans="2:2">
      <c r="B1699" s="280"/>
    </row>
    <row r="1700" spans="2:2">
      <c r="B1700" s="280"/>
    </row>
    <row r="1701" spans="2:2">
      <c r="B1701" s="280"/>
    </row>
    <row r="1702" spans="2:2">
      <c r="B1702" s="280"/>
    </row>
    <row r="1703" spans="2:2">
      <c r="B1703" s="280"/>
    </row>
    <row r="1704" spans="2:2">
      <c r="B1704" s="280"/>
    </row>
    <row r="1705" spans="2:2">
      <c r="B1705" s="280"/>
    </row>
    <row r="1706" spans="2:2">
      <c r="B1706" s="280"/>
    </row>
    <row r="1707" spans="2:2">
      <c r="B1707" s="280"/>
    </row>
    <row r="1708" spans="2:2">
      <c r="B1708" s="280"/>
    </row>
    <row r="1709" spans="2:2">
      <c r="B1709" s="280"/>
    </row>
    <row r="1710" spans="2:2">
      <c r="B1710" s="280"/>
    </row>
    <row r="1711" spans="2:2">
      <c r="B1711" s="280"/>
    </row>
    <row r="1712" spans="2:2">
      <c r="B1712" s="280"/>
    </row>
    <row r="1713" spans="2:2">
      <c r="B1713" s="280"/>
    </row>
    <row r="1714" spans="2:2">
      <c r="B1714" s="280"/>
    </row>
    <row r="1715" spans="2:2">
      <c r="B1715" s="280"/>
    </row>
    <row r="1716" spans="2:2">
      <c r="B1716" s="280"/>
    </row>
    <row r="1717" spans="2:2">
      <c r="B1717" s="280"/>
    </row>
    <row r="1718" spans="2:2">
      <c r="B1718" s="280"/>
    </row>
    <row r="1719" spans="2:2">
      <c r="B1719" s="280"/>
    </row>
    <row r="1720" spans="2:2">
      <c r="B1720" s="280"/>
    </row>
    <row r="1721" spans="2:2">
      <c r="B1721" s="280"/>
    </row>
    <row r="1722" spans="2:2">
      <c r="B1722" s="280"/>
    </row>
    <row r="1723" spans="2:2">
      <c r="B1723" s="280"/>
    </row>
    <row r="1724" spans="2:2">
      <c r="B1724" s="280"/>
    </row>
    <row r="1725" spans="2:2">
      <c r="B1725" s="280"/>
    </row>
    <row r="1726" spans="2:2">
      <c r="B1726" s="280"/>
    </row>
    <row r="1727" spans="2:2">
      <c r="B1727" s="280"/>
    </row>
    <row r="1728" spans="2:2">
      <c r="B1728" s="280"/>
    </row>
    <row r="1729" spans="2:2">
      <c r="B1729" s="280"/>
    </row>
    <row r="1730" spans="2:2">
      <c r="B1730" s="280"/>
    </row>
    <row r="1731" spans="2:2">
      <c r="B1731" s="280"/>
    </row>
    <row r="1732" spans="2:2">
      <c r="B1732" s="280"/>
    </row>
    <row r="1733" spans="2:2">
      <c r="B1733" s="280"/>
    </row>
    <row r="1734" spans="2:2">
      <c r="B1734" s="280"/>
    </row>
    <row r="1735" spans="2:2">
      <c r="B1735" s="280"/>
    </row>
    <row r="1736" spans="2:2">
      <c r="B1736" s="280"/>
    </row>
    <row r="1737" spans="2:2">
      <c r="B1737" s="280"/>
    </row>
    <row r="1738" spans="2:2">
      <c r="B1738" s="280"/>
    </row>
    <row r="1739" spans="2:2">
      <c r="B1739" s="280"/>
    </row>
    <row r="1740" spans="2:2">
      <c r="B1740" s="280"/>
    </row>
    <row r="1741" spans="2:2">
      <c r="B1741" s="280"/>
    </row>
    <row r="1742" spans="2:2">
      <c r="B1742" s="280"/>
    </row>
    <row r="1743" spans="2:2">
      <c r="B1743" s="280"/>
    </row>
    <row r="1744" spans="2:2">
      <c r="B1744" s="280"/>
    </row>
    <row r="1745" spans="2:2">
      <c r="B1745" s="280"/>
    </row>
    <row r="1746" spans="2:2">
      <c r="B1746" s="280"/>
    </row>
    <row r="1747" spans="2:2">
      <c r="B1747" s="280"/>
    </row>
    <row r="1748" spans="2:2">
      <c r="B1748" s="280"/>
    </row>
    <row r="1749" spans="2:2">
      <c r="B1749" s="280"/>
    </row>
    <row r="1750" spans="2:2">
      <c r="B1750" s="280"/>
    </row>
    <row r="1751" spans="2:2">
      <c r="B1751" s="280"/>
    </row>
    <row r="1752" spans="2:2">
      <c r="B1752" s="280"/>
    </row>
    <row r="1753" spans="2:2">
      <c r="B1753" s="280"/>
    </row>
    <row r="1754" spans="2:2">
      <c r="B1754" s="280"/>
    </row>
    <row r="1755" spans="2:2">
      <c r="B1755" s="280"/>
    </row>
    <row r="1756" spans="2:2">
      <c r="B1756" s="280"/>
    </row>
    <row r="1757" spans="2:2">
      <c r="B1757" s="280"/>
    </row>
    <row r="1758" spans="2:2">
      <c r="B1758" s="280"/>
    </row>
    <row r="1759" spans="2:2">
      <c r="B1759" s="280"/>
    </row>
    <row r="1760" spans="2:2">
      <c r="B1760" s="280"/>
    </row>
    <row r="1761" spans="2:2">
      <c r="B1761" s="280"/>
    </row>
    <row r="1762" spans="2:2">
      <c r="B1762" s="280"/>
    </row>
    <row r="1763" spans="2:2">
      <c r="B1763" s="280"/>
    </row>
    <row r="1764" spans="2:2">
      <c r="B1764" s="280"/>
    </row>
    <row r="1765" spans="2:2">
      <c r="B1765" s="280"/>
    </row>
    <row r="1766" spans="2:2">
      <c r="B1766" s="280"/>
    </row>
    <row r="1767" spans="2:2">
      <c r="B1767" s="280"/>
    </row>
    <row r="1768" spans="2:2">
      <c r="B1768" s="280"/>
    </row>
    <row r="1769" spans="2:2">
      <c r="B1769" s="280"/>
    </row>
    <row r="1770" spans="2:2">
      <c r="B1770" s="280"/>
    </row>
    <row r="1771" spans="2:2">
      <c r="B1771" s="280"/>
    </row>
    <row r="1772" spans="2:2">
      <c r="B1772" s="280"/>
    </row>
    <row r="1773" spans="2:2">
      <c r="B1773" s="280"/>
    </row>
    <row r="1774" spans="2:2">
      <c r="B1774" s="280"/>
    </row>
    <row r="1775" spans="2:2">
      <c r="B1775" s="280"/>
    </row>
    <row r="1776" spans="2:2">
      <c r="B1776" s="280"/>
    </row>
    <row r="1777" spans="2:2">
      <c r="B1777" s="280"/>
    </row>
    <row r="1778" spans="2:2">
      <c r="B1778" s="280"/>
    </row>
    <row r="1779" spans="2:2">
      <c r="B1779" s="280"/>
    </row>
    <row r="1780" spans="2:2">
      <c r="B1780" s="280"/>
    </row>
    <row r="1781" spans="2:2">
      <c r="B1781" s="280"/>
    </row>
    <row r="1782" spans="2:2">
      <c r="B1782" s="280"/>
    </row>
    <row r="1783" spans="2:2">
      <c r="B1783" s="280"/>
    </row>
    <row r="1784" spans="2:2">
      <c r="B1784" s="280"/>
    </row>
    <row r="1785" spans="2:2">
      <c r="B1785" s="280"/>
    </row>
    <row r="1786" spans="2:2">
      <c r="B1786" s="280"/>
    </row>
    <row r="1787" spans="2:2">
      <c r="B1787" s="280"/>
    </row>
    <row r="1788" spans="2:2">
      <c r="B1788" s="280"/>
    </row>
    <row r="1789" spans="2:2">
      <c r="B1789" s="280"/>
    </row>
    <row r="1790" spans="2:2">
      <c r="B1790" s="280"/>
    </row>
    <row r="1791" spans="2:2">
      <c r="B1791" s="280"/>
    </row>
    <row r="1792" spans="2:2">
      <c r="B1792" s="280"/>
    </row>
    <row r="1793" spans="2:2">
      <c r="B1793" s="280"/>
    </row>
    <row r="1794" spans="2:2">
      <c r="B1794" s="280"/>
    </row>
    <row r="1795" spans="2:2">
      <c r="B1795" s="280"/>
    </row>
    <row r="1796" spans="2:2">
      <c r="B1796" s="280"/>
    </row>
    <row r="1797" spans="2:2">
      <c r="B1797" s="280"/>
    </row>
    <row r="1798" spans="2:2">
      <c r="B1798" s="280"/>
    </row>
    <row r="1799" spans="2:2">
      <c r="B1799" s="280"/>
    </row>
    <row r="1800" spans="2:2">
      <c r="B1800" s="280"/>
    </row>
    <row r="1801" spans="2:2">
      <c r="B1801" s="280"/>
    </row>
    <row r="1802" spans="2:2">
      <c r="B1802" s="280"/>
    </row>
    <row r="1803" spans="2:2">
      <c r="B1803" s="280"/>
    </row>
    <row r="1804" spans="2:2">
      <c r="B1804" s="280"/>
    </row>
    <row r="1805" spans="2:2">
      <c r="B1805" s="280"/>
    </row>
    <row r="1806" spans="2:2">
      <c r="B1806" s="280"/>
    </row>
    <row r="1807" spans="2:2">
      <c r="B1807" s="280"/>
    </row>
    <row r="1808" spans="2:2">
      <c r="B1808" s="280"/>
    </row>
    <row r="1809" spans="2:2">
      <c r="B1809" s="280"/>
    </row>
    <row r="1810" spans="2:2">
      <c r="B1810" s="280"/>
    </row>
    <row r="1811" spans="2:2">
      <c r="B1811" s="280"/>
    </row>
    <row r="1812" spans="2:2">
      <c r="B1812" s="280"/>
    </row>
    <row r="1813" spans="2:2">
      <c r="B1813" s="280"/>
    </row>
    <row r="1814" spans="2:2">
      <c r="B1814" s="280"/>
    </row>
    <row r="1815" spans="2:2">
      <c r="B1815" s="280"/>
    </row>
    <row r="1816" spans="2:2">
      <c r="B1816" s="280"/>
    </row>
    <row r="1817" spans="2:2">
      <c r="B1817" s="280"/>
    </row>
    <row r="1818" spans="2:2">
      <c r="B1818" s="280"/>
    </row>
    <row r="1819" spans="2:2">
      <c r="B1819" s="280"/>
    </row>
    <row r="1820" spans="2:2">
      <c r="B1820" s="280"/>
    </row>
    <row r="1821" spans="2:2">
      <c r="B1821" s="280"/>
    </row>
    <row r="1822" spans="2:2">
      <c r="B1822" s="280"/>
    </row>
    <row r="1823" spans="2:2">
      <c r="B1823" s="280"/>
    </row>
    <row r="1824" spans="2:2">
      <c r="B1824" s="280"/>
    </row>
    <row r="1825" spans="2:2">
      <c r="B1825" s="280"/>
    </row>
    <row r="1826" spans="2:2">
      <c r="B1826" s="280"/>
    </row>
    <row r="1827" spans="2:2">
      <c r="B1827" s="280"/>
    </row>
    <row r="1828" spans="2:2">
      <c r="B1828" s="280"/>
    </row>
    <row r="1829" spans="2:2">
      <c r="B1829" s="280"/>
    </row>
    <row r="1830" spans="2:2">
      <c r="B1830" s="280"/>
    </row>
    <row r="1831" spans="2:2">
      <c r="B1831" s="280"/>
    </row>
    <row r="1832" spans="2:2">
      <c r="B1832" s="280"/>
    </row>
    <row r="1833" spans="2:2">
      <c r="B1833" s="280"/>
    </row>
    <row r="1834" spans="2:2">
      <c r="B1834" s="280"/>
    </row>
    <row r="1835" spans="2:2">
      <c r="B1835" s="280"/>
    </row>
    <row r="1836" spans="2:2">
      <c r="B1836" s="280"/>
    </row>
    <row r="1837" spans="2:2">
      <c r="B1837" s="280"/>
    </row>
    <row r="1838" spans="2:2">
      <c r="B1838" s="280"/>
    </row>
    <row r="1839" spans="2:2">
      <c r="B1839" s="280"/>
    </row>
    <row r="1840" spans="2:2">
      <c r="B1840" s="280"/>
    </row>
    <row r="1841" spans="2:2">
      <c r="B1841" s="280"/>
    </row>
    <row r="1842" spans="2:2">
      <c r="B1842" s="280"/>
    </row>
    <row r="1843" spans="2:2">
      <c r="B1843" s="280"/>
    </row>
    <row r="1844" spans="2:2">
      <c r="B1844" s="280"/>
    </row>
    <row r="1845" spans="2:2">
      <c r="B1845" s="280"/>
    </row>
    <row r="1846" spans="2:2">
      <c r="B1846" s="280"/>
    </row>
    <row r="1847" spans="2:2">
      <c r="B1847" s="280"/>
    </row>
    <row r="1848" spans="2:2">
      <c r="B1848" s="280"/>
    </row>
    <row r="1849" spans="2:2">
      <c r="B1849" s="280"/>
    </row>
    <row r="1850" spans="2:2">
      <c r="B1850" s="280"/>
    </row>
    <row r="1851" spans="2:2">
      <c r="B1851" s="280"/>
    </row>
    <row r="1852" spans="2:2">
      <c r="B1852" s="280"/>
    </row>
    <row r="1853" spans="2:2">
      <c r="B1853" s="280"/>
    </row>
    <row r="1854" spans="2:2">
      <c r="B1854" s="280"/>
    </row>
    <row r="1855" spans="2:2">
      <c r="B1855" s="280"/>
    </row>
    <row r="1856" spans="2:2">
      <c r="B1856" s="280"/>
    </row>
    <row r="1857" spans="2:2">
      <c r="B1857" s="280"/>
    </row>
    <row r="1858" spans="2:2">
      <c r="B1858" s="280"/>
    </row>
    <row r="1859" spans="2:2">
      <c r="B1859" s="280"/>
    </row>
    <row r="1860" spans="2:2">
      <c r="B1860" s="280"/>
    </row>
    <row r="1861" spans="2:2">
      <c r="B1861" s="280"/>
    </row>
    <row r="1862" spans="2:2">
      <c r="B1862" s="280"/>
    </row>
    <row r="1863" spans="2:2">
      <c r="B1863" s="280"/>
    </row>
    <row r="1864" spans="2:2">
      <c r="B1864" s="280"/>
    </row>
    <row r="1865" spans="2:2">
      <c r="B1865" s="280"/>
    </row>
    <row r="1866" spans="2:2">
      <c r="B1866" s="280"/>
    </row>
    <row r="1867" spans="2:2">
      <c r="B1867" s="280"/>
    </row>
    <row r="1868" spans="2:2">
      <c r="B1868" s="280"/>
    </row>
    <row r="1869" spans="2:2">
      <c r="B1869" s="280"/>
    </row>
    <row r="1870" spans="2:2">
      <c r="B1870" s="280"/>
    </row>
    <row r="1871" spans="2:2">
      <c r="B1871" s="280"/>
    </row>
    <row r="1872" spans="2:2">
      <c r="B1872" s="280"/>
    </row>
    <row r="1873" spans="2:2">
      <c r="B1873" s="280"/>
    </row>
    <row r="1874" spans="2:2">
      <c r="B1874" s="280"/>
    </row>
    <row r="1875" spans="2:2">
      <c r="B1875" s="280"/>
    </row>
    <row r="1876" spans="2:2">
      <c r="B1876" s="280"/>
    </row>
    <row r="1877" spans="2:2">
      <c r="B1877" s="280"/>
    </row>
    <row r="1878" spans="2:2">
      <c r="B1878" s="280"/>
    </row>
    <row r="1879" spans="2:2">
      <c r="B1879" s="280"/>
    </row>
    <row r="1880" spans="2:2">
      <c r="B1880" s="280"/>
    </row>
    <row r="1881" spans="2:2">
      <c r="B1881" s="280"/>
    </row>
    <row r="1882" spans="2:2">
      <c r="B1882" s="280"/>
    </row>
    <row r="1883" spans="2:2">
      <c r="B1883" s="280"/>
    </row>
    <row r="1884" spans="2:2">
      <c r="B1884" s="280"/>
    </row>
    <row r="1885" spans="2:2">
      <c r="B1885" s="280"/>
    </row>
    <row r="1886" spans="2:2">
      <c r="B1886" s="280"/>
    </row>
    <row r="1887" spans="2:2">
      <c r="B1887" s="280"/>
    </row>
    <row r="1888" spans="2:2">
      <c r="B1888" s="280"/>
    </row>
    <row r="1889" spans="2:2">
      <c r="B1889" s="280"/>
    </row>
    <row r="1890" spans="2:2">
      <c r="B1890" s="280"/>
    </row>
    <row r="1891" spans="2:2">
      <c r="B1891" s="280"/>
    </row>
    <row r="1892" spans="2:2">
      <c r="B1892" s="280"/>
    </row>
    <row r="1893" spans="2:2">
      <c r="B1893" s="280"/>
    </row>
    <row r="1894" spans="2:2">
      <c r="B1894" s="280"/>
    </row>
    <row r="1895" spans="2:2">
      <c r="B1895" s="280"/>
    </row>
    <row r="1896" spans="2:2">
      <c r="B1896" s="280"/>
    </row>
    <row r="1897" spans="2:2">
      <c r="B1897" s="280"/>
    </row>
    <row r="1898" spans="2:2">
      <c r="B1898" s="280"/>
    </row>
    <row r="1899" spans="2:2">
      <c r="B1899" s="280"/>
    </row>
    <row r="1900" spans="2:2">
      <c r="B1900" s="280"/>
    </row>
    <row r="1901" spans="2:2">
      <c r="B1901" s="280"/>
    </row>
    <row r="1902" spans="2:2">
      <c r="B1902" s="280"/>
    </row>
    <row r="1903" spans="2:2">
      <c r="B1903" s="280"/>
    </row>
    <row r="1904" spans="2:2">
      <c r="B1904" s="280"/>
    </row>
    <row r="1905" spans="2:2">
      <c r="B1905" s="280"/>
    </row>
    <row r="1906" spans="2:2">
      <c r="B1906" s="280"/>
    </row>
    <row r="1907" spans="2:2">
      <c r="B1907" s="280"/>
    </row>
    <row r="1908" spans="2:2">
      <c r="B1908" s="280"/>
    </row>
    <row r="1909" spans="2:2">
      <c r="B1909" s="280"/>
    </row>
    <row r="1910" spans="2:2">
      <c r="B1910" s="280"/>
    </row>
    <row r="1911" spans="2:2">
      <c r="B1911" s="280"/>
    </row>
    <row r="1912" spans="2:2">
      <c r="B1912" s="280"/>
    </row>
    <row r="1913" spans="2:2">
      <c r="B1913" s="280"/>
    </row>
    <row r="1914" spans="2:2">
      <c r="B1914" s="280"/>
    </row>
    <row r="1915" spans="2:2">
      <c r="B1915" s="280"/>
    </row>
    <row r="1916" spans="2:2">
      <c r="B1916" s="280"/>
    </row>
    <row r="1917" spans="2:2">
      <c r="B1917" s="280"/>
    </row>
    <row r="1918" spans="2:2">
      <c r="B1918" s="280"/>
    </row>
    <row r="1919" spans="2:2">
      <c r="B1919" s="280"/>
    </row>
    <row r="1920" spans="2:2">
      <c r="B1920" s="280"/>
    </row>
    <row r="1921" spans="2:2">
      <c r="B1921" s="280"/>
    </row>
    <row r="1922" spans="2:2">
      <c r="B1922" s="280"/>
    </row>
    <row r="1923" spans="2:2">
      <c r="B1923" s="280"/>
    </row>
    <row r="1924" spans="2:2">
      <c r="B1924" s="280"/>
    </row>
    <row r="1925" spans="2:2">
      <c r="B1925" s="280"/>
    </row>
    <row r="1926" spans="2:2">
      <c r="B1926" s="280"/>
    </row>
    <row r="1927" spans="2:2">
      <c r="B1927" s="280"/>
    </row>
    <row r="1928" spans="2:2">
      <c r="B1928" s="280"/>
    </row>
    <row r="1929" spans="2:2">
      <c r="B1929" s="280"/>
    </row>
    <row r="1930" spans="2:2">
      <c r="B1930" s="280"/>
    </row>
    <row r="1931" spans="2:2">
      <c r="B1931" s="280"/>
    </row>
    <row r="1932" spans="2:2">
      <c r="B1932" s="280"/>
    </row>
    <row r="1933" spans="2:2">
      <c r="B1933" s="280"/>
    </row>
    <row r="1934" spans="2:2">
      <c r="B1934" s="280"/>
    </row>
    <row r="1935" spans="2:2">
      <c r="B1935" s="280"/>
    </row>
    <row r="1936" spans="2:2">
      <c r="B1936" s="280"/>
    </row>
    <row r="1937" spans="2:2">
      <c r="B1937" s="280"/>
    </row>
    <row r="1938" spans="2:2">
      <c r="B1938" s="280"/>
    </row>
    <row r="1939" spans="2:2">
      <c r="B1939" s="280"/>
    </row>
    <row r="1940" spans="2:2">
      <c r="B1940" s="280"/>
    </row>
    <row r="1941" spans="2:2">
      <c r="B1941" s="280"/>
    </row>
    <row r="1942" spans="2:2">
      <c r="B1942" s="280"/>
    </row>
    <row r="1943" spans="2:2">
      <c r="B1943" s="280"/>
    </row>
    <row r="1944" spans="2:2">
      <c r="B1944" s="280"/>
    </row>
    <row r="1945" spans="2:2">
      <c r="B1945" s="280"/>
    </row>
    <row r="1946" spans="2:2">
      <c r="B1946" s="280"/>
    </row>
    <row r="1947" spans="2:2">
      <c r="B1947" s="280"/>
    </row>
    <row r="1948" spans="2:2">
      <c r="B1948" s="280"/>
    </row>
    <row r="1949" spans="2:2">
      <c r="B1949" s="280"/>
    </row>
    <row r="1950" spans="2:2">
      <c r="B1950" s="280"/>
    </row>
    <row r="1951" spans="2:2">
      <c r="B1951" s="280"/>
    </row>
    <row r="1952" spans="2:2">
      <c r="B1952" s="280"/>
    </row>
    <row r="1953" spans="2:2">
      <c r="B1953" s="280"/>
    </row>
    <row r="1954" spans="2:2">
      <c r="B1954" s="280"/>
    </row>
    <row r="1955" spans="2:2">
      <c r="B1955" s="280"/>
    </row>
    <row r="1956" spans="2:2">
      <c r="B1956" s="280"/>
    </row>
    <row r="1957" spans="2:2">
      <c r="B1957" s="280"/>
    </row>
    <row r="1958" spans="2:2">
      <c r="B1958" s="280"/>
    </row>
    <row r="1959" spans="2:2">
      <c r="B1959" s="280"/>
    </row>
    <row r="1960" spans="2:2">
      <c r="B1960" s="280"/>
    </row>
    <row r="1961" spans="2:2">
      <c r="B1961" s="280"/>
    </row>
    <row r="1962" spans="2:2">
      <c r="B1962" s="280"/>
    </row>
    <row r="1963" spans="2:2">
      <c r="B1963" s="280"/>
    </row>
    <row r="1964" spans="2:2">
      <c r="B1964" s="280"/>
    </row>
    <row r="1965" spans="2:2">
      <c r="B1965" s="280"/>
    </row>
    <row r="1966" spans="2:2">
      <c r="B1966" s="280"/>
    </row>
    <row r="1967" spans="2:2">
      <c r="B1967" s="280"/>
    </row>
    <row r="1968" spans="2:2">
      <c r="B1968" s="280"/>
    </row>
    <row r="1969" spans="2:2">
      <c r="B1969" s="280"/>
    </row>
    <row r="1970" spans="2:2">
      <c r="B1970" s="280"/>
    </row>
    <row r="1971" spans="2:2">
      <c r="B1971" s="280"/>
    </row>
    <row r="1972" spans="2:2">
      <c r="B1972" s="280"/>
    </row>
    <row r="1973" spans="2:2">
      <c r="B1973" s="280"/>
    </row>
    <row r="1974" spans="2:2">
      <c r="B1974" s="280"/>
    </row>
    <row r="1975" spans="2:2">
      <c r="B1975" s="280"/>
    </row>
    <row r="1976" spans="2:2">
      <c r="B1976" s="280"/>
    </row>
    <row r="1977" spans="2:2">
      <c r="B1977" s="280"/>
    </row>
    <row r="1978" spans="2:2">
      <c r="B1978" s="280"/>
    </row>
    <row r="1979" spans="2:2">
      <c r="B1979" s="280"/>
    </row>
    <row r="1980" spans="2:2">
      <c r="B1980" s="280"/>
    </row>
    <row r="1981" spans="2:2">
      <c r="B1981" s="280"/>
    </row>
    <row r="1982" spans="2:2">
      <c r="B1982" s="280"/>
    </row>
    <row r="1983" spans="2:2">
      <c r="B1983" s="280"/>
    </row>
    <row r="1984" spans="2:2">
      <c r="B1984" s="280"/>
    </row>
    <row r="1985" spans="2:2">
      <c r="B1985" s="280"/>
    </row>
    <row r="1986" spans="2:2">
      <c r="B1986" s="280"/>
    </row>
    <row r="1987" spans="2:2">
      <c r="B1987" s="280"/>
    </row>
    <row r="1988" spans="2:2">
      <c r="B1988" s="280"/>
    </row>
    <row r="1989" spans="2:2">
      <c r="B1989" s="280"/>
    </row>
    <row r="1990" spans="2:2">
      <c r="B1990" s="280"/>
    </row>
    <row r="1991" spans="2:2">
      <c r="B1991" s="280"/>
    </row>
    <row r="1992" spans="2:2">
      <c r="B1992" s="280"/>
    </row>
    <row r="1993" spans="2:2">
      <c r="B1993" s="280"/>
    </row>
    <row r="1994" spans="2:2">
      <c r="B1994" s="280"/>
    </row>
    <row r="1995" spans="2:2">
      <c r="B1995" s="280"/>
    </row>
    <row r="1996" spans="2:2">
      <c r="B1996" s="280"/>
    </row>
    <row r="1997" spans="2:2">
      <c r="B1997" s="280"/>
    </row>
    <row r="1998" spans="2:2">
      <c r="B1998" s="280"/>
    </row>
    <row r="1999" spans="2:2">
      <c r="B1999" s="280"/>
    </row>
    <row r="2000" spans="2:2">
      <c r="B2000" s="280"/>
    </row>
    <row r="2001" spans="2:2">
      <c r="B2001" s="280"/>
    </row>
    <row r="2002" spans="2:2">
      <c r="B2002" s="280"/>
    </row>
    <row r="2003" spans="2:2">
      <c r="B2003" s="280"/>
    </row>
    <row r="2004" spans="2:2">
      <c r="B2004" s="280"/>
    </row>
    <row r="2005" spans="2:2">
      <c r="B2005" s="280"/>
    </row>
    <row r="2006" spans="2:2">
      <c r="B2006" s="280"/>
    </row>
    <row r="2007" spans="2:2">
      <c r="B2007" s="280"/>
    </row>
    <row r="2008" spans="2:2">
      <c r="B2008" s="280"/>
    </row>
    <row r="2009" spans="2:2">
      <c r="B2009" s="280"/>
    </row>
    <row r="2010" spans="2:2">
      <c r="B2010" s="280"/>
    </row>
    <row r="2011" spans="2:2">
      <c r="B2011" s="280"/>
    </row>
    <row r="2012" spans="2:2">
      <c r="B2012" s="280"/>
    </row>
    <row r="2013" spans="2:2">
      <c r="B2013" s="280"/>
    </row>
    <row r="2014" spans="2:2">
      <c r="B2014" s="280"/>
    </row>
    <row r="2015" spans="2:2">
      <c r="B2015" s="280"/>
    </row>
    <row r="2016" spans="2:2">
      <c r="B2016" s="280"/>
    </row>
    <row r="2017" spans="2:2">
      <c r="B2017" s="280"/>
    </row>
    <row r="2018" spans="2:2">
      <c r="B2018" s="280"/>
    </row>
    <row r="2019" spans="2:2">
      <c r="B2019" s="280"/>
    </row>
    <row r="2020" spans="2:2">
      <c r="B2020" s="280"/>
    </row>
    <row r="2021" spans="2:2">
      <c r="B2021" s="280"/>
    </row>
    <row r="2022" spans="2:2">
      <c r="B2022" s="280"/>
    </row>
    <row r="2023" spans="2:2">
      <c r="B2023" s="280"/>
    </row>
    <row r="2024" spans="2:2">
      <c r="B2024" s="280"/>
    </row>
    <row r="2025" spans="2:2">
      <c r="B2025" s="280"/>
    </row>
    <row r="2026" spans="2:2">
      <c r="B2026" s="280"/>
    </row>
    <row r="2027" spans="2:2">
      <c r="B2027" s="280"/>
    </row>
    <row r="2028" spans="2:2">
      <c r="B2028" s="280"/>
    </row>
    <row r="2029" spans="2:2">
      <c r="B2029" s="280"/>
    </row>
    <row r="2030" spans="2:2">
      <c r="B2030" s="280"/>
    </row>
    <row r="2031" spans="2:2">
      <c r="B2031" s="280"/>
    </row>
    <row r="2032" spans="2:2">
      <c r="B2032" s="280"/>
    </row>
    <row r="2033" spans="2:2">
      <c r="B2033" s="280"/>
    </row>
    <row r="2034" spans="2:2">
      <c r="B2034" s="280"/>
    </row>
    <row r="2035" spans="2:2">
      <c r="B2035" s="280"/>
    </row>
    <row r="2036" spans="2:2">
      <c r="B2036" s="280"/>
    </row>
    <row r="2037" spans="2:2">
      <c r="B2037" s="280"/>
    </row>
    <row r="2038" spans="2:2">
      <c r="B2038" s="280"/>
    </row>
    <row r="2039" spans="2:2">
      <c r="B2039" s="280"/>
    </row>
    <row r="2040" spans="2:2">
      <c r="B2040" s="280"/>
    </row>
    <row r="2041" spans="2:2">
      <c r="B2041" s="280"/>
    </row>
    <row r="2042" spans="2:2">
      <c r="B2042" s="280"/>
    </row>
    <row r="2043" spans="2:2">
      <c r="B2043" s="280"/>
    </row>
    <row r="2044" spans="2:2">
      <c r="B2044" s="280"/>
    </row>
    <row r="2045" spans="2:2">
      <c r="B2045" s="280"/>
    </row>
    <row r="2046" spans="2:2">
      <c r="B2046" s="280"/>
    </row>
    <row r="2047" spans="2:2">
      <c r="B2047" s="280"/>
    </row>
    <row r="2048" spans="2:2">
      <c r="B2048" s="280"/>
    </row>
    <row r="2049" spans="2:2">
      <c r="B2049" s="280"/>
    </row>
    <row r="2050" spans="2:2">
      <c r="B2050" s="280"/>
    </row>
    <row r="2051" spans="2:2">
      <c r="B2051" s="280"/>
    </row>
    <row r="2052" spans="2:2">
      <c r="B2052" s="280"/>
    </row>
    <row r="2053" spans="2:2">
      <c r="B2053" s="280"/>
    </row>
    <row r="2054" spans="2:2">
      <c r="B2054" s="280"/>
    </row>
    <row r="2055" spans="2:2">
      <c r="B2055" s="280"/>
    </row>
    <row r="2056" spans="2:2">
      <c r="B2056" s="280"/>
    </row>
    <row r="2057" spans="2:2">
      <c r="B2057" s="280"/>
    </row>
    <row r="2058" spans="2:2">
      <c r="B2058" s="280"/>
    </row>
    <row r="2059" spans="2:2">
      <c r="B2059" s="280"/>
    </row>
    <row r="2060" spans="2:2">
      <c r="B2060" s="280"/>
    </row>
    <row r="2061" spans="2:2">
      <c r="B2061" s="280"/>
    </row>
    <row r="2062" spans="2:2">
      <c r="B2062" s="280"/>
    </row>
    <row r="2063" spans="2:2">
      <c r="B2063" s="280"/>
    </row>
    <row r="2064" spans="2:2">
      <c r="B2064" s="280"/>
    </row>
    <row r="2065" spans="2:2">
      <c r="B2065" s="280"/>
    </row>
    <row r="2066" spans="2:2">
      <c r="B2066" s="280"/>
    </row>
    <row r="2067" spans="2:2">
      <c r="B2067" s="280"/>
    </row>
    <row r="2068" spans="2:2">
      <c r="B2068" s="280"/>
    </row>
    <row r="2069" spans="2:2">
      <c r="B2069" s="280"/>
    </row>
    <row r="2070" spans="2:2">
      <c r="B2070" s="280"/>
    </row>
    <row r="2071" spans="2:2">
      <c r="B2071" s="280"/>
    </row>
    <row r="2072" spans="2:2">
      <c r="B2072" s="280"/>
    </row>
    <row r="2073" spans="2:2">
      <c r="B2073" s="280"/>
    </row>
    <row r="2074" spans="2:2">
      <c r="B2074" s="280"/>
    </row>
    <row r="2075" spans="2:2">
      <c r="B2075" s="280"/>
    </row>
    <row r="2076" spans="2:2">
      <c r="B2076" s="280"/>
    </row>
    <row r="2077" spans="2:2">
      <c r="B2077" s="280"/>
    </row>
    <row r="2078" spans="2:2">
      <c r="B2078" s="280"/>
    </row>
    <row r="2079" spans="2:2">
      <c r="B2079" s="280"/>
    </row>
    <row r="2080" spans="2:2">
      <c r="B2080" s="280"/>
    </row>
    <row r="2081" spans="2:2">
      <c r="B2081" s="280"/>
    </row>
    <row r="2082" spans="2:2">
      <c r="B2082" s="280"/>
    </row>
    <row r="2083" spans="2:2">
      <c r="B2083" s="280"/>
    </row>
    <row r="2084" spans="2:2">
      <c r="B2084" s="280"/>
    </row>
    <row r="2085" spans="2:2">
      <c r="B2085" s="280"/>
    </row>
    <row r="2086" spans="2:2">
      <c r="B2086" s="280"/>
    </row>
    <row r="2087" spans="2:2">
      <c r="B2087" s="280"/>
    </row>
    <row r="2088" spans="2:2">
      <c r="B2088" s="280"/>
    </row>
    <row r="2089" spans="2:2">
      <c r="B2089" s="280"/>
    </row>
    <row r="2090" spans="2:2">
      <c r="B2090" s="280"/>
    </row>
    <row r="2091" spans="2:2">
      <c r="B2091" s="280"/>
    </row>
    <row r="2092" spans="2:2">
      <c r="B2092" s="280"/>
    </row>
    <row r="2093" spans="2:2">
      <c r="B2093" s="280"/>
    </row>
    <row r="2094" spans="2:2">
      <c r="B2094" s="280"/>
    </row>
    <row r="2095" spans="2:2">
      <c r="B2095" s="280"/>
    </row>
    <row r="2096" spans="2:2">
      <c r="B2096" s="280"/>
    </row>
    <row r="2097" spans="2:2">
      <c r="B2097" s="280"/>
    </row>
    <row r="2098" spans="2:2">
      <c r="B2098" s="280"/>
    </row>
    <row r="2099" spans="2:2">
      <c r="B2099" s="280"/>
    </row>
    <row r="2100" spans="2:2">
      <c r="B2100" s="280"/>
    </row>
    <row r="2101" spans="2:2">
      <c r="B2101" s="280"/>
    </row>
    <row r="2102" spans="2:2">
      <c r="B2102" s="280"/>
    </row>
    <row r="2103" spans="2:2">
      <c r="B2103" s="280"/>
    </row>
    <row r="2104" spans="2:2">
      <c r="B2104" s="280"/>
    </row>
    <row r="2105" spans="2:2">
      <c r="B2105" s="280"/>
    </row>
    <row r="2106" spans="2:2">
      <c r="B2106" s="280"/>
    </row>
    <row r="2107" spans="2:2">
      <c r="B2107" s="280"/>
    </row>
    <row r="2108" spans="2:2">
      <c r="B2108" s="280"/>
    </row>
    <row r="2109" spans="2:2">
      <c r="B2109" s="280"/>
    </row>
    <row r="2110" spans="2:2">
      <c r="B2110" s="280"/>
    </row>
    <row r="2111" spans="2:2">
      <c r="B2111" s="280"/>
    </row>
    <row r="2112" spans="2:2">
      <c r="B2112" s="280"/>
    </row>
    <row r="2113" spans="2:2">
      <c r="B2113" s="280"/>
    </row>
    <row r="2114" spans="2:2">
      <c r="B2114" s="280"/>
    </row>
    <row r="2115" spans="2:2">
      <c r="B2115" s="280"/>
    </row>
    <row r="2116" spans="2:2">
      <c r="B2116" s="280"/>
    </row>
    <row r="2117" spans="2:2">
      <c r="B2117" s="280"/>
    </row>
    <row r="2118" spans="2:2">
      <c r="B2118" s="280"/>
    </row>
    <row r="2119" spans="2:2">
      <c r="B2119" s="280"/>
    </row>
    <row r="2120" spans="2:2">
      <c r="B2120" s="280"/>
    </row>
    <row r="2121" spans="2:2">
      <c r="B2121" s="280"/>
    </row>
    <row r="2122" spans="2:2">
      <c r="B2122" s="280"/>
    </row>
    <row r="2123" spans="2:2">
      <c r="B2123" s="280"/>
    </row>
    <row r="2124" spans="2:2">
      <c r="B2124" s="280"/>
    </row>
    <row r="2125" spans="2:2">
      <c r="B2125" s="280"/>
    </row>
    <row r="2126" spans="2:2">
      <c r="B2126" s="280"/>
    </row>
    <row r="2127" spans="2:2">
      <c r="B2127" s="280"/>
    </row>
    <row r="2128" spans="2:2">
      <c r="B2128" s="280"/>
    </row>
    <row r="2129" spans="2:2">
      <c r="B2129" s="280"/>
    </row>
    <row r="2130" spans="2:2">
      <c r="B2130" s="280"/>
    </row>
    <row r="2131" spans="2:2">
      <c r="B2131" s="280"/>
    </row>
    <row r="2132" spans="2:2">
      <c r="B2132" s="280"/>
    </row>
    <row r="2133" spans="2:2">
      <c r="B2133" s="280"/>
    </row>
    <row r="2134" spans="2:2">
      <c r="B2134" s="280"/>
    </row>
    <row r="2135" spans="2:2">
      <c r="B2135" s="280"/>
    </row>
    <row r="2136" spans="2:2">
      <c r="B2136" s="280"/>
    </row>
    <row r="2137" spans="2:2">
      <c r="B2137" s="280"/>
    </row>
    <row r="2138" spans="2:2">
      <c r="B2138" s="280"/>
    </row>
    <row r="2139" spans="2:2">
      <c r="B2139" s="280"/>
    </row>
    <row r="2140" spans="2:2">
      <c r="B2140" s="280"/>
    </row>
    <row r="2141" spans="2:2">
      <c r="B2141" s="280"/>
    </row>
    <row r="2142" spans="2:2">
      <c r="B2142" s="280"/>
    </row>
    <row r="2143" spans="2:2">
      <c r="B2143" s="280"/>
    </row>
    <row r="2144" spans="2:2">
      <c r="B2144" s="280"/>
    </row>
    <row r="2145" spans="2:2">
      <c r="B2145" s="280"/>
    </row>
    <row r="2146" spans="2:2">
      <c r="B2146" s="280"/>
    </row>
    <row r="2147" spans="2:2">
      <c r="B2147" s="280"/>
    </row>
    <row r="2148" spans="2:2">
      <c r="B2148" s="280"/>
    </row>
    <row r="2149" spans="2:2">
      <c r="B2149" s="280"/>
    </row>
    <row r="2150" spans="2:2">
      <c r="B2150" s="280"/>
    </row>
    <row r="2151" spans="2:2">
      <c r="B2151" s="280"/>
    </row>
    <row r="2152" spans="2:2">
      <c r="B2152" s="280"/>
    </row>
    <row r="2153" spans="2:2">
      <c r="B2153" s="280"/>
    </row>
    <row r="2154" spans="2:2">
      <c r="B2154" s="280"/>
    </row>
    <row r="2155" spans="2:2">
      <c r="B2155" s="280"/>
    </row>
    <row r="2156" spans="2:2">
      <c r="B2156" s="280"/>
    </row>
    <row r="2157" spans="2:2">
      <c r="B2157" s="280"/>
    </row>
    <row r="2158" spans="2:2">
      <c r="B2158" s="280"/>
    </row>
    <row r="2159" spans="2:2">
      <c r="B2159" s="280"/>
    </row>
    <row r="2160" spans="2:2">
      <c r="B2160" s="280"/>
    </row>
    <row r="2161" spans="2:2">
      <c r="B2161" s="280"/>
    </row>
    <row r="2162" spans="2:2">
      <c r="B2162" s="280"/>
    </row>
    <row r="2163" spans="2:2">
      <c r="B2163" s="280"/>
    </row>
    <row r="2164" spans="2:2">
      <c r="B2164" s="280"/>
    </row>
    <row r="2165" spans="2:2">
      <c r="B2165" s="280"/>
    </row>
    <row r="2166" spans="2:2">
      <c r="B2166" s="280"/>
    </row>
    <row r="2167" spans="2:2">
      <c r="B2167" s="280"/>
    </row>
    <row r="2168" spans="2:2">
      <c r="B2168" s="280"/>
    </row>
    <row r="2169" spans="2:2">
      <c r="B2169" s="280"/>
    </row>
    <row r="2170" spans="2:2">
      <c r="B2170" s="280"/>
    </row>
    <row r="2171" spans="2:2">
      <c r="B2171" s="280"/>
    </row>
    <row r="2172" spans="2:2">
      <c r="B2172" s="280"/>
    </row>
    <row r="2173" spans="2:2">
      <c r="B2173" s="280"/>
    </row>
    <row r="2174" spans="2:2">
      <c r="B2174" s="280"/>
    </row>
    <row r="2175" spans="2:2">
      <c r="B2175" s="280"/>
    </row>
    <row r="2176" spans="2:2">
      <c r="B2176" s="280"/>
    </row>
    <row r="2177" spans="2:2">
      <c r="B2177" s="280"/>
    </row>
    <row r="2178" spans="2:2">
      <c r="B2178" s="280"/>
    </row>
    <row r="2179" spans="2:2">
      <c r="B2179" s="280"/>
    </row>
    <row r="2180" spans="2:2">
      <c r="B2180" s="280"/>
    </row>
    <row r="2181" spans="2:2">
      <c r="B2181" s="280"/>
    </row>
    <row r="2182" spans="2:2">
      <c r="B2182" s="280"/>
    </row>
    <row r="2183" spans="2:2">
      <c r="B2183" s="280"/>
    </row>
    <row r="2184" spans="2:2">
      <c r="B2184" s="280"/>
    </row>
    <row r="2185" spans="2:2">
      <c r="B2185" s="280"/>
    </row>
    <row r="2186" spans="2:2">
      <c r="B2186" s="280"/>
    </row>
    <row r="2187" spans="2:2">
      <c r="B2187" s="280"/>
    </row>
    <row r="2188" spans="2:2">
      <c r="B2188" s="280"/>
    </row>
    <row r="2189" spans="2:2">
      <c r="B2189" s="280"/>
    </row>
    <row r="2190" spans="2:2">
      <c r="B2190" s="280"/>
    </row>
    <row r="2191" spans="2:2">
      <c r="B2191" s="280"/>
    </row>
    <row r="2192" spans="2:2">
      <c r="B2192" s="280"/>
    </row>
    <row r="2193" spans="2:2">
      <c r="B2193" s="280"/>
    </row>
    <row r="2194" spans="2:2">
      <c r="B2194" s="280"/>
    </row>
    <row r="2195" spans="2:2">
      <c r="B2195" s="280"/>
    </row>
    <row r="2196" spans="2:2">
      <c r="B2196" s="280"/>
    </row>
    <row r="2197" spans="2:2">
      <c r="B2197" s="280"/>
    </row>
    <row r="2198" spans="2:2">
      <c r="B2198" s="280"/>
    </row>
    <row r="2199" spans="2:2">
      <c r="B2199" s="280"/>
    </row>
    <row r="2200" spans="2:2">
      <c r="B2200" s="280"/>
    </row>
    <row r="2201" spans="2:2">
      <c r="B2201" s="280"/>
    </row>
    <row r="2202" spans="2:2">
      <c r="B2202" s="280"/>
    </row>
    <row r="2203" spans="2:2">
      <c r="B2203" s="280"/>
    </row>
    <row r="2204" spans="2:2">
      <c r="B2204" s="280"/>
    </row>
    <row r="2205" spans="2:2">
      <c r="B2205" s="280"/>
    </row>
    <row r="2206" spans="2:2">
      <c r="B2206" s="280"/>
    </row>
    <row r="2207" spans="2:2">
      <c r="B2207" s="280"/>
    </row>
    <row r="2208" spans="2:2">
      <c r="B2208" s="280"/>
    </row>
    <row r="2209" spans="2:2">
      <c r="B2209" s="280"/>
    </row>
    <row r="2210" spans="2:2">
      <c r="B2210" s="280"/>
    </row>
    <row r="2211" spans="2:2">
      <c r="B2211" s="280"/>
    </row>
    <row r="2212" spans="2:2">
      <c r="B2212" s="280"/>
    </row>
    <row r="2213" spans="2:2">
      <c r="B2213" s="280"/>
    </row>
    <row r="2214" spans="2:2">
      <c r="B2214" s="280"/>
    </row>
    <row r="2215" spans="2:2">
      <c r="B2215" s="280"/>
    </row>
    <row r="2216" spans="2:2">
      <c r="B2216" s="280"/>
    </row>
    <row r="2217" spans="2:2">
      <c r="B2217" s="280"/>
    </row>
    <row r="2218" spans="2:2">
      <c r="B2218" s="280"/>
    </row>
    <row r="2219" spans="2:2">
      <c r="B2219" s="280"/>
    </row>
    <row r="2220" spans="2:2">
      <c r="B2220" s="280"/>
    </row>
    <row r="2221" spans="2:2">
      <c r="B2221" s="280"/>
    </row>
    <row r="2222" spans="2:2">
      <c r="B2222" s="280"/>
    </row>
    <row r="2223" spans="2:2">
      <c r="B2223" s="280"/>
    </row>
    <row r="2224" spans="2:2">
      <c r="B2224" s="280"/>
    </row>
    <row r="2225" spans="2:2">
      <c r="B2225" s="280"/>
    </row>
    <row r="2226" spans="2:2">
      <c r="B2226" s="280"/>
    </row>
    <row r="2227" spans="2:2">
      <c r="B2227" s="280"/>
    </row>
    <row r="2228" spans="2:2">
      <c r="B2228" s="280"/>
    </row>
    <row r="2229" spans="2:2">
      <c r="B2229" s="280"/>
    </row>
    <row r="2230" spans="2:2">
      <c r="B2230" s="280"/>
    </row>
    <row r="2231" spans="2:2">
      <c r="B2231" s="280"/>
    </row>
    <row r="2232" spans="2:2">
      <c r="B2232" s="280"/>
    </row>
    <row r="2233" spans="2:2">
      <c r="B2233" s="280"/>
    </row>
    <row r="2234" spans="2:2">
      <c r="B2234" s="280"/>
    </row>
    <row r="2235" spans="2:2">
      <c r="B2235" s="280"/>
    </row>
    <row r="2236" spans="2:2">
      <c r="B2236" s="280"/>
    </row>
    <row r="2237" spans="2:2">
      <c r="B2237" s="280"/>
    </row>
    <row r="2238" spans="2:2">
      <c r="B2238" s="280"/>
    </row>
    <row r="2239" spans="2:2">
      <c r="B2239" s="280"/>
    </row>
    <row r="2240" spans="2:2">
      <c r="B2240" s="280"/>
    </row>
    <row r="2241" spans="2:2">
      <c r="B2241" s="280"/>
    </row>
    <row r="2242" spans="2:2">
      <c r="B2242" s="280"/>
    </row>
    <row r="2243" spans="2:2">
      <c r="B2243" s="280"/>
    </row>
    <row r="2244" spans="2:2">
      <c r="B2244" s="280"/>
    </row>
    <row r="2245" spans="2:2">
      <c r="B2245" s="280"/>
    </row>
    <row r="2246" spans="2:2">
      <c r="B2246" s="280"/>
    </row>
    <row r="2247" spans="2:2">
      <c r="B2247" s="280"/>
    </row>
    <row r="2248" spans="2:2">
      <c r="B2248" s="280"/>
    </row>
    <row r="2249" spans="2:2">
      <c r="B2249" s="280"/>
    </row>
    <row r="2250" spans="2:2">
      <c r="B2250" s="280"/>
    </row>
    <row r="2251" spans="2:2">
      <c r="B2251" s="280"/>
    </row>
    <row r="2252" spans="2:2">
      <c r="B2252" s="280"/>
    </row>
    <row r="2253" spans="2:2">
      <c r="B2253" s="280"/>
    </row>
    <row r="2254" spans="2:2">
      <c r="B2254" s="280"/>
    </row>
    <row r="2255" spans="2:2">
      <c r="B2255" s="280"/>
    </row>
    <row r="2256" spans="2:2">
      <c r="B2256" s="280"/>
    </row>
    <row r="2257" spans="2:2">
      <c r="B2257" s="280"/>
    </row>
    <row r="2258" spans="2:2">
      <c r="B2258" s="280"/>
    </row>
    <row r="2259" spans="2:2">
      <c r="B2259" s="280"/>
    </row>
    <row r="2260" spans="2:2">
      <c r="B2260" s="280"/>
    </row>
    <row r="2261" spans="2:2">
      <c r="B2261" s="280"/>
    </row>
    <row r="2262" spans="2:2">
      <c r="B2262" s="280"/>
    </row>
    <row r="2263" spans="2:2">
      <c r="B2263" s="280"/>
    </row>
    <row r="2264" spans="2:2">
      <c r="B2264" s="280"/>
    </row>
    <row r="2265" spans="2:2">
      <c r="B2265" s="280"/>
    </row>
    <row r="2266" spans="2:2">
      <c r="B2266" s="280"/>
    </row>
    <row r="2267" spans="2:2">
      <c r="B2267" s="280"/>
    </row>
    <row r="2268" spans="2:2">
      <c r="B2268" s="280"/>
    </row>
    <row r="2269" spans="2:2">
      <c r="B2269" s="280"/>
    </row>
    <row r="2270" spans="2:2">
      <c r="B2270" s="280"/>
    </row>
    <row r="2271" spans="2:2">
      <c r="B2271" s="280"/>
    </row>
    <row r="2272" spans="2:2">
      <c r="B2272" s="280"/>
    </row>
    <row r="2273" spans="2:2">
      <c r="B2273" s="280"/>
    </row>
    <row r="2274" spans="2:2">
      <c r="B2274" s="280"/>
    </row>
    <row r="2275" spans="2:2">
      <c r="B2275" s="280"/>
    </row>
    <row r="2276" spans="2:2">
      <c r="B2276" s="280"/>
    </row>
    <row r="2277" spans="2:2">
      <c r="B2277" s="280"/>
    </row>
    <row r="2278" spans="2:2">
      <c r="B2278" s="280"/>
    </row>
    <row r="2279" spans="2:2">
      <c r="B2279" s="280"/>
    </row>
    <row r="2280" spans="2:2">
      <c r="B2280" s="280"/>
    </row>
    <row r="2281" spans="2:2">
      <c r="B2281" s="280"/>
    </row>
    <row r="2282" spans="2:2">
      <c r="B2282" s="280"/>
    </row>
    <row r="2283" spans="2:2">
      <c r="B2283" s="280"/>
    </row>
    <row r="2284" spans="2:2">
      <c r="B2284" s="280"/>
    </row>
    <row r="2285" spans="2:2">
      <c r="B2285" s="280"/>
    </row>
    <row r="2286" spans="2:2">
      <c r="B2286" s="280"/>
    </row>
    <row r="2287" spans="2:2">
      <c r="B2287" s="280"/>
    </row>
    <row r="2288" spans="2:2">
      <c r="B2288" s="280"/>
    </row>
    <row r="2289" spans="2:2">
      <c r="B2289" s="280"/>
    </row>
    <row r="2290" spans="2:2">
      <c r="B2290" s="280"/>
    </row>
    <row r="2291" spans="2:2">
      <c r="B2291" s="280"/>
    </row>
    <row r="2292" spans="2:2">
      <c r="B2292" s="280"/>
    </row>
    <row r="2293" spans="2:2">
      <c r="B2293" s="280"/>
    </row>
    <row r="2294" spans="2:2">
      <c r="B2294" s="280"/>
    </row>
    <row r="2295" spans="2:2">
      <c r="B2295" s="280"/>
    </row>
    <row r="2296" spans="2:2">
      <c r="B2296" s="280"/>
    </row>
    <row r="2297" spans="2:2">
      <c r="B2297" s="280"/>
    </row>
    <row r="2298" spans="2:2">
      <c r="B2298" s="280"/>
    </row>
    <row r="2299" spans="2:2">
      <c r="B2299" s="280"/>
    </row>
    <row r="2300" spans="2:2">
      <c r="B2300" s="280"/>
    </row>
    <row r="2301" spans="2:2">
      <c r="B2301" s="280"/>
    </row>
    <row r="2302" spans="2:2">
      <c r="B2302" s="280"/>
    </row>
    <row r="2303" spans="2:2">
      <c r="B2303" s="280"/>
    </row>
    <row r="2304" spans="2:2">
      <c r="B2304" s="280"/>
    </row>
    <row r="2305" spans="2:2">
      <c r="B2305" s="280"/>
    </row>
    <row r="2306" spans="2:2">
      <c r="B2306" s="280"/>
    </row>
    <row r="2307" spans="2:2">
      <c r="B2307" s="280"/>
    </row>
    <row r="2308" spans="2:2">
      <c r="B2308" s="280"/>
    </row>
    <row r="2309" spans="2:2">
      <c r="B2309" s="280"/>
    </row>
    <row r="2310" spans="2:2">
      <c r="B2310" s="280"/>
    </row>
    <row r="2311" spans="2:2">
      <c r="B2311" s="280"/>
    </row>
    <row r="2312" spans="2:2">
      <c r="B2312" s="280"/>
    </row>
    <row r="2313" spans="2:2">
      <c r="B2313" s="280"/>
    </row>
    <row r="2314" spans="2:2">
      <c r="B2314" s="280"/>
    </row>
    <row r="2315" spans="2:2">
      <c r="B2315" s="280"/>
    </row>
    <row r="2316" spans="2:2">
      <c r="B2316" s="280"/>
    </row>
    <row r="2317" spans="2:2">
      <c r="B2317" s="280"/>
    </row>
    <row r="2318" spans="2:2">
      <c r="B2318" s="280"/>
    </row>
    <row r="2319" spans="2:2">
      <c r="B2319" s="280"/>
    </row>
    <row r="2320" spans="2:2">
      <c r="B2320" s="280"/>
    </row>
    <row r="2321" spans="2:2">
      <c r="B2321" s="280"/>
    </row>
    <row r="2322" spans="2:2">
      <c r="B2322" s="280"/>
    </row>
    <row r="2323" spans="2:2">
      <c r="B2323" s="280"/>
    </row>
    <row r="2324" spans="2:2">
      <c r="B2324" s="280"/>
    </row>
    <row r="2325" spans="2:2">
      <c r="B2325" s="280"/>
    </row>
    <row r="2326" spans="2:2">
      <c r="B2326" s="280"/>
    </row>
    <row r="2327" spans="2:2">
      <c r="B2327" s="280"/>
    </row>
    <row r="2328" spans="2:2">
      <c r="B2328" s="280"/>
    </row>
    <row r="2329" spans="2:2">
      <c r="B2329" s="280"/>
    </row>
    <row r="2330" spans="2:2">
      <c r="B2330" s="280"/>
    </row>
    <row r="2331" spans="2:2">
      <c r="B2331" s="280"/>
    </row>
    <row r="2332" spans="2:2">
      <c r="B2332" s="280"/>
    </row>
    <row r="2333" spans="2:2">
      <c r="B2333" s="280"/>
    </row>
    <row r="2334" spans="2:2">
      <c r="B2334" s="280"/>
    </row>
    <row r="2335" spans="2:2">
      <c r="B2335" s="280"/>
    </row>
    <row r="2336" spans="2:2">
      <c r="B2336" s="280"/>
    </row>
    <row r="2337" spans="2:2">
      <c r="B2337" s="280"/>
    </row>
    <row r="2338" spans="2:2">
      <c r="B2338" s="280"/>
    </row>
    <row r="2339" spans="2:2">
      <c r="B2339" s="280"/>
    </row>
    <row r="2340" spans="2:2">
      <c r="B2340" s="280"/>
    </row>
    <row r="2341" spans="2:2">
      <c r="B2341" s="280"/>
    </row>
    <row r="2342" spans="2:2">
      <c r="B2342" s="280"/>
    </row>
    <row r="2343" spans="2:2">
      <c r="B2343" s="280"/>
    </row>
    <row r="2344" spans="2:2">
      <c r="B2344" s="280"/>
    </row>
    <row r="2345" spans="2:2">
      <c r="B2345" s="280"/>
    </row>
    <row r="2346" spans="2:2">
      <c r="B2346" s="280"/>
    </row>
    <row r="2347" spans="2:2">
      <c r="B2347" s="280"/>
    </row>
    <row r="2348" spans="2:2">
      <c r="B2348" s="280"/>
    </row>
    <row r="2349" spans="2:2">
      <c r="B2349" s="280"/>
    </row>
    <row r="2350" spans="2:2">
      <c r="B2350" s="280"/>
    </row>
    <row r="2351" spans="2:2">
      <c r="B2351" s="280"/>
    </row>
    <row r="2352" spans="2:2">
      <c r="B2352" s="280"/>
    </row>
    <row r="2353" spans="2:2">
      <c r="B2353" s="280"/>
    </row>
    <row r="2354" spans="2:2">
      <c r="B2354" s="280"/>
    </row>
    <row r="2355" spans="2:2">
      <c r="B2355" s="280"/>
    </row>
    <row r="2356" spans="2:2">
      <c r="B2356" s="280"/>
    </row>
    <row r="2357" spans="2:2">
      <c r="B2357" s="280"/>
    </row>
    <row r="2358" spans="2:2">
      <c r="B2358" s="280"/>
    </row>
    <row r="2359" spans="2:2">
      <c r="B2359" s="280"/>
    </row>
    <row r="2360" spans="2:2">
      <c r="B2360" s="280"/>
    </row>
    <row r="2361" spans="2:2">
      <c r="B2361" s="280"/>
    </row>
    <row r="2362" spans="2:2">
      <c r="B2362" s="280"/>
    </row>
    <row r="2363" spans="2:2">
      <c r="B2363" s="280"/>
    </row>
    <row r="2364" spans="2:2">
      <c r="B2364" s="280"/>
    </row>
    <row r="2365" spans="2:2">
      <c r="B2365" s="280"/>
    </row>
    <row r="2366" spans="2:2">
      <c r="B2366" s="280"/>
    </row>
    <row r="2367" spans="2:2">
      <c r="B2367" s="280"/>
    </row>
    <row r="2368" spans="2:2">
      <c r="B2368" s="280"/>
    </row>
    <row r="2369" spans="2:2">
      <c r="B2369" s="280"/>
    </row>
    <row r="2370" spans="2:2">
      <c r="B2370" s="280"/>
    </row>
    <row r="2371" spans="2:2">
      <c r="B2371" s="280"/>
    </row>
    <row r="2372" spans="2:2">
      <c r="B2372" s="280"/>
    </row>
    <row r="2373" spans="2:2">
      <c r="B2373" s="280"/>
    </row>
    <row r="2374" spans="2:2">
      <c r="B2374" s="280"/>
    </row>
    <row r="2375" spans="2:2">
      <c r="B2375" s="280"/>
    </row>
    <row r="2376" spans="2:2">
      <c r="B2376" s="280"/>
    </row>
    <row r="2377" spans="2:2">
      <c r="B2377" s="280"/>
    </row>
    <row r="2378" spans="2:2">
      <c r="B2378" s="280"/>
    </row>
    <row r="2379" spans="2:2">
      <c r="B2379" s="280"/>
    </row>
    <row r="2380" spans="2:2">
      <c r="B2380" s="280"/>
    </row>
    <row r="2381" spans="2:2">
      <c r="B2381" s="280"/>
    </row>
    <row r="2382" spans="2:2">
      <c r="B2382" s="280"/>
    </row>
    <row r="2383" spans="2:2">
      <c r="B2383" s="280"/>
    </row>
    <row r="2384" spans="2:2">
      <c r="B2384" s="280"/>
    </row>
    <row r="2385" spans="2:2">
      <c r="B2385" s="280"/>
    </row>
    <row r="2386" spans="2:2">
      <c r="B2386" s="280"/>
    </row>
    <row r="2387" spans="2:2">
      <c r="B2387" s="280"/>
    </row>
    <row r="2388" spans="2:2">
      <c r="B2388" s="280"/>
    </row>
    <row r="2389" spans="2:2">
      <c r="B2389" s="280"/>
    </row>
    <row r="2390" spans="2:2">
      <c r="B2390" s="280"/>
    </row>
    <row r="2391" spans="2:2">
      <c r="B2391" s="280"/>
    </row>
    <row r="2392" spans="2:2">
      <c r="B2392" s="280"/>
    </row>
    <row r="2393" spans="2:2">
      <c r="B2393" s="280"/>
    </row>
    <row r="2394" spans="2:2">
      <c r="B2394" s="280"/>
    </row>
    <row r="2395" spans="2:2">
      <c r="B2395" s="280"/>
    </row>
    <row r="2396" spans="2:2">
      <c r="B2396" s="280"/>
    </row>
    <row r="2397" spans="2:2">
      <c r="B2397" s="280"/>
    </row>
    <row r="2398" spans="2:2">
      <c r="B2398" s="280"/>
    </row>
    <row r="2399" spans="2:2">
      <c r="B2399" s="280"/>
    </row>
    <row r="2400" spans="2:2">
      <c r="B2400" s="280"/>
    </row>
    <row r="2401" spans="2:2">
      <c r="B2401" s="280"/>
    </row>
    <row r="2402" spans="2:2">
      <c r="B2402" s="280"/>
    </row>
    <row r="2403" spans="2:2">
      <c r="B2403" s="280"/>
    </row>
    <row r="2404" spans="2:2">
      <c r="B2404" s="280"/>
    </row>
    <row r="2405" spans="2:2">
      <c r="B2405" s="280"/>
    </row>
    <row r="2406" spans="2:2">
      <c r="B2406" s="280"/>
    </row>
    <row r="2407" spans="2:2">
      <c r="B2407" s="280"/>
    </row>
    <row r="2408" spans="2:2">
      <c r="B2408" s="280"/>
    </row>
    <row r="2409" spans="2:2">
      <c r="B2409" s="280"/>
    </row>
    <row r="2410" spans="2:2">
      <c r="B2410" s="280"/>
    </row>
    <row r="2411" spans="2:2">
      <c r="B2411" s="280"/>
    </row>
    <row r="2412" spans="2:2">
      <c r="B2412" s="280"/>
    </row>
    <row r="2413" spans="2:2">
      <c r="B2413" s="280"/>
    </row>
    <row r="2414" spans="2:2">
      <c r="B2414" s="280"/>
    </row>
    <row r="2415" spans="2:2">
      <c r="B2415" s="280"/>
    </row>
    <row r="2416" spans="2:2">
      <c r="B2416" s="280"/>
    </row>
    <row r="2417" spans="2:2">
      <c r="B2417" s="280"/>
    </row>
    <row r="2418" spans="2:2">
      <c r="B2418" s="280"/>
    </row>
    <row r="2419" spans="2:2">
      <c r="B2419" s="280"/>
    </row>
    <row r="2420" spans="2:2">
      <c r="B2420" s="280"/>
    </row>
    <row r="2421" spans="2:2">
      <c r="B2421" s="280"/>
    </row>
    <row r="2422" spans="2:2">
      <c r="B2422" s="280"/>
    </row>
    <row r="2423" spans="2:2">
      <c r="B2423" s="280"/>
    </row>
    <row r="2424" spans="2:2">
      <c r="B2424" s="280"/>
    </row>
    <row r="2425" spans="2:2">
      <c r="B2425" s="280"/>
    </row>
    <row r="2426" spans="2:2">
      <c r="B2426" s="280"/>
    </row>
    <row r="2427" spans="2:2">
      <c r="B2427" s="280"/>
    </row>
    <row r="2428" spans="2:2">
      <c r="B2428" s="280"/>
    </row>
    <row r="2429" spans="2:2">
      <c r="B2429" s="280"/>
    </row>
    <row r="2430" spans="2:2">
      <c r="B2430" s="280"/>
    </row>
    <row r="2431" spans="2:2">
      <c r="B2431" s="280"/>
    </row>
    <row r="2432" spans="2:2">
      <c r="B2432" s="280"/>
    </row>
    <row r="2433" spans="2:2">
      <c r="B2433" s="280"/>
    </row>
    <row r="2434" spans="2:2">
      <c r="B2434" s="280"/>
    </row>
    <row r="2435" spans="2:2">
      <c r="B2435" s="280"/>
    </row>
    <row r="2436" spans="2:2">
      <c r="B2436" s="280"/>
    </row>
    <row r="2437" spans="2:2">
      <c r="B2437" s="280"/>
    </row>
    <row r="2438" spans="2:2">
      <c r="B2438" s="280"/>
    </row>
    <row r="2439" spans="2:2">
      <c r="B2439" s="280"/>
    </row>
    <row r="2440" spans="2:2">
      <c r="B2440" s="280"/>
    </row>
    <row r="2441" spans="2:2">
      <c r="B2441" s="280"/>
    </row>
    <row r="2442" spans="2:2">
      <c r="B2442" s="280"/>
    </row>
    <row r="2443" spans="2:2">
      <c r="B2443" s="280"/>
    </row>
    <row r="2444" spans="2:2">
      <c r="B2444" s="280"/>
    </row>
    <row r="2445" spans="2:2">
      <c r="B2445" s="280"/>
    </row>
    <row r="2446" spans="2:2">
      <c r="B2446" s="280"/>
    </row>
    <row r="2447" spans="2:2">
      <c r="B2447" s="280"/>
    </row>
    <row r="2448" spans="2:2">
      <c r="B2448" s="280"/>
    </row>
    <row r="2449" spans="2:2">
      <c r="B2449" s="280"/>
    </row>
    <row r="2450" spans="2:2">
      <c r="B2450" s="280"/>
    </row>
    <row r="2451" spans="2:2">
      <c r="B2451" s="280"/>
    </row>
    <row r="2452" spans="2:2">
      <c r="B2452" s="280"/>
    </row>
    <row r="2453" spans="2:2">
      <c r="B2453" s="280"/>
    </row>
    <row r="2454" spans="2:2">
      <c r="B2454" s="280"/>
    </row>
    <row r="2455" spans="2:2">
      <c r="B2455" s="280"/>
    </row>
    <row r="2456" spans="2:2">
      <c r="B2456" s="280"/>
    </row>
    <row r="2457" spans="2:2">
      <c r="B2457" s="280"/>
    </row>
    <row r="2458" spans="2:2">
      <c r="B2458" s="280"/>
    </row>
    <row r="2459" spans="2:2">
      <c r="B2459" s="280"/>
    </row>
    <row r="2460" spans="2:2">
      <c r="B2460" s="280"/>
    </row>
    <row r="2461" spans="2:2">
      <c r="B2461" s="280"/>
    </row>
    <row r="2462" spans="2:2">
      <c r="B2462" s="280"/>
    </row>
    <row r="2463" spans="2:2">
      <c r="B2463" s="280"/>
    </row>
    <row r="2464" spans="2:2">
      <c r="B2464" s="280"/>
    </row>
    <row r="2465" spans="2:2">
      <c r="B2465" s="280"/>
    </row>
    <row r="2466" spans="2:2">
      <c r="B2466" s="280"/>
    </row>
    <row r="2467" spans="2:2">
      <c r="B2467" s="280"/>
    </row>
    <row r="2468" spans="2:2">
      <c r="B2468" s="280"/>
    </row>
    <row r="2469" spans="2:2">
      <c r="B2469" s="280"/>
    </row>
    <row r="2470" spans="2:2">
      <c r="B2470" s="280"/>
    </row>
    <row r="2471" spans="2:2">
      <c r="B2471" s="280"/>
    </row>
    <row r="2472" spans="2:2">
      <c r="B2472" s="280"/>
    </row>
    <row r="2473" spans="2:2">
      <c r="B2473" s="280"/>
    </row>
    <row r="2474" spans="2:2">
      <c r="B2474" s="280"/>
    </row>
    <row r="2475" spans="2:2">
      <c r="B2475" s="280"/>
    </row>
    <row r="2476" spans="2:2">
      <c r="B2476" s="280"/>
    </row>
    <row r="2477" spans="2:2">
      <c r="B2477" s="280"/>
    </row>
    <row r="2478" spans="2:2">
      <c r="B2478" s="280"/>
    </row>
    <row r="2479" spans="2:2">
      <c r="B2479" s="280"/>
    </row>
    <row r="2480" spans="2:2">
      <c r="B2480" s="280"/>
    </row>
    <row r="2481" spans="2:2">
      <c r="B2481" s="280"/>
    </row>
    <row r="2482" spans="2:2">
      <c r="B2482" s="280"/>
    </row>
    <row r="2483" spans="2:2">
      <c r="B2483" s="280"/>
    </row>
    <row r="2484" spans="2:2">
      <c r="B2484" s="280"/>
    </row>
    <row r="2485" spans="2:2">
      <c r="B2485" s="280"/>
    </row>
    <row r="2486" spans="2:2">
      <c r="B2486" s="280"/>
    </row>
    <row r="2487" spans="2:2">
      <c r="B2487" s="280"/>
    </row>
    <row r="2488" spans="2:2">
      <c r="B2488" s="280"/>
    </row>
    <row r="2489" spans="2:2">
      <c r="B2489" s="280"/>
    </row>
    <row r="2490" spans="2:2">
      <c r="B2490" s="280"/>
    </row>
    <row r="2491" spans="2:2">
      <c r="B2491" s="280"/>
    </row>
    <row r="2492" spans="2:2">
      <c r="B2492" s="280"/>
    </row>
    <row r="2493" spans="2:2">
      <c r="B2493" s="280"/>
    </row>
    <row r="2494" spans="2:2">
      <c r="B2494" s="280"/>
    </row>
    <row r="2495" spans="2:2">
      <c r="B2495" s="280"/>
    </row>
    <row r="2496" spans="2:2">
      <c r="B2496" s="280"/>
    </row>
    <row r="2497" spans="2:2">
      <c r="B2497" s="280"/>
    </row>
    <row r="2498" spans="2:2">
      <c r="B2498" s="280"/>
    </row>
    <row r="2499" spans="2:2">
      <c r="B2499" s="280"/>
    </row>
    <row r="2500" spans="2:2">
      <c r="B2500" s="280"/>
    </row>
    <row r="2501" spans="2:2">
      <c r="B2501" s="280"/>
    </row>
    <row r="2502" spans="2:2">
      <c r="B2502" s="280"/>
    </row>
    <row r="2503" spans="2:2">
      <c r="B2503" s="280"/>
    </row>
    <row r="2504" spans="2:2">
      <c r="B2504" s="280"/>
    </row>
    <row r="2505" spans="2:2">
      <c r="B2505" s="280"/>
    </row>
    <row r="2506" spans="2:2">
      <c r="B2506" s="280"/>
    </row>
    <row r="2507" spans="2:2">
      <c r="B2507" s="280"/>
    </row>
    <row r="2508" spans="2:2">
      <c r="B2508" s="280"/>
    </row>
    <row r="2509" spans="2:2">
      <c r="B2509" s="280"/>
    </row>
    <row r="2510" spans="2:2">
      <c r="B2510" s="280"/>
    </row>
    <row r="2511" spans="2:2">
      <c r="B2511" s="280"/>
    </row>
    <row r="2512" spans="2:2">
      <c r="B2512" s="280"/>
    </row>
    <row r="2513" spans="2:2">
      <c r="B2513" s="280"/>
    </row>
    <row r="2514" spans="2:2">
      <c r="B2514" s="280"/>
    </row>
    <row r="2515" spans="2:2">
      <c r="B2515" s="280"/>
    </row>
    <row r="2516" spans="2:2">
      <c r="B2516" s="280"/>
    </row>
    <row r="2517" spans="2:2">
      <c r="B2517" s="280"/>
    </row>
    <row r="2518" spans="2:2">
      <c r="B2518" s="280"/>
    </row>
    <row r="2519" spans="2:2">
      <c r="B2519" s="280"/>
    </row>
    <row r="2520" spans="2:2">
      <c r="B2520" s="280"/>
    </row>
    <row r="2521" spans="2:2">
      <c r="B2521" s="280"/>
    </row>
    <row r="2522" spans="2:2">
      <c r="B2522" s="280"/>
    </row>
    <row r="2523" spans="2:2">
      <c r="B2523" s="280"/>
    </row>
    <row r="2524" spans="2:2">
      <c r="B2524" s="280"/>
    </row>
    <row r="2525" spans="2:2">
      <c r="B2525" s="280"/>
    </row>
    <row r="2526" spans="2:2">
      <c r="B2526" s="280"/>
    </row>
    <row r="2527" spans="2:2">
      <c r="B2527" s="280"/>
    </row>
    <row r="2528" spans="2:2">
      <c r="B2528" s="280"/>
    </row>
    <row r="2529" spans="2:2">
      <c r="B2529" s="280"/>
    </row>
    <row r="2530" spans="2:2">
      <c r="B2530" s="280"/>
    </row>
    <row r="2531" spans="2:2">
      <c r="B2531" s="280"/>
    </row>
    <row r="2532" spans="2:2">
      <c r="B2532" s="280"/>
    </row>
    <row r="2533" spans="2:2">
      <c r="B2533" s="280"/>
    </row>
    <row r="2534" spans="2:2">
      <c r="B2534" s="280"/>
    </row>
    <row r="2535" spans="2:2">
      <c r="B2535" s="280"/>
    </row>
    <row r="2536" spans="2:2">
      <c r="B2536" s="280"/>
    </row>
    <row r="2537" spans="2:2">
      <c r="B2537" s="280"/>
    </row>
    <row r="2538" spans="2:2">
      <c r="B2538" s="280"/>
    </row>
    <row r="2539" spans="2:2">
      <c r="B2539" s="280"/>
    </row>
    <row r="2540" spans="2:2">
      <c r="B2540" s="280"/>
    </row>
    <row r="2541" spans="2:2">
      <c r="B2541" s="280"/>
    </row>
    <row r="2542" spans="2:2">
      <c r="B2542" s="280"/>
    </row>
    <row r="2543" spans="2:2">
      <c r="B2543" s="280"/>
    </row>
    <row r="2544" spans="2:2">
      <c r="B2544" s="280"/>
    </row>
    <row r="2545" spans="2:2">
      <c r="B2545" s="280"/>
    </row>
    <row r="2546" spans="2:2">
      <c r="B2546" s="280"/>
    </row>
    <row r="2547" spans="2:2">
      <c r="B2547" s="280"/>
    </row>
    <row r="2548" spans="2:2">
      <c r="B2548" s="280"/>
    </row>
    <row r="2549" spans="2:2">
      <c r="B2549" s="280"/>
    </row>
    <row r="2550" spans="2:2">
      <c r="B2550" s="280"/>
    </row>
    <row r="2551" spans="2:2">
      <c r="B2551" s="280"/>
    </row>
    <row r="2552" spans="2:2">
      <c r="B2552" s="280"/>
    </row>
    <row r="2553" spans="2:2">
      <c r="B2553" s="280"/>
    </row>
    <row r="2554" spans="2:2">
      <c r="B2554" s="280"/>
    </row>
    <row r="2555" spans="2:2">
      <c r="B2555" s="280"/>
    </row>
    <row r="2556" spans="2:2">
      <c r="B2556" s="280"/>
    </row>
    <row r="2557" spans="2:2">
      <c r="B2557" s="280"/>
    </row>
    <row r="2558" spans="2:2">
      <c r="B2558" s="280"/>
    </row>
    <row r="2559" spans="2:2">
      <c r="B2559" s="280"/>
    </row>
    <row r="2560" spans="2:2">
      <c r="B2560" s="280"/>
    </row>
    <row r="2561" spans="2:2">
      <c r="B2561" s="280"/>
    </row>
    <row r="2562" spans="2:2">
      <c r="B2562" s="280"/>
    </row>
    <row r="2563" spans="2:2">
      <c r="B2563" s="280"/>
    </row>
    <row r="2564" spans="2:2">
      <c r="B2564" s="280"/>
    </row>
    <row r="2565" spans="2:2">
      <c r="B2565" s="280"/>
    </row>
    <row r="2566" spans="2:2">
      <c r="B2566" s="280"/>
    </row>
    <row r="2567" spans="2:2">
      <c r="B2567" s="280"/>
    </row>
    <row r="2568" spans="2:2">
      <c r="B2568" s="280"/>
    </row>
    <row r="2569" spans="2:2">
      <c r="B2569" s="280"/>
    </row>
    <row r="2570" spans="2:2">
      <c r="B2570" s="280"/>
    </row>
    <row r="2571" spans="2:2">
      <c r="B2571" s="280"/>
    </row>
    <row r="2572" spans="2:2">
      <c r="B2572" s="280"/>
    </row>
    <row r="2573" spans="2:2">
      <c r="B2573" s="280"/>
    </row>
    <row r="2574" spans="2:2">
      <c r="B2574" s="280"/>
    </row>
    <row r="2575" spans="2:2">
      <c r="B2575" s="280"/>
    </row>
    <row r="2576" spans="2:2">
      <c r="B2576" s="280"/>
    </row>
    <row r="2577" spans="2:2">
      <c r="B2577" s="280"/>
    </row>
    <row r="2578" spans="2:2">
      <c r="B2578" s="280"/>
    </row>
    <row r="2579" spans="2:2">
      <c r="B2579" s="280"/>
    </row>
    <row r="2580" spans="2:2">
      <c r="B2580" s="280"/>
    </row>
    <row r="2581" spans="2:2">
      <c r="B2581" s="280"/>
    </row>
    <row r="2582" spans="2:2">
      <c r="B2582" s="280"/>
    </row>
    <row r="2583" spans="2:2">
      <c r="B2583" s="280"/>
    </row>
    <row r="2584" spans="2:2">
      <c r="B2584" s="280"/>
    </row>
    <row r="2585" spans="2:2">
      <c r="B2585" s="280"/>
    </row>
    <row r="2586" spans="2:2">
      <c r="B2586" s="280"/>
    </row>
    <row r="2587" spans="2:2">
      <c r="B2587" s="280"/>
    </row>
    <row r="2588" spans="2:2">
      <c r="B2588" s="280"/>
    </row>
    <row r="2589" spans="2:2">
      <c r="B2589" s="280"/>
    </row>
    <row r="2590" spans="2:2">
      <c r="B2590" s="280"/>
    </row>
    <row r="2591" spans="2:2">
      <c r="B2591" s="280"/>
    </row>
    <row r="2592" spans="2:2">
      <c r="B2592" s="280"/>
    </row>
    <row r="2593" spans="2:2">
      <c r="B2593" s="280"/>
    </row>
    <row r="2594" spans="2:2">
      <c r="B2594" s="280"/>
    </row>
    <row r="2595" spans="2:2">
      <c r="B2595" s="280"/>
    </row>
    <row r="2596" spans="2:2">
      <c r="B2596" s="280"/>
    </row>
    <row r="2597" spans="2:2">
      <c r="B2597" s="280"/>
    </row>
    <row r="2598" spans="2:2">
      <c r="B2598" s="280"/>
    </row>
    <row r="2599" spans="2:2">
      <c r="B2599" s="280"/>
    </row>
    <row r="2600" spans="2:2">
      <c r="B2600" s="280"/>
    </row>
    <row r="2601" spans="2:2">
      <c r="B2601" s="280"/>
    </row>
    <row r="2602" spans="2:2">
      <c r="B2602" s="280"/>
    </row>
    <row r="2603" spans="2:2">
      <c r="B2603" s="280"/>
    </row>
    <row r="2604" spans="2:2">
      <c r="B2604" s="280"/>
    </row>
    <row r="2605" spans="2:2">
      <c r="B2605" s="280"/>
    </row>
    <row r="2606" spans="2:2">
      <c r="B2606" s="280"/>
    </row>
    <row r="2607" spans="2:2">
      <c r="B2607" s="280"/>
    </row>
    <row r="2608" spans="2:2">
      <c r="B2608" s="280"/>
    </row>
    <row r="2609" spans="2:2">
      <c r="B2609" s="280"/>
    </row>
    <row r="2610" spans="2:2">
      <c r="B2610" s="280"/>
    </row>
    <row r="2611" spans="2:2">
      <c r="B2611" s="280"/>
    </row>
    <row r="2612" spans="2:2">
      <c r="B2612" s="280"/>
    </row>
    <row r="2613" spans="2:2">
      <c r="B2613" s="280"/>
    </row>
    <row r="2614" spans="2:2">
      <c r="B2614" s="280"/>
    </row>
    <row r="2615" spans="2:2">
      <c r="B2615" s="280"/>
    </row>
    <row r="2616" spans="2:2">
      <c r="B2616" s="280"/>
    </row>
    <row r="2617" spans="2:2">
      <c r="B2617" s="280"/>
    </row>
    <row r="2618" spans="2:2">
      <c r="B2618" s="280"/>
    </row>
    <row r="2619" spans="2:2">
      <c r="B2619" s="280"/>
    </row>
    <row r="2620" spans="2:2">
      <c r="B2620" s="280"/>
    </row>
    <row r="2621" spans="2:2">
      <c r="B2621" s="280"/>
    </row>
    <row r="2622" spans="2:2">
      <c r="B2622" s="280"/>
    </row>
    <row r="2623" spans="2:2">
      <c r="B2623" s="280"/>
    </row>
    <row r="2624" spans="2:2">
      <c r="B2624" s="280"/>
    </row>
    <row r="2625" spans="2:2">
      <c r="B2625" s="280"/>
    </row>
    <row r="2626" spans="2:2">
      <c r="B2626" s="280"/>
    </row>
    <row r="2627" spans="2:2">
      <c r="B2627" s="280"/>
    </row>
    <row r="2628" spans="2:2">
      <c r="B2628" s="280"/>
    </row>
    <row r="2629" spans="2:2">
      <c r="B2629" s="280"/>
    </row>
    <row r="2630" spans="2:2">
      <c r="B2630" s="280"/>
    </row>
    <row r="2631" spans="2:2">
      <c r="B2631" s="280"/>
    </row>
    <row r="2632" spans="2:2">
      <c r="B2632" s="280"/>
    </row>
    <row r="2633" spans="2:2">
      <c r="B2633" s="280"/>
    </row>
    <row r="2634" spans="2:2">
      <c r="B2634" s="280"/>
    </row>
    <row r="2635" spans="2:2">
      <c r="B2635" s="280"/>
    </row>
    <row r="2636" spans="2:2">
      <c r="B2636" s="280"/>
    </row>
    <row r="2637" spans="2:2">
      <c r="B2637" s="280"/>
    </row>
    <row r="2638" spans="2:2">
      <c r="B2638" s="280"/>
    </row>
    <row r="2639" spans="2:2">
      <c r="B2639" s="280"/>
    </row>
    <row r="2640" spans="2:2">
      <c r="B2640" s="280"/>
    </row>
    <row r="2641" spans="2:2">
      <c r="B2641" s="280"/>
    </row>
    <row r="2642" spans="2:2">
      <c r="B2642" s="280"/>
    </row>
    <row r="2643" spans="2:2">
      <c r="B2643" s="280"/>
    </row>
    <row r="2644" spans="2:2">
      <c r="B2644" s="280"/>
    </row>
    <row r="2645" spans="2:2">
      <c r="B2645" s="280"/>
    </row>
    <row r="2646" spans="2:2">
      <c r="B2646" s="280"/>
    </row>
    <row r="2647" spans="2:2">
      <c r="B2647" s="280"/>
    </row>
    <row r="2648" spans="2:2">
      <c r="B2648" s="280"/>
    </row>
    <row r="2649" spans="2:2">
      <c r="B2649" s="280"/>
    </row>
    <row r="2650" spans="2:2">
      <c r="B2650" s="280"/>
    </row>
    <row r="2651" spans="2:2">
      <c r="B2651" s="280"/>
    </row>
    <row r="2652" spans="2:2">
      <c r="B2652" s="280"/>
    </row>
    <row r="2653" spans="2:2">
      <c r="B2653" s="280"/>
    </row>
    <row r="2654" spans="2:2">
      <c r="B2654" s="280"/>
    </row>
    <row r="2655" spans="2:2">
      <c r="B2655" s="280"/>
    </row>
    <row r="2656" spans="2:2">
      <c r="B2656" s="280"/>
    </row>
    <row r="2657" spans="2:2">
      <c r="B2657" s="280"/>
    </row>
    <row r="2658" spans="2:2">
      <c r="B2658" s="280"/>
    </row>
    <row r="2659" spans="2:2">
      <c r="B2659" s="280"/>
    </row>
    <row r="2660" spans="2:2">
      <c r="B2660" s="280"/>
    </row>
    <row r="2661" spans="2:2">
      <c r="B2661" s="280"/>
    </row>
    <row r="2662" spans="2:2">
      <c r="B2662" s="280"/>
    </row>
    <row r="2663" spans="2:2">
      <c r="B2663" s="280"/>
    </row>
    <row r="2664" spans="2:2">
      <c r="B2664" s="280"/>
    </row>
    <row r="2665" spans="2:2">
      <c r="B2665" s="280"/>
    </row>
    <row r="2666" spans="2:2">
      <c r="B2666" s="280"/>
    </row>
    <row r="2667" spans="2:2">
      <c r="B2667" s="280"/>
    </row>
    <row r="2668" spans="2:2">
      <c r="B2668" s="280"/>
    </row>
    <row r="2669" spans="2:2">
      <c r="B2669" s="280"/>
    </row>
    <row r="2670" spans="2:2">
      <c r="B2670" s="280"/>
    </row>
    <row r="2671" spans="2:2">
      <c r="B2671" s="280"/>
    </row>
    <row r="2672" spans="2:2">
      <c r="B2672" s="280"/>
    </row>
    <row r="2673" spans="2:2">
      <c r="B2673" s="280"/>
    </row>
    <row r="2674" spans="2:2">
      <c r="B2674" s="280"/>
    </row>
    <row r="2675" spans="2:2">
      <c r="B2675" s="280"/>
    </row>
    <row r="2676" spans="2:2">
      <c r="B2676" s="280"/>
    </row>
    <row r="2677" spans="2:2">
      <c r="B2677" s="280"/>
    </row>
    <row r="2678" spans="2:2">
      <c r="B2678" s="280"/>
    </row>
    <row r="2679" spans="2:2">
      <c r="B2679" s="280"/>
    </row>
    <row r="2680" spans="2:2">
      <c r="B2680" s="280"/>
    </row>
    <row r="2681" spans="2:2">
      <c r="B2681" s="280"/>
    </row>
    <row r="2682" spans="2:2">
      <c r="B2682" s="280"/>
    </row>
    <row r="2683" spans="2:2">
      <c r="B2683" s="280"/>
    </row>
    <row r="2684" spans="2:2">
      <c r="B2684" s="280"/>
    </row>
    <row r="2685" spans="2:2">
      <c r="B2685" s="280"/>
    </row>
    <row r="2686" spans="2:2">
      <c r="B2686" s="280"/>
    </row>
    <row r="2687" spans="2:2">
      <c r="B2687" s="280"/>
    </row>
    <row r="2688" spans="2:2">
      <c r="B2688" s="280"/>
    </row>
    <row r="2689" spans="2:2">
      <c r="B2689" s="280"/>
    </row>
    <row r="2690" spans="2:2">
      <c r="B2690" s="280"/>
    </row>
    <row r="2691" spans="2:2">
      <c r="B2691" s="280"/>
    </row>
    <row r="2692" spans="2:2">
      <c r="B2692" s="280"/>
    </row>
    <row r="2693" spans="2:2">
      <c r="B2693" s="280"/>
    </row>
    <row r="2694" spans="2:2">
      <c r="B2694" s="280"/>
    </row>
    <row r="2695" spans="2:2">
      <c r="B2695" s="280"/>
    </row>
    <row r="2696" spans="2:2">
      <c r="B2696" s="280"/>
    </row>
    <row r="2697" spans="2:2">
      <c r="B2697" s="280"/>
    </row>
    <row r="2698" spans="2:2">
      <c r="B2698" s="280"/>
    </row>
    <row r="2699" spans="2:2">
      <c r="B2699" s="280"/>
    </row>
    <row r="2700" spans="2:2">
      <c r="B2700" s="280"/>
    </row>
    <row r="2701" spans="2:2">
      <c r="B2701" s="280"/>
    </row>
    <row r="2702" spans="2:2">
      <c r="B2702" s="280"/>
    </row>
    <row r="2703" spans="2:2">
      <c r="B2703" s="280"/>
    </row>
    <row r="2704" spans="2:2">
      <c r="B2704" s="280"/>
    </row>
    <row r="2705" spans="2:2">
      <c r="B2705" s="280"/>
    </row>
    <row r="2706" spans="2:2">
      <c r="B2706" s="280"/>
    </row>
    <row r="2707" spans="2:2">
      <c r="B2707" s="280"/>
    </row>
    <row r="2708" spans="2:2">
      <c r="B2708" s="280"/>
    </row>
    <row r="2709" spans="2:2">
      <c r="B2709" s="280"/>
    </row>
    <row r="2710" spans="2:2">
      <c r="B2710" s="280"/>
    </row>
    <row r="2711" spans="2:2">
      <c r="B2711" s="280"/>
    </row>
    <row r="2712" spans="2:2">
      <c r="B2712" s="280"/>
    </row>
    <row r="2713" spans="2:2">
      <c r="B2713" s="280"/>
    </row>
    <row r="2714" spans="2:2">
      <c r="B2714" s="280"/>
    </row>
    <row r="2715" spans="2:2">
      <c r="B2715" s="280"/>
    </row>
    <row r="2716" spans="2:2">
      <c r="B2716" s="280"/>
    </row>
    <row r="2717" spans="2:2">
      <c r="B2717" s="280"/>
    </row>
    <row r="2718" spans="2:2">
      <c r="B2718" s="280"/>
    </row>
    <row r="2719" spans="2:2">
      <c r="B2719" s="280"/>
    </row>
    <row r="2720" spans="2:2">
      <c r="B2720" s="280"/>
    </row>
    <row r="2721" spans="2:2">
      <c r="B2721" s="280"/>
    </row>
    <row r="2722" spans="2:2">
      <c r="B2722" s="280"/>
    </row>
    <row r="2723" spans="2:2">
      <c r="B2723" s="280"/>
    </row>
    <row r="2724" spans="2:2">
      <c r="B2724" s="280"/>
    </row>
    <row r="2725" spans="2:2">
      <c r="B2725" s="280"/>
    </row>
    <row r="2726" spans="2:2">
      <c r="B2726" s="280"/>
    </row>
    <row r="2727" spans="2:2">
      <c r="B2727" s="280"/>
    </row>
    <row r="2728" spans="2:2">
      <c r="B2728" s="280"/>
    </row>
    <row r="2729" spans="2:2">
      <c r="B2729" s="280"/>
    </row>
    <row r="2730" spans="2:2">
      <c r="B2730" s="280"/>
    </row>
    <row r="2731" spans="2:2">
      <c r="B2731" s="280"/>
    </row>
    <row r="2732" spans="2:2">
      <c r="B2732" s="280"/>
    </row>
    <row r="2733" spans="2:2">
      <c r="B2733" s="280"/>
    </row>
    <row r="2734" spans="2:2">
      <c r="B2734" s="280"/>
    </row>
    <row r="2735" spans="2:2">
      <c r="B2735" s="280"/>
    </row>
    <row r="2736" spans="2:2">
      <c r="B2736" s="280"/>
    </row>
    <row r="2737" spans="2:2">
      <c r="B2737" s="280"/>
    </row>
    <row r="2738" spans="2:2">
      <c r="B2738" s="280"/>
    </row>
    <row r="2739" spans="2:2">
      <c r="B2739" s="280"/>
    </row>
    <row r="2740" spans="2:2">
      <c r="B2740" s="280"/>
    </row>
    <row r="2741" spans="2:2">
      <c r="B2741" s="280"/>
    </row>
    <row r="2742" spans="2:2">
      <c r="B2742" s="280"/>
    </row>
    <row r="2743" spans="2:2">
      <c r="B2743" s="280"/>
    </row>
    <row r="2744" spans="2:2">
      <c r="B2744" s="280"/>
    </row>
    <row r="2745" spans="2:2">
      <c r="B2745" s="280"/>
    </row>
    <row r="2746" spans="2:2">
      <c r="B2746" s="280"/>
    </row>
    <row r="2747" spans="2:2">
      <c r="B2747" s="280"/>
    </row>
    <row r="2748" spans="2:2">
      <c r="B2748" s="280"/>
    </row>
    <row r="2749" spans="2:2">
      <c r="B2749" s="280"/>
    </row>
    <row r="2750" spans="2:2">
      <c r="B2750" s="280"/>
    </row>
    <row r="2751" spans="2:2">
      <c r="B2751" s="280"/>
    </row>
    <row r="2752" spans="2:2">
      <c r="B2752" s="280"/>
    </row>
    <row r="2753" spans="2:2">
      <c r="B2753" s="280"/>
    </row>
    <row r="2754" spans="2:2">
      <c r="B2754" s="280"/>
    </row>
    <row r="2755" spans="2:2">
      <c r="B2755" s="280"/>
    </row>
    <row r="2756" spans="2:2">
      <c r="B2756" s="280"/>
    </row>
    <row r="2757" spans="2:2">
      <c r="B2757" s="280"/>
    </row>
    <row r="2758" spans="2:2">
      <c r="B2758" s="280"/>
    </row>
    <row r="2759" spans="2:2">
      <c r="B2759" s="280"/>
    </row>
    <row r="2760" spans="2:2">
      <c r="B2760" s="280"/>
    </row>
    <row r="2761" spans="2:2">
      <c r="B2761" s="280"/>
    </row>
    <row r="2762" spans="2:2">
      <c r="B2762" s="280"/>
    </row>
    <row r="2763" spans="2:2">
      <c r="B2763" s="280"/>
    </row>
    <row r="2764" spans="2:2">
      <c r="B2764" s="280"/>
    </row>
    <row r="2765" spans="2:2">
      <c r="B2765" s="280"/>
    </row>
    <row r="2766" spans="2:2">
      <c r="B2766" s="280"/>
    </row>
    <row r="2767" spans="2:2">
      <c r="B2767" s="280"/>
    </row>
    <row r="2768" spans="2:2">
      <c r="B2768" s="280"/>
    </row>
    <row r="2769" spans="2:2">
      <c r="B2769" s="280"/>
    </row>
    <row r="2770" spans="2:2">
      <c r="B2770" s="280"/>
    </row>
    <row r="2771" spans="2:2">
      <c r="B2771" s="280"/>
    </row>
    <row r="2772" spans="2:2">
      <c r="B2772" s="280"/>
    </row>
    <row r="2773" spans="2:2">
      <c r="B2773" s="280"/>
    </row>
    <row r="2774" spans="2:2">
      <c r="B2774" s="280"/>
    </row>
    <row r="2775" spans="2:2">
      <c r="B2775" s="280"/>
    </row>
    <row r="2776" spans="2:2">
      <c r="B2776" s="280"/>
    </row>
    <row r="2777" spans="2:2">
      <c r="B2777" s="280"/>
    </row>
    <row r="2778" spans="2:2">
      <c r="B2778" s="280"/>
    </row>
    <row r="2779" spans="2:2">
      <c r="B2779" s="280"/>
    </row>
    <row r="2780" spans="2:2">
      <c r="B2780" s="280"/>
    </row>
    <row r="2781" spans="2:2">
      <c r="B2781" s="280"/>
    </row>
    <row r="2782" spans="2:2">
      <c r="B2782" s="280"/>
    </row>
    <row r="2783" spans="2:2">
      <c r="B2783" s="280"/>
    </row>
    <row r="2784" spans="2:2">
      <c r="B2784" s="280"/>
    </row>
    <row r="2785" spans="2:2">
      <c r="B2785" s="280"/>
    </row>
    <row r="2786" spans="2:2">
      <c r="B2786" s="280"/>
    </row>
    <row r="2787" spans="2:2">
      <c r="B2787" s="280"/>
    </row>
    <row r="2788" spans="2:2">
      <c r="B2788" s="280"/>
    </row>
    <row r="2789" spans="2:2">
      <c r="B2789" s="280"/>
    </row>
    <row r="2790" spans="2:2">
      <c r="B2790" s="280"/>
    </row>
    <row r="2791" spans="2:2">
      <c r="B2791" s="280"/>
    </row>
    <row r="2792" spans="2:2">
      <c r="B2792" s="280"/>
    </row>
    <row r="2793" spans="2:2">
      <c r="B2793" s="280"/>
    </row>
    <row r="2794" spans="2:2">
      <c r="B2794" s="280"/>
    </row>
    <row r="2795" spans="2:2">
      <c r="B2795" s="280"/>
    </row>
    <row r="2796" spans="2:2">
      <c r="B2796" s="280"/>
    </row>
    <row r="2797" spans="2:2">
      <c r="B2797" s="280"/>
    </row>
    <row r="2798" spans="2:2">
      <c r="B2798" s="280"/>
    </row>
    <row r="2799" spans="2:2">
      <c r="B2799" s="280"/>
    </row>
    <row r="2800" spans="2:2">
      <c r="B2800" s="280"/>
    </row>
    <row r="2801" spans="2:2">
      <c r="B2801" s="280"/>
    </row>
    <row r="2802" spans="2:2">
      <c r="B2802" s="280"/>
    </row>
    <row r="2803" spans="2:2">
      <c r="B2803" s="280"/>
    </row>
    <row r="2804" spans="2:2">
      <c r="B2804" s="280"/>
    </row>
    <row r="2805" spans="2:2">
      <c r="B2805" s="280"/>
    </row>
    <row r="2806" spans="2:2">
      <c r="B2806" s="280"/>
    </row>
    <row r="2807" spans="2:2">
      <c r="B2807" s="280"/>
    </row>
    <row r="2808" spans="2:2">
      <c r="B2808" s="280"/>
    </row>
    <row r="2809" spans="2:2">
      <c r="B2809" s="280"/>
    </row>
    <row r="2810" spans="2:2">
      <c r="B2810" s="280"/>
    </row>
    <row r="2811" spans="2:2">
      <c r="B2811" s="280"/>
    </row>
    <row r="2812" spans="2:2">
      <c r="B2812" s="280"/>
    </row>
    <row r="2813" spans="2:2">
      <c r="B2813" s="280"/>
    </row>
    <row r="2814" spans="2:2">
      <c r="B2814" s="280"/>
    </row>
    <row r="2815" spans="2:2">
      <c r="B2815" s="280"/>
    </row>
    <row r="2816" spans="2:2">
      <c r="B2816" s="280"/>
    </row>
    <row r="2817" spans="2:2">
      <c r="B2817" s="280"/>
    </row>
    <row r="2818" spans="2:2">
      <c r="B2818" s="280"/>
    </row>
    <row r="2819" spans="2:2">
      <c r="B2819" s="280"/>
    </row>
    <row r="2820" spans="2:2">
      <c r="B2820" s="280"/>
    </row>
    <row r="2821" spans="2:2">
      <c r="B2821" s="280"/>
    </row>
    <row r="2822" spans="2:2">
      <c r="B2822" s="280"/>
    </row>
    <row r="2823" spans="2:2">
      <c r="B2823" s="280"/>
    </row>
    <row r="2824" spans="2:2">
      <c r="B2824" s="280"/>
    </row>
    <row r="2825" spans="2:2">
      <c r="B2825" s="280"/>
    </row>
    <row r="2826" spans="2:2">
      <c r="B2826" s="280"/>
    </row>
    <row r="2827" spans="2:2">
      <c r="B2827" s="280"/>
    </row>
    <row r="2828" spans="2:2">
      <c r="B2828" s="280"/>
    </row>
    <row r="2829" spans="2:2">
      <c r="B2829" s="280"/>
    </row>
    <row r="2830" spans="2:2">
      <c r="B2830" s="280"/>
    </row>
    <row r="2831" spans="2:2">
      <c r="B2831" s="280"/>
    </row>
    <row r="2832" spans="2:2">
      <c r="B2832" s="280"/>
    </row>
    <row r="2833" spans="2:2">
      <c r="B2833" s="280"/>
    </row>
    <row r="2834" spans="2:2">
      <c r="B2834" s="280"/>
    </row>
    <row r="2835" spans="2:2">
      <c r="B2835" s="280"/>
    </row>
    <row r="2836" spans="2:2">
      <c r="B2836" s="280"/>
    </row>
    <row r="2837" spans="2:2">
      <c r="B2837" s="280"/>
    </row>
    <row r="2838" spans="2:2">
      <c r="B2838" s="280"/>
    </row>
    <row r="2839" spans="2:2">
      <c r="B2839" s="280"/>
    </row>
    <row r="2840" spans="2:2">
      <c r="B2840" s="280"/>
    </row>
    <row r="2841" spans="2:2">
      <c r="B2841" s="280"/>
    </row>
    <row r="2842" spans="2:2">
      <c r="B2842" s="280"/>
    </row>
    <row r="2843" spans="2:2">
      <c r="B2843" s="280"/>
    </row>
    <row r="2844" spans="2:2">
      <c r="B2844" s="280"/>
    </row>
    <row r="2845" spans="2:2">
      <c r="B2845" s="280"/>
    </row>
    <row r="2846" spans="2:2">
      <c r="B2846" s="280"/>
    </row>
    <row r="2847" spans="2:2">
      <c r="B2847" s="280"/>
    </row>
    <row r="2848" spans="2:2">
      <c r="B2848" s="280"/>
    </row>
    <row r="2849" spans="2:2">
      <c r="B2849" s="280"/>
    </row>
    <row r="2850" spans="2:2">
      <c r="B2850" s="280"/>
    </row>
    <row r="2851" spans="2:2">
      <c r="B2851" s="280"/>
    </row>
    <row r="2852" spans="2:2">
      <c r="B2852" s="280"/>
    </row>
    <row r="2853" spans="2:2">
      <c r="B2853" s="280"/>
    </row>
    <row r="2854" spans="2:2">
      <c r="B2854" s="280"/>
    </row>
    <row r="2855" spans="2:2">
      <c r="B2855" s="280"/>
    </row>
    <row r="2856" spans="2:2">
      <c r="B2856" s="280"/>
    </row>
    <row r="2857" spans="2:2">
      <c r="B2857" s="280"/>
    </row>
    <row r="2858" spans="2:2">
      <c r="B2858" s="280"/>
    </row>
    <row r="2859" spans="2:2">
      <c r="B2859" s="280"/>
    </row>
    <row r="2860" spans="2:2">
      <c r="B2860" s="280"/>
    </row>
    <row r="2861" spans="2:2">
      <c r="B2861" s="280"/>
    </row>
    <row r="2862" spans="2:2">
      <c r="B2862" s="280"/>
    </row>
    <row r="2863" spans="2:2">
      <c r="B2863" s="280"/>
    </row>
    <row r="2864" spans="2:2">
      <c r="B2864" s="280"/>
    </row>
    <row r="2865" spans="2:2">
      <c r="B2865" s="280"/>
    </row>
    <row r="2866" spans="2:2">
      <c r="B2866" s="280"/>
    </row>
    <row r="2867" spans="2:2">
      <c r="B2867" s="280"/>
    </row>
    <row r="2868" spans="2:2">
      <c r="B2868" s="280"/>
    </row>
    <row r="2869" spans="2:2">
      <c r="B2869" s="280"/>
    </row>
    <row r="2870" spans="2:2">
      <c r="B2870" s="280"/>
    </row>
    <row r="2871" spans="2:2">
      <c r="B2871" s="280"/>
    </row>
    <row r="2872" spans="2:2">
      <c r="B2872" s="280"/>
    </row>
    <row r="2873" spans="2:2">
      <c r="B2873" s="280"/>
    </row>
    <row r="2874" spans="2:2">
      <c r="B2874" s="280"/>
    </row>
    <row r="2875" spans="2:2">
      <c r="B2875" s="280"/>
    </row>
    <row r="2876" spans="2:2">
      <c r="B2876" s="280"/>
    </row>
    <row r="2877" spans="2:2">
      <c r="B2877" s="280"/>
    </row>
    <row r="2878" spans="2:2">
      <c r="B2878" s="280"/>
    </row>
    <row r="2879" spans="2:2">
      <c r="B2879" s="280"/>
    </row>
    <row r="2880" spans="2:2">
      <c r="B2880" s="280"/>
    </row>
    <row r="2881" spans="2:2">
      <c r="B2881" s="280"/>
    </row>
    <row r="2882" spans="2:2">
      <c r="B2882" s="280"/>
    </row>
    <row r="2883" spans="2:2">
      <c r="B2883" s="280"/>
    </row>
    <row r="2884" spans="2:2">
      <c r="B2884" s="280"/>
    </row>
    <row r="2885" spans="2:2">
      <c r="B2885" s="280"/>
    </row>
    <row r="2886" spans="2:2">
      <c r="B2886" s="280"/>
    </row>
    <row r="2887" spans="2:2">
      <c r="B2887" s="280"/>
    </row>
    <row r="2888" spans="2:2">
      <c r="B2888" s="280"/>
    </row>
    <row r="2889" spans="2:2">
      <c r="B2889" s="280"/>
    </row>
    <row r="2890" spans="2:2">
      <c r="B2890" s="280"/>
    </row>
    <row r="2891" spans="2:2">
      <c r="B2891" s="280"/>
    </row>
    <row r="2892" spans="2:2">
      <c r="B2892" s="280"/>
    </row>
    <row r="2893" spans="2:2">
      <c r="B2893" s="280"/>
    </row>
    <row r="2894" spans="2:2">
      <c r="B2894" s="280"/>
    </row>
    <row r="2895" spans="2:2">
      <c r="B2895" s="280"/>
    </row>
    <row r="2896" spans="2:2">
      <c r="B2896" s="280"/>
    </row>
    <row r="2897" spans="2:2">
      <c r="B2897" s="280"/>
    </row>
    <row r="2898" spans="2:2">
      <c r="B2898" s="280"/>
    </row>
    <row r="2899" spans="2:2">
      <c r="B2899" s="280"/>
    </row>
    <row r="2900" spans="2:2">
      <c r="B2900" s="280"/>
    </row>
    <row r="2901" spans="2:2">
      <c r="B2901" s="280"/>
    </row>
    <row r="2902" spans="2:2">
      <c r="B2902" s="280"/>
    </row>
    <row r="2903" spans="2:2">
      <c r="B2903" s="280"/>
    </row>
    <row r="2904" spans="2:2">
      <c r="B2904" s="280"/>
    </row>
    <row r="2905" spans="2:2">
      <c r="B2905" s="280"/>
    </row>
    <row r="2906" spans="2:2">
      <c r="B2906" s="280"/>
    </row>
    <row r="2907" spans="2:2">
      <c r="B2907" s="280"/>
    </row>
    <row r="2908" spans="2:2">
      <c r="B2908" s="280"/>
    </row>
    <row r="2909" spans="2:2">
      <c r="B2909" s="280"/>
    </row>
    <row r="2910" spans="2:2">
      <c r="B2910" s="280"/>
    </row>
    <row r="2911" spans="2:2">
      <c r="B2911" s="280"/>
    </row>
    <row r="2912" spans="2:2">
      <c r="B2912" s="280"/>
    </row>
    <row r="2913" spans="2:2">
      <c r="B2913" s="280"/>
    </row>
    <row r="2914" spans="2:2">
      <c r="B2914" s="280"/>
    </row>
    <row r="2915" spans="2:2">
      <c r="B2915" s="280"/>
    </row>
    <row r="2916" spans="2:2">
      <c r="B2916" s="280"/>
    </row>
    <row r="2917" spans="2:2">
      <c r="B2917" s="280"/>
    </row>
    <row r="2918" spans="2:2">
      <c r="B2918" s="280"/>
    </row>
    <row r="2919" spans="2:2">
      <c r="B2919" s="280"/>
    </row>
    <row r="2920" spans="2:2">
      <c r="B2920" s="280"/>
    </row>
    <row r="2921" spans="2:2">
      <c r="B2921" s="280"/>
    </row>
    <row r="2922" spans="2:2">
      <c r="B2922" s="280"/>
    </row>
    <row r="2923" spans="2:2">
      <c r="B2923" s="280"/>
    </row>
    <row r="2924" spans="2:2">
      <c r="B2924" s="280"/>
    </row>
    <row r="2925" spans="2:2">
      <c r="B2925" s="280"/>
    </row>
    <row r="2926" spans="2:2">
      <c r="B2926" s="280"/>
    </row>
    <row r="2927" spans="2:2">
      <c r="B2927" s="280"/>
    </row>
    <row r="2928" spans="2:2">
      <c r="B2928" s="280"/>
    </row>
    <row r="2929" spans="2:2">
      <c r="B2929" s="280"/>
    </row>
    <row r="2930" spans="2:2">
      <c r="B2930" s="280"/>
    </row>
    <row r="2931" spans="2:2">
      <c r="B2931" s="280"/>
    </row>
    <row r="2932" spans="2:2">
      <c r="B2932" s="280"/>
    </row>
    <row r="2933" spans="2:2">
      <c r="B2933" s="280"/>
    </row>
    <row r="2934" spans="2:2">
      <c r="B2934" s="280"/>
    </row>
    <row r="2935" spans="2:2">
      <c r="B2935" s="280"/>
    </row>
    <row r="2936" spans="2:2">
      <c r="B2936" s="280"/>
    </row>
    <row r="2937" spans="2:2">
      <c r="B2937" s="280"/>
    </row>
    <row r="2938" spans="2:2">
      <c r="B2938" s="280"/>
    </row>
    <row r="2939" spans="2:2">
      <c r="B2939" s="280"/>
    </row>
    <row r="2940" spans="2:2">
      <c r="B2940" s="280"/>
    </row>
    <row r="2941" spans="2:2">
      <c r="B2941" s="280"/>
    </row>
    <row r="2942" spans="2:2">
      <c r="B2942" s="280"/>
    </row>
    <row r="2943" spans="2:2">
      <c r="B2943" s="280"/>
    </row>
    <row r="2944" spans="2:2">
      <c r="B2944" s="280"/>
    </row>
    <row r="2945" spans="2:2">
      <c r="B2945" s="280"/>
    </row>
    <row r="2946" spans="2:2">
      <c r="B2946" s="280"/>
    </row>
    <row r="2947" spans="2:2">
      <c r="B2947" s="280"/>
    </row>
    <row r="2948" spans="2:2">
      <c r="B2948" s="280"/>
    </row>
    <row r="2949" spans="2:2">
      <c r="B2949" s="280"/>
    </row>
    <row r="2950" spans="2:2">
      <c r="B2950" s="280"/>
    </row>
    <row r="2951" spans="2:2">
      <c r="B2951" s="280"/>
    </row>
    <row r="2952" spans="2:2">
      <c r="B2952" s="280"/>
    </row>
    <row r="2953" spans="2:2">
      <c r="B2953" s="280"/>
    </row>
    <row r="2954" spans="2:2">
      <c r="B2954" s="280"/>
    </row>
    <row r="2955" spans="2:2">
      <c r="B2955" s="280"/>
    </row>
    <row r="2956" spans="2:2">
      <c r="B2956" s="280"/>
    </row>
    <row r="2957" spans="2:2">
      <c r="B2957" s="280"/>
    </row>
    <row r="2958" spans="2:2">
      <c r="B2958" s="280"/>
    </row>
    <row r="2959" spans="2:2">
      <c r="B2959" s="280"/>
    </row>
    <row r="2960" spans="2:2">
      <c r="B2960" s="280"/>
    </row>
    <row r="2961" spans="2:2">
      <c r="B2961" s="280"/>
    </row>
    <row r="2962" spans="2:2">
      <c r="B2962" s="280"/>
    </row>
    <row r="2963" spans="2:2">
      <c r="B2963" s="280"/>
    </row>
    <row r="2964" spans="2:2">
      <c r="B2964" s="280"/>
    </row>
    <row r="2965" spans="2:2">
      <c r="B2965" s="280"/>
    </row>
    <row r="2966" spans="2:2">
      <c r="B2966" s="280"/>
    </row>
    <row r="2967" spans="2:2">
      <c r="B2967" s="280"/>
    </row>
    <row r="2968" spans="2:2">
      <c r="B2968" s="280"/>
    </row>
    <row r="2969" spans="2:2">
      <c r="B2969" s="280"/>
    </row>
    <row r="2970" spans="2:2">
      <c r="B2970" s="280"/>
    </row>
    <row r="2971" spans="2:2">
      <c r="B2971" s="280"/>
    </row>
    <row r="2972" spans="2:2">
      <c r="B2972" s="280"/>
    </row>
    <row r="2973" spans="2:2">
      <c r="B2973" s="280"/>
    </row>
    <row r="2974" spans="2:2">
      <c r="B2974" s="280"/>
    </row>
    <row r="2975" spans="2:2">
      <c r="B2975" s="280"/>
    </row>
    <row r="2976" spans="2:2">
      <c r="B2976" s="280"/>
    </row>
    <row r="2977" spans="2:2">
      <c r="B2977" s="280"/>
    </row>
    <row r="2978" spans="2:2">
      <c r="B2978" s="280"/>
    </row>
    <row r="2979" spans="2:2">
      <c r="B2979" s="280"/>
    </row>
    <row r="2980" spans="2:2">
      <c r="B2980" s="280"/>
    </row>
    <row r="2981" spans="2:2">
      <c r="B2981" s="280"/>
    </row>
    <row r="2982" spans="2:2">
      <c r="B2982" s="280"/>
    </row>
    <row r="2983" spans="2:2">
      <c r="B2983" s="280"/>
    </row>
    <row r="2984" spans="2:2">
      <c r="B2984" s="280"/>
    </row>
    <row r="2985" spans="2:2">
      <c r="B2985" s="280"/>
    </row>
    <row r="2986" spans="2:2">
      <c r="B2986" s="280"/>
    </row>
    <row r="2987" spans="2:2">
      <c r="B2987" s="280"/>
    </row>
    <row r="2988" spans="2:2">
      <c r="B2988" s="280"/>
    </row>
    <row r="2989" spans="2:2">
      <c r="B2989" s="280"/>
    </row>
    <row r="2990" spans="2:2">
      <c r="B2990" s="280"/>
    </row>
    <row r="2991" spans="2:2">
      <c r="B2991" s="280"/>
    </row>
    <row r="2992" spans="2:2">
      <c r="B2992" s="280"/>
    </row>
    <row r="2993" spans="2:2">
      <c r="B2993" s="280"/>
    </row>
    <row r="2994" spans="2:2">
      <c r="B2994" s="280"/>
    </row>
    <row r="2995" spans="2:2">
      <c r="B2995" s="280"/>
    </row>
    <row r="2996" spans="2:2">
      <c r="B2996" s="280"/>
    </row>
    <row r="2997" spans="2:2">
      <c r="B2997" s="280"/>
    </row>
    <row r="2998" spans="2:2">
      <c r="B2998" s="280"/>
    </row>
    <row r="2999" spans="2:2">
      <c r="B2999" s="280"/>
    </row>
    <row r="3000" spans="2:2">
      <c r="B3000" s="280"/>
    </row>
    <row r="3001" spans="2:2">
      <c r="B3001" s="280"/>
    </row>
    <row r="3002" spans="2:2">
      <c r="B3002" s="280"/>
    </row>
    <row r="3003" spans="2:2">
      <c r="B3003" s="280"/>
    </row>
    <row r="3004" spans="2:2">
      <c r="B3004" s="280"/>
    </row>
    <row r="3005" spans="2:2">
      <c r="B3005" s="280"/>
    </row>
    <row r="3006" spans="2:2">
      <c r="B3006" s="280"/>
    </row>
    <row r="3007" spans="2:2">
      <c r="B3007" s="280"/>
    </row>
    <row r="3008" spans="2:2">
      <c r="B3008" s="280"/>
    </row>
    <row r="3009" spans="2:2">
      <c r="B3009" s="280"/>
    </row>
    <row r="3010" spans="2:2">
      <c r="B3010" s="280"/>
    </row>
    <row r="3011" spans="2:2">
      <c r="B3011" s="280"/>
    </row>
    <row r="3012" spans="2:2">
      <c r="B3012" s="280"/>
    </row>
    <row r="3013" spans="2:2">
      <c r="B3013" s="280"/>
    </row>
    <row r="3014" spans="2:2">
      <c r="B3014" s="280"/>
    </row>
    <row r="3015" spans="2:2">
      <c r="B3015" s="280"/>
    </row>
    <row r="3016" spans="2:2">
      <c r="B3016" s="280"/>
    </row>
    <row r="3017" spans="2:2">
      <c r="B3017" s="280"/>
    </row>
    <row r="3018" spans="2:2">
      <c r="B3018" s="280"/>
    </row>
    <row r="3019" spans="2:2">
      <c r="B3019" s="280"/>
    </row>
    <row r="3020" spans="2:2">
      <c r="B3020" s="280"/>
    </row>
    <row r="3021" spans="2:2">
      <c r="B3021" s="280"/>
    </row>
    <row r="3022" spans="2:2">
      <c r="B3022" s="280"/>
    </row>
    <row r="3023" spans="2:2">
      <c r="B3023" s="280"/>
    </row>
    <row r="3024" spans="2:2">
      <c r="B3024" s="280"/>
    </row>
    <row r="3025" spans="2:2">
      <c r="B3025" s="280"/>
    </row>
    <row r="3026" spans="2:2">
      <c r="B3026" s="280"/>
    </row>
    <row r="3027" spans="2:2">
      <c r="B3027" s="280"/>
    </row>
    <row r="3028" spans="2:2">
      <c r="B3028" s="280"/>
    </row>
    <row r="3029" spans="2:2">
      <c r="B3029" s="280"/>
    </row>
    <row r="3030" spans="2:2">
      <c r="B3030" s="280"/>
    </row>
    <row r="3031" spans="2:2">
      <c r="B3031" s="280"/>
    </row>
    <row r="3032" spans="2:2">
      <c r="B3032" s="280"/>
    </row>
    <row r="3033" spans="2:2">
      <c r="B3033" s="280"/>
    </row>
    <row r="3034" spans="2:2">
      <c r="B3034" s="280"/>
    </row>
    <row r="3035" spans="2:2">
      <c r="B3035" s="280"/>
    </row>
    <row r="3036" spans="2:2">
      <c r="B3036" s="280"/>
    </row>
    <row r="3037" spans="2:2">
      <c r="B3037" s="280"/>
    </row>
    <row r="3038" spans="2:2">
      <c r="B3038" s="280"/>
    </row>
    <row r="3039" spans="2:2">
      <c r="B3039" s="280"/>
    </row>
    <row r="3040" spans="2:2">
      <c r="B3040" s="280"/>
    </row>
    <row r="3041" spans="2:2">
      <c r="B3041" s="280"/>
    </row>
    <row r="3042" spans="2:2">
      <c r="B3042" s="280"/>
    </row>
    <row r="3043" spans="2:2">
      <c r="B3043" s="280"/>
    </row>
    <row r="3044" spans="2:2">
      <c r="B3044" s="280"/>
    </row>
    <row r="3045" spans="2:2">
      <c r="B3045" s="280"/>
    </row>
    <row r="3046" spans="2:2">
      <c r="B3046" s="280"/>
    </row>
    <row r="3047" spans="2:2">
      <c r="B3047" s="280"/>
    </row>
    <row r="3048" spans="2:2">
      <c r="B3048" s="280"/>
    </row>
    <row r="3049" spans="2:2">
      <c r="B3049" s="280"/>
    </row>
    <row r="3050" spans="2:2">
      <c r="B3050" s="280"/>
    </row>
    <row r="3051" spans="2:2">
      <c r="B3051" s="280"/>
    </row>
    <row r="3052" spans="2:2">
      <c r="B3052" s="280"/>
    </row>
    <row r="3053" spans="2:2">
      <c r="B3053" s="280"/>
    </row>
    <row r="3054" spans="2:2">
      <c r="B3054" s="280"/>
    </row>
    <row r="3055" spans="2:2">
      <c r="B3055" s="280"/>
    </row>
    <row r="3056" spans="2:2">
      <c r="B3056" s="280"/>
    </row>
    <row r="3057" spans="2:2">
      <c r="B3057" s="280"/>
    </row>
    <row r="3058" spans="2:2">
      <c r="B3058" s="280"/>
    </row>
    <row r="3059" spans="2:2">
      <c r="B3059" s="280"/>
    </row>
    <row r="3060" spans="2:2">
      <c r="B3060" s="280"/>
    </row>
    <row r="3061" spans="2:2">
      <c r="B3061" s="280"/>
    </row>
    <row r="3062" spans="2:2">
      <c r="B3062" s="280"/>
    </row>
    <row r="3063" spans="2:2">
      <c r="B3063" s="280"/>
    </row>
    <row r="3064" spans="2:2">
      <c r="B3064" s="280"/>
    </row>
    <row r="3065" spans="2:2">
      <c r="B3065" s="280"/>
    </row>
    <row r="3066" spans="2:2">
      <c r="B3066" s="280"/>
    </row>
    <row r="3067" spans="2:2">
      <c r="B3067" s="280"/>
    </row>
    <row r="3068" spans="2:2">
      <c r="B3068" s="280"/>
    </row>
    <row r="3069" spans="2:2">
      <c r="B3069" s="280"/>
    </row>
    <row r="3070" spans="2:2">
      <c r="B3070" s="280"/>
    </row>
    <row r="3071" spans="2:2">
      <c r="B3071" s="280"/>
    </row>
    <row r="3072" spans="2:2">
      <c r="B3072" s="280"/>
    </row>
    <row r="3073" spans="2:2">
      <c r="B3073" s="280"/>
    </row>
    <row r="3074" spans="2:2">
      <c r="B3074" s="280"/>
    </row>
    <row r="3075" spans="2:2">
      <c r="B3075" s="280"/>
    </row>
    <row r="3076" spans="2:2">
      <c r="B3076" s="280"/>
    </row>
    <row r="3077" spans="2:2">
      <c r="B3077" s="280"/>
    </row>
    <row r="3078" spans="2:2">
      <c r="B3078" s="280"/>
    </row>
    <row r="3079" spans="2:2">
      <c r="B3079" s="280"/>
    </row>
    <row r="3080" spans="2:2">
      <c r="B3080" s="280"/>
    </row>
    <row r="3081" spans="2:2">
      <c r="B3081" s="280"/>
    </row>
    <row r="3082" spans="2:2">
      <c r="B3082" s="280"/>
    </row>
    <row r="3083" spans="2:2">
      <c r="B3083" s="280"/>
    </row>
    <row r="3084" spans="2:2">
      <c r="B3084" s="280"/>
    </row>
    <row r="3085" spans="2:2">
      <c r="B3085" s="280"/>
    </row>
    <row r="3086" spans="2:2">
      <c r="B3086" s="280"/>
    </row>
    <row r="3087" spans="2:2">
      <c r="B3087" s="280"/>
    </row>
    <row r="3088" spans="2:2">
      <c r="B3088" s="280"/>
    </row>
    <row r="3089" spans="2:2">
      <c r="B3089" s="280"/>
    </row>
    <row r="3090" spans="2:2">
      <c r="B3090" s="280"/>
    </row>
    <row r="3091" spans="2:2">
      <c r="B3091" s="280"/>
    </row>
    <row r="3092" spans="2:2">
      <c r="B3092" s="280"/>
    </row>
    <row r="3093" spans="2:2">
      <c r="B3093" s="280"/>
    </row>
    <row r="3094" spans="2:2">
      <c r="B3094" s="280"/>
    </row>
    <row r="3095" spans="2:2">
      <c r="B3095" s="280"/>
    </row>
    <row r="3096" spans="2:2">
      <c r="B3096" s="280"/>
    </row>
    <row r="3097" spans="2:2">
      <c r="B3097" s="280"/>
    </row>
    <row r="3098" spans="2:2">
      <c r="B3098" s="280"/>
    </row>
    <row r="3099" spans="2:2">
      <c r="B3099" s="280"/>
    </row>
    <row r="3100" spans="2:2">
      <c r="B3100" s="280"/>
    </row>
    <row r="3101" spans="2:2">
      <c r="B3101" s="280"/>
    </row>
    <row r="3102" spans="2:2">
      <c r="B3102" s="280"/>
    </row>
    <row r="3103" spans="2:2">
      <c r="B3103" s="280"/>
    </row>
    <row r="3104" spans="2:2">
      <c r="B3104" s="280"/>
    </row>
    <row r="3105" spans="2:2">
      <c r="B3105" s="280"/>
    </row>
    <row r="3106" spans="2:2">
      <c r="B3106" s="280"/>
    </row>
    <row r="3107" spans="2:2">
      <c r="B3107" s="280"/>
    </row>
    <row r="3108" spans="2:2">
      <c r="B3108" s="280"/>
    </row>
    <row r="3109" spans="2:2">
      <c r="B3109" s="280"/>
    </row>
    <row r="3110" spans="2:2">
      <c r="B3110" s="280"/>
    </row>
    <row r="3111" spans="2:2">
      <c r="B3111" s="280"/>
    </row>
    <row r="3112" spans="2:2">
      <c r="B3112" s="280"/>
    </row>
    <row r="3113" spans="2:2">
      <c r="B3113" s="280"/>
    </row>
    <row r="3114" spans="2:2">
      <c r="B3114" s="280"/>
    </row>
    <row r="3115" spans="2:2">
      <c r="B3115" s="280"/>
    </row>
    <row r="3116" spans="2:2">
      <c r="B3116" s="280"/>
    </row>
    <row r="3117" spans="2:2">
      <c r="B3117" s="280"/>
    </row>
    <row r="3118" spans="2:2">
      <c r="B3118" s="280"/>
    </row>
    <row r="3119" spans="2:2">
      <c r="B3119" s="280"/>
    </row>
    <row r="3120" spans="2:2">
      <c r="B3120" s="280"/>
    </row>
    <row r="3121" spans="2:2">
      <c r="B3121" s="280"/>
    </row>
    <row r="3122" spans="2:2">
      <c r="B3122" s="280"/>
    </row>
    <row r="3123" spans="2:2">
      <c r="B3123" s="280"/>
    </row>
    <row r="3124" spans="2:2">
      <c r="B3124" s="280"/>
    </row>
    <row r="3125" spans="2:2">
      <c r="B3125" s="280"/>
    </row>
    <row r="3126" spans="2:2">
      <c r="B3126" s="280"/>
    </row>
    <row r="3127" spans="2:2">
      <c r="B3127" s="280"/>
    </row>
    <row r="3128" spans="2:2">
      <c r="B3128" s="280"/>
    </row>
    <row r="3129" spans="2:2">
      <c r="B3129" s="280"/>
    </row>
    <row r="3130" spans="2:2">
      <c r="B3130" s="280"/>
    </row>
    <row r="3131" spans="2:2">
      <c r="B3131" s="280"/>
    </row>
    <row r="3132" spans="2:2">
      <c r="B3132" s="280"/>
    </row>
    <row r="3133" spans="2:2">
      <c r="B3133" s="280"/>
    </row>
    <row r="3134" spans="2:2">
      <c r="B3134" s="280"/>
    </row>
    <row r="3135" spans="2:2">
      <c r="B3135" s="280"/>
    </row>
    <row r="3136" spans="2:2">
      <c r="B3136" s="280"/>
    </row>
    <row r="3137" spans="2:2">
      <c r="B3137" s="280"/>
    </row>
    <row r="3138" spans="2:2">
      <c r="B3138" s="280"/>
    </row>
    <row r="3139" spans="2:2">
      <c r="B3139" s="280"/>
    </row>
    <row r="3140" spans="2:2">
      <c r="B3140" s="280"/>
    </row>
    <row r="3141" spans="2:2">
      <c r="B3141" s="280"/>
    </row>
    <row r="3142" spans="2:2">
      <c r="B3142" s="280"/>
    </row>
    <row r="3143" spans="2:2">
      <c r="B3143" s="280"/>
    </row>
    <row r="3144" spans="2:2">
      <c r="B3144" s="280"/>
    </row>
    <row r="3145" spans="2:2">
      <c r="B3145" s="280"/>
    </row>
    <row r="3146" spans="2:2">
      <c r="B3146" s="280"/>
    </row>
    <row r="3147" spans="2:2">
      <c r="B3147" s="280"/>
    </row>
    <row r="3148" spans="2:2">
      <c r="B3148" s="280"/>
    </row>
    <row r="3149" spans="2:2">
      <c r="B3149" s="280"/>
    </row>
    <row r="3150" spans="2:2">
      <c r="B3150" s="280"/>
    </row>
    <row r="3151" spans="2:2">
      <c r="B3151" s="280"/>
    </row>
    <row r="3152" spans="2:2">
      <c r="B3152" s="280"/>
    </row>
    <row r="3153" spans="2:2">
      <c r="B3153" s="280"/>
    </row>
    <row r="3154" spans="2:2">
      <c r="B3154" s="280"/>
    </row>
    <row r="3155" spans="2:2">
      <c r="B3155" s="280"/>
    </row>
    <row r="3156" spans="2:2">
      <c r="B3156" s="280"/>
    </row>
    <row r="3157" spans="2:2">
      <c r="B3157" s="280"/>
    </row>
    <row r="3158" spans="2:2">
      <c r="B3158" s="280"/>
    </row>
    <row r="3159" spans="2:2">
      <c r="B3159" s="280"/>
    </row>
    <row r="3160" spans="2:2">
      <c r="B3160" s="280"/>
    </row>
    <row r="3161" spans="2:2">
      <c r="B3161" s="280"/>
    </row>
    <row r="3162" spans="2:2">
      <c r="B3162" s="280"/>
    </row>
    <row r="3163" spans="2:2">
      <c r="B3163" s="280"/>
    </row>
    <row r="3164" spans="2:2">
      <c r="B3164" s="280"/>
    </row>
    <row r="3165" spans="2:2">
      <c r="B3165" s="280"/>
    </row>
    <row r="3166" spans="2:2">
      <c r="B3166" s="280"/>
    </row>
    <row r="3167" spans="2:2">
      <c r="B3167" s="280"/>
    </row>
    <row r="3168" spans="2:2">
      <c r="B3168" s="280"/>
    </row>
    <row r="3169" spans="2:2">
      <c r="B3169" s="280"/>
    </row>
    <row r="3170" spans="2:2">
      <c r="B3170" s="280"/>
    </row>
    <row r="3171" spans="2:2">
      <c r="B3171" s="280"/>
    </row>
    <row r="3172" spans="2:2">
      <c r="B3172" s="280"/>
    </row>
    <row r="3173" spans="2:2">
      <c r="B3173" s="280"/>
    </row>
    <row r="3174" spans="2:2">
      <c r="B3174" s="280"/>
    </row>
    <row r="3175" spans="2:2">
      <c r="B3175" s="280"/>
    </row>
    <row r="3176" spans="2:2">
      <c r="B3176" s="280"/>
    </row>
    <row r="3177" spans="2:2">
      <c r="B3177" s="280"/>
    </row>
    <row r="3178" spans="2:2">
      <c r="B3178" s="280"/>
    </row>
    <row r="3179" spans="2:2">
      <c r="B3179" s="280"/>
    </row>
    <row r="3180" spans="2:2">
      <c r="B3180" s="280"/>
    </row>
    <row r="3181" spans="2:2">
      <c r="B3181" s="280"/>
    </row>
    <row r="3182" spans="2:2">
      <c r="B3182" s="280"/>
    </row>
    <row r="3183" spans="2:2">
      <c r="B3183" s="280"/>
    </row>
    <row r="3184" spans="2:2">
      <c r="B3184" s="280"/>
    </row>
    <row r="3185" spans="2:2">
      <c r="B3185" s="280"/>
    </row>
    <row r="3186" spans="2:2">
      <c r="B3186" s="280"/>
    </row>
    <row r="3187" spans="2:2">
      <c r="B3187" s="280"/>
    </row>
    <row r="3188" spans="2:2">
      <c r="B3188" s="280"/>
    </row>
    <row r="3189" spans="2:2">
      <c r="B3189" s="280"/>
    </row>
    <row r="3190" spans="2:2">
      <c r="B3190" s="280"/>
    </row>
    <row r="3191" spans="2:2">
      <c r="B3191" s="280"/>
    </row>
    <row r="3192" spans="2:2">
      <c r="B3192" s="280"/>
    </row>
    <row r="3193" spans="2:2">
      <c r="B3193" s="280"/>
    </row>
    <row r="3194" spans="2:2">
      <c r="B3194" s="280"/>
    </row>
    <row r="3195" spans="2:2">
      <c r="B3195" s="280"/>
    </row>
    <row r="3196" spans="2:2">
      <c r="B3196" s="280"/>
    </row>
    <row r="3197" spans="2:2">
      <c r="B3197" s="280"/>
    </row>
    <row r="3198" spans="2:2">
      <c r="B3198" s="280"/>
    </row>
    <row r="3199" spans="2:2">
      <c r="B3199" s="280"/>
    </row>
    <row r="3200" spans="2:2">
      <c r="B3200" s="280"/>
    </row>
    <row r="3201" spans="2:2">
      <c r="B3201" s="280"/>
    </row>
    <row r="3202" spans="2:2">
      <c r="B3202" s="280"/>
    </row>
    <row r="3203" spans="2:2">
      <c r="B3203" s="280"/>
    </row>
    <row r="3204" spans="2:2">
      <c r="B3204" s="280"/>
    </row>
    <row r="3205" spans="2:2">
      <c r="B3205" s="280"/>
    </row>
    <row r="3206" spans="2:2">
      <c r="B3206" s="280"/>
    </row>
    <row r="3207" spans="2:2">
      <c r="B3207" s="280"/>
    </row>
    <row r="3208" spans="2:2">
      <c r="B3208" s="280"/>
    </row>
    <row r="3209" spans="2:2">
      <c r="B3209" s="280"/>
    </row>
    <row r="3210" spans="2:2">
      <c r="B3210" s="280"/>
    </row>
    <row r="3211" spans="2:2">
      <c r="B3211" s="280"/>
    </row>
    <row r="3212" spans="2:2">
      <c r="B3212" s="280"/>
    </row>
    <row r="3213" spans="2:2">
      <c r="B3213" s="280"/>
    </row>
    <row r="3214" spans="2:2">
      <c r="B3214" s="280"/>
    </row>
    <row r="3215" spans="2:2">
      <c r="B3215" s="280"/>
    </row>
    <row r="3216" spans="2:2">
      <c r="B3216" s="280"/>
    </row>
    <row r="3217" spans="2:2">
      <c r="B3217" s="280"/>
    </row>
    <row r="3218" spans="2:2">
      <c r="B3218" s="280"/>
    </row>
    <row r="3219" spans="2:2">
      <c r="B3219" s="280"/>
    </row>
    <row r="3220" spans="2:2">
      <c r="B3220" s="280"/>
    </row>
    <row r="3221" spans="2:2">
      <c r="B3221" s="280"/>
    </row>
    <row r="3222" spans="2:2">
      <c r="B3222" s="280"/>
    </row>
    <row r="3223" spans="2:2">
      <c r="B3223" s="280"/>
    </row>
    <row r="3224" spans="2:2">
      <c r="B3224" s="280"/>
    </row>
    <row r="3225" spans="2:2">
      <c r="B3225" s="280"/>
    </row>
    <row r="3226" spans="2:2">
      <c r="B3226" s="280"/>
    </row>
    <row r="3227" spans="2:2">
      <c r="B3227" s="280"/>
    </row>
    <row r="3228" spans="2:2">
      <c r="B3228" s="280"/>
    </row>
    <row r="3229" spans="2:2">
      <c r="B3229" s="280"/>
    </row>
    <row r="3230" spans="2:2">
      <c r="B3230" s="280"/>
    </row>
    <row r="3231" spans="2:2">
      <c r="B3231" s="280"/>
    </row>
    <row r="3232" spans="2:2">
      <c r="B3232" s="280"/>
    </row>
    <row r="3233" spans="2:2">
      <c r="B3233" s="280"/>
    </row>
    <row r="3234" spans="2:2">
      <c r="B3234" s="280"/>
    </row>
    <row r="3235" spans="2:2">
      <c r="B3235" s="280"/>
    </row>
    <row r="3236" spans="2:2">
      <c r="B3236" s="280"/>
    </row>
    <row r="3237" spans="2:2">
      <c r="B3237" s="280"/>
    </row>
    <row r="3238" spans="2:2">
      <c r="B3238" s="280"/>
    </row>
    <row r="3239" spans="2:2">
      <c r="B3239" s="280"/>
    </row>
    <row r="3240" spans="2:2">
      <c r="B3240" s="280"/>
    </row>
    <row r="3241" spans="2:2">
      <c r="B3241" s="280"/>
    </row>
    <row r="3242" spans="2:2">
      <c r="B3242" s="280"/>
    </row>
    <row r="3243" spans="2:2">
      <c r="B3243" s="280"/>
    </row>
    <row r="3244" spans="2:2">
      <c r="B3244" s="280"/>
    </row>
    <row r="3245" spans="2:2">
      <c r="B3245" s="280"/>
    </row>
    <row r="3246" spans="2:2">
      <c r="B3246" s="280"/>
    </row>
    <row r="3247" spans="2:2">
      <c r="B3247" s="280"/>
    </row>
    <row r="3248" spans="2:2">
      <c r="B3248" s="280"/>
    </row>
    <row r="3249" spans="2:2">
      <c r="B3249" s="280"/>
    </row>
    <row r="3250" spans="2:2">
      <c r="B3250" s="280"/>
    </row>
    <row r="3251" spans="2:2">
      <c r="B3251" s="280"/>
    </row>
    <row r="3252" spans="2:2">
      <c r="B3252" s="280"/>
    </row>
    <row r="3253" spans="2:2">
      <c r="B3253" s="280"/>
    </row>
    <row r="3254" spans="2:2">
      <c r="B3254" s="280"/>
    </row>
    <row r="3255" spans="2:2">
      <c r="B3255" s="280"/>
    </row>
    <row r="3256" spans="2:2">
      <c r="B3256" s="280"/>
    </row>
    <row r="3257" spans="2:2">
      <c r="B3257" s="280"/>
    </row>
    <row r="3258" spans="2:2">
      <c r="B3258" s="280"/>
    </row>
    <row r="3259" spans="2:2">
      <c r="B3259" s="280"/>
    </row>
    <row r="3260" spans="2:2">
      <c r="B3260" s="280"/>
    </row>
    <row r="3261" spans="2:2">
      <c r="B3261" s="280"/>
    </row>
    <row r="3262" spans="2:2">
      <c r="B3262" s="280"/>
    </row>
    <row r="3263" spans="2:2">
      <c r="B3263" s="280"/>
    </row>
    <row r="3264" spans="2:2">
      <c r="B3264" s="280"/>
    </row>
    <row r="3265" spans="2:2">
      <c r="B3265" s="280"/>
    </row>
    <row r="3266" spans="2:2">
      <c r="B3266" s="280"/>
    </row>
    <row r="3267" spans="2:2">
      <c r="B3267" s="280"/>
    </row>
    <row r="3268" spans="2:2">
      <c r="B3268" s="280"/>
    </row>
    <row r="3269" spans="2:2">
      <c r="B3269" s="280"/>
    </row>
    <row r="3270" spans="2:2">
      <c r="B3270" s="280"/>
    </row>
    <row r="3271" spans="2:2">
      <c r="B3271" s="280"/>
    </row>
    <row r="3272" spans="2:2">
      <c r="B3272" s="280"/>
    </row>
    <row r="3273" spans="2:2">
      <c r="B3273" s="280"/>
    </row>
    <row r="3274" spans="2:2">
      <c r="B3274" s="280"/>
    </row>
    <row r="3275" spans="2:2">
      <c r="B3275" s="280"/>
    </row>
    <row r="3276" spans="2:2">
      <c r="B3276" s="280"/>
    </row>
    <row r="3277" spans="2:2">
      <c r="B3277" s="280"/>
    </row>
    <row r="3278" spans="2:2">
      <c r="B3278" s="280"/>
    </row>
    <row r="3279" spans="2:2">
      <c r="B3279" s="280"/>
    </row>
    <row r="3280" spans="2:2">
      <c r="B3280" s="280"/>
    </row>
    <row r="3281" spans="2:2">
      <c r="B3281" s="280"/>
    </row>
    <row r="3282" spans="2:2">
      <c r="B3282" s="280"/>
    </row>
    <row r="3283" spans="2:2">
      <c r="B3283" s="280"/>
    </row>
    <row r="3284" spans="2:2">
      <c r="B3284" s="280"/>
    </row>
    <row r="3285" spans="2:2">
      <c r="B3285" s="280"/>
    </row>
    <row r="3286" spans="2:2">
      <c r="B3286" s="280"/>
    </row>
    <row r="3287" spans="2:2">
      <c r="B3287" s="280"/>
    </row>
    <row r="3288" spans="2:2">
      <c r="B3288" s="280"/>
    </row>
    <row r="3289" spans="2:2">
      <c r="B3289" s="280"/>
    </row>
    <row r="3290" spans="2:2">
      <c r="B3290" s="280"/>
    </row>
    <row r="3291" spans="2:2">
      <c r="B3291" s="280"/>
    </row>
    <row r="3292" spans="2:2">
      <c r="B3292" s="280"/>
    </row>
    <row r="3293" spans="2:2">
      <c r="B3293" s="280"/>
    </row>
    <row r="3294" spans="2:2">
      <c r="B3294" s="280"/>
    </row>
    <row r="3295" spans="2:2">
      <c r="B3295" s="280"/>
    </row>
    <row r="3296" spans="2:2">
      <c r="B3296" s="280"/>
    </row>
    <row r="3297" spans="2:2">
      <c r="B3297" s="280"/>
    </row>
    <row r="3298" spans="2:2">
      <c r="B3298" s="280"/>
    </row>
    <row r="3299" spans="2:2">
      <c r="B3299" s="280"/>
    </row>
    <row r="3300" spans="2:2">
      <c r="B3300" s="280"/>
    </row>
    <row r="3301" spans="2:2">
      <c r="B3301" s="280"/>
    </row>
    <row r="3302" spans="2:2">
      <c r="B3302" s="280"/>
    </row>
    <row r="3303" spans="2:2">
      <c r="B3303" s="280"/>
    </row>
    <row r="3304" spans="2:2">
      <c r="B3304" s="280"/>
    </row>
    <row r="3305" spans="2:2">
      <c r="B3305" s="280"/>
    </row>
    <row r="3306" spans="2:2">
      <c r="B3306" s="280"/>
    </row>
    <row r="3307" spans="2:2">
      <c r="B3307" s="280"/>
    </row>
    <row r="3308" spans="2:2">
      <c r="B3308" s="280"/>
    </row>
    <row r="3309" spans="2:2">
      <c r="B3309" s="280"/>
    </row>
    <row r="3310" spans="2:2">
      <c r="B3310" s="280"/>
    </row>
    <row r="3311" spans="2:2">
      <c r="B3311" s="280"/>
    </row>
    <row r="3312" spans="2:2">
      <c r="B3312" s="280"/>
    </row>
    <row r="3313" spans="2:2">
      <c r="B3313" s="280"/>
    </row>
    <row r="3314" spans="2:2">
      <c r="B3314" s="280"/>
    </row>
    <row r="3315" spans="2:2">
      <c r="B3315" s="280"/>
    </row>
    <row r="3316" spans="2:2">
      <c r="B3316" s="280"/>
    </row>
    <row r="3317" spans="2:2">
      <c r="B3317" s="280"/>
    </row>
    <row r="3318" spans="2:2">
      <c r="B3318" s="280"/>
    </row>
    <row r="3319" spans="2:2">
      <c r="B3319" s="280"/>
    </row>
    <row r="3320" spans="2:2">
      <c r="B3320" s="280"/>
    </row>
    <row r="3321" spans="2:2">
      <c r="B3321" s="280"/>
    </row>
    <row r="3322" spans="2:2">
      <c r="B3322" s="280"/>
    </row>
    <row r="3323" spans="2:2">
      <c r="B3323" s="280"/>
    </row>
    <row r="3324" spans="2:2">
      <c r="B3324" s="280"/>
    </row>
    <row r="3325" spans="2:2">
      <c r="B3325" s="280"/>
    </row>
    <row r="3326" spans="2:2">
      <c r="B3326" s="280"/>
    </row>
    <row r="3327" spans="2:2">
      <c r="B3327" s="280"/>
    </row>
    <row r="3328" spans="2:2">
      <c r="B3328" s="280"/>
    </row>
    <row r="3329" spans="2:2">
      <c r="B3329" s="280"/>
    </row>
    <row r="3330" spans="2:2">
      <c r="B3330" s="280"/>
    </row>
    <row r="3331" spans="2:2">
      <c r="B3331" s="280"/>
    </row>
    <row r="3332" spans="2:2">
      <c r="B3332" s="280"/>
    </row>
    <row r="3333" spans="2:2">
      <c r="B3333" s="280"/>
    </row>
    <row r="3334" spans="2:2">
      <c r="B3334" s="280"/>
    </row>
    <row r="3335" spans="2:2">
      <c r="B3335" s="280"/>
    </row>
    <row r="3336" spans="2:2">
      <c r="B3336" s="280"/>
    </row>
    <row r="3337" spans="2:2">
      <c r="B3337" s="280"/>
    </row>
    <row r="3338" spans="2:2">
      <c r="B3338" s="280"/>
    </row>
    <row r="3339" spans="2:2">
      <c r="B3339" s="280"/>
    </row>
    <row r="3340" spans="2:2">
      <c r="B3340" s="280"/>
    </row>
    <row r="3341" spans="2:2">
      <c r="B3341" s="280"/>
    </row>
    <row r="3342" spans="2:2">
      <c r="B3342" s="280"/>
    </row>
    <row r="3343" spans="2:2">
      <c r="B3343" s="280"/>
    </row>
    <row r="3344" spans="2:2">
      <c r="B3344" s="280"/>
    </row>
    <row r="3345" spans="2:2">
      <c r="B3345" s="280"/>
    </row>
    <row r="3346" spans="2:2">
      <c r="B3346" s="280"/>
    </row>
    <row r="3347" spans="2:2">
      <c r="B3347" s="280"/>
    </row>
    <row r="3348" spans="2:2">
      <c r="B3348" s="280"/>
    </row>
    <row r="3349" spans="2:2">
      <c r="B3349" s="280"/>
    </row>
    <row r="3350" spans="2:2">
      <c r="B3350" s="280"/>
    </row>
    <row r="3351" spans="2:2">
      <c r="B3351" s="280"/>
    </row>
    <row r="3352" spans="2:2">
      <c r="B3352" s="280"/>
    </row>
    <row r="3353" spans="2:2">
      <c r="B3353" s="280"/>
    </row>
    <row r="3354" spans="2:2">
      <c r="B3354" s="280"/>
    </row>
    <row r="3355" spans="2:2">
      <c r="B3355" s="280"/>
    </row>
    <row r="3356" spans="2:2">
      <c r="B3356" s="280"/>
    </row>
    <row r="3357" spans="2:2">
      <c r="B3357" s="280"/>
    </row>
    <row r="3358" spans="2:2">
      <c r="B3358" s="280"/>
    </row>
    <row r="3359" spans="2:2">
      <c r="B3359" s="280"/>
    </row>
    <row r="3360" spans="2:2">
      <c r="B3360" s="280"/>
    </row>
    <row r="3361" spans="2:2">
      <c r="B3361" s="280"/>
    </row>
    <row r="3362" spans="2:2">
      <c r="B3362" s="280"/>
    </row>
    <row r="3363" spans="2:2">
      <c r="B3363" s="280"/>
    </row>
    <row r="3364" spans="2:2">
      <c r="B3364" s="280"/>
    </row>
    <row r="3365" spans="2:2">
      <c r="B3365" s="280"/>
    </row>
    <row r="3366" spans="2:2">
      <c r="B3366" s="280"/>
    </row>
    <row r="3367" spans="2:2">
      <c r="B3367" s="280"/>
    </row>
    <row r="3368" spans="2:2">
      <c r="B3368" s="280"/>
    </row>
    <row r="3369" spans="2:2">
      <c r="B3369" s="280"/>
    </row>
    <row r="3370" spans="2:2">
      <c r="B3370" s="280"/>
    </row>
    <row r="3371" spans="2:2">
      <c r="B3371" s="280"/>
    </row>
    <row r="3372" spans="2:2">
      <c r="B3372" s="280"/>
    </row>
    <row r="3373" spans="2:2">
      <c r="B3373" s="280"/>
    </row>
    <row r="3374" spans="2:2">
      <c r="B3374" s="280"/>
    </row>
    <row r="3375" spans="2:2">
      <c r="B3375" s="280"/>
    </row>
    <row r="3376" spans="2:2">
      <c r="B3376" s="280"/>
    </row>
    <row r="3377" spans="2:2">
      <c r="B3377" s="280"/>
    </row>
    <row r="3378" spans="2:2">
      <c r="B3378" s="280"/>
    </row>
    <row r="3379" spans="2:2">
      <c r="B3379" s="280"/>
    </row>
    <row r="3380" spans="2:2">
      <c r="B3380" s="280"/>
    </row>
    <row r="3381" spans="2:2">
      <c r="B3381" s="280"/>
    </row>
    <row r="3382" spans="2:2">
      <c r="B3382" s="280"/>
    </row>
    <row r="3383" spans="2:2">
      <c r="B3383" s="280"/>
    </row>
    <row r="3384" spans="2:2">
      <c r="B3384" s="280"/>
    </row>
    <row r="3385" spans="2:2">
      <c r="B3385" s="280"/>
    </row>
    <row r="3386" spans="2:2">
      <c r="B3386" s="280"/>
    </row>
    <row r="3387" spans="2:2">
      <c r="B3387" s="280"/>
    </row>
    <row r="3388" spans="2:2">
      <c r="B3388" s="280"/>
    </row>
    <row r="3389" spans="2:2">
      <c r="B3389" s="280"/>
    </row>
    <row r="3390" spans="2:2">
      <c r="B3390" s="280"/>
    </row>
    <row r="3391" spans="2:2">
      <c r="B3391" s="280"/>
    </row>
    <row r="3392" spans="2:2">
      <c r="B3392" s="280"/>
    </row>
    <row r="3393" spans="2:2">
      <c r="B3393" s="280"/>
    </row>
    <row r="3394" spans="2:2">
      <c r="B3394" s="280"/>
    </row>
    <row r="3395" spans="2:2">
      <c r="B3395" s="280"/>
    </row>
    <row r="3396" spans="2:2">
      <c r="B3396" s="280"/>
    </row>
    <row r="3397" spans="2:2">
      <c r="B3397" s="280"/>
    </row>
    <row r="3398" spans="2:2">
      <c r="B3398" s="280"/>
    </row>
    <row r="3399" spans="2:2">
      <c r="B3399" s="280"/>
    </row>
    <row r="3400" spans="2:2">
      <c r="B3400" s="280"/>
    </row>
    <row r="3401" spans="2:2">
      <c r="B3401" s="280"/>
    </row>
    <row r="3402" spans="2:2">
      <c r="B3402" s="280"/>
    </row>
    <row r="3403" spans="2:2">
      <c r="B3403" s="280"/>
    </row>
    <row r="3404" spans="2:2">
      <c r="B3404" s="280"/>
    </row>
    <row r="3405" spans="2:2">
      <c r="B3405" s="280"/>
    </row>
    <row r="3406" spans="2:2">
      <c r="B3406" s="280"/>
    </row>
    <row r="3407" spans="2:2">
      <c r="B3407" s="280"/>
    </row>
    <row r="3408" spans="2:2">
      <c r="B3408" s="280"/>
    </row>
    <row r="3409" spans="2:2">
      <c r="B3409" s="280"/>
    </row>
    <row r="3410" spans="2:2">
      <c r="B3410" s="280"/>
    </row>
    <row r="3411" spans="2:2">
      <c r="B3411" s="280"/>
    </row>
    <row r="3412" spans="2:2">
      <c r="B3412" s="280"/>
    </row>
    <row r="3413" spans="2:2">
      <c r="B3413" s="280"/>
    </row>
    <row r="3414" spans="2:2">
      <c r="B3414" s="280"/>
    </row>
    <row r="3415" spans="2:2">
      <c r="B3415" s="280"/>
    </row>
    <row r="3416" spans="2:2">
      <c r="B3416" s="280"/>
    </row>
    <row r="3417" spans="2:2">
      <c r="B3417" s="280"/>
    </row>
    <row r="3418" spans="2:2">
      <c r="B3418" s="280"/>
    </row>
    <row r="3419" spans="2:2">
      <c r="B3419" s="280"/>
    </row>
    <row r="3420" spans="2:2">
      <c r="B3420" s="280"/>
    </row>
    <row r="3421" spans="2:2">
      <c r="B3421" s="280"/>
    </row>
    <row r="3422" spans="2:2">
      <c r="B3422" s="280"/>
    </row>
    <row r="3423" spans="2:2">
      <c r="B3423" s="280"/>
    </row>
    <row r="3424" spans="2:2">
      <c r="B3424" s="280"/>
    </row>
    <row r="3425" spans="2:2">
      <c r="B3425" s="280"/>
    </row>
    <row r="3426" spans="2:2">
      <c r="B3426" s="280"/>
    </row>
    <row r="3427" spans="2:2">
      <c r="B3427" s="280"/>
    </row>
    <row r="3428" spans="2:2">
      <c r="B3428" s="280"/>
    </row>
    <row r="3429" spans="2:2">
      <c r="B3429" s="280"/>
    </row>
    <row r="3430" spans="2:2">
      <c r="B3430" s="280"/>
    </row>
    <row r="3431" spans="2:2">
      <c r="B3431" s="280"/>
    </row>
    <row r="3432" spans="2:2">
      <c r="B3432" s="280"/>
    </row>
    <row r="3433" spans="2:2">
      <c r="B3433" s="280"/>
    </row>
    <row r="3434" spans="2:2">
      <c r="B3434" s="280"/>
    </row>
    <row r="3435" spans="2:2">
      <c r="B3435" s="280"/>
    </row>
    <row r="3436" spans="2:2">
      <c r="B3436" s="280"/>
    </row>
    <row r="3437" spans="2:2">
      <c r="B3437" s="280"/>
    </row>
    <row r="3438" spans="2:2">
      <c r="B3438" s="280"/>
    </row>
    <row r="3439" spans="2:2">
      <c r="B3439" s="280"/>
    </row>
    <row r="3440" spans="2:2">
      <c r="B3440" s="280"/>
    </row>
    <row r="3441" spans="2:2">
      <c r="B3441" s="280"/>
    </row>
    <row r="3442" spans="2:2">
      <c r="B3442" s="280"/>
    </row>
    <row r="3443" spans="2:2">
      <c r="B3443" s="280"/>
    </row>
    <row r="3444" spans="2:2">
      <c r="B3444" s="280"/>
    </row>
    <row r="3445" spans="2:2">
      <c r="B3445" s="280"/>
    </row>
    <row r="3446" spans="2:2">
      <c r="B3446" s="280"/>
    </row>
    <row r="3447" spans="2:2">
      <c r="B3447" s="280"/>
    </row>
    <row r="3448" spans="2:2">
      <c r="B3448" s="280"/>
    </row>
    <row r="3449" spans="2:2">
      <c r="B3449" s="280"/>
    </row>
    <row r="3450" spans="2:2">
      <c r="B3450" s="280"/>
    </row>
    <row r="3451" spans="2:2">
      <c r="B3451" s="280"/>
    </row>
    <row r="3452" spans="2:2">
      <c r="B3452" s="280"/>
    </row>
    <row r="3453" spans="2:2">
      <c r="B3453" s="280"/>
    </row>
    <row r="3454" spans="2:2">
      <c r="B3454" s="280"/>
    </row>
    <row r="3455" spans="2:2">
      <c r="B3455" s="280"/>
    </row>
    <row r="3456" spans="2:2">
      <c r="B3456" s="280"/>
    </row>
    <row r="3457" spans="2:2">
      <c r="B3457" s="280"/>
    </row>
    <row r="3458" spans="2:2">
      <c r="B3458" s="280"/>
    </row>
    <row r="3459" spans="2:2">
      <c r="B3459" s="280"/>
    </row>
    <row r="3460" spans="2:2">
      <c r="B3460" s="280"/>
    </row>
    <row r="3461" spans="2:2">
      <c r="B3461" s="280"/>
    </row>
    <row r="3462" spans="2:2">
      <c r="B3462" s="280"/>
    </row>
    <row r="3463" spans="2:2">
      <c r="B3463" s="280"/>
    </row>
    <row r="3464" spans="2:2">
      <c r="B3464" s="280"/>
    </row>
    <row r="3465" spans="2:2">
      <c r="B3465" s="280"/>
    </row>
    <row r="3466" spans="2:2">
      <c r="B3466" s="280"/>
    </row>
    <row r="3467" spans="2:2">
      <c r="B3467" s="280"/>
    </row>
    <row r="3468" spans="2:2">
      <c r="B3468" s="280"/>
    </row>
    <row r="3469" spans="2:2">
      <c r="B3469" s="280"/>
    </row>
    <row r="3470" spans="2:2">
      <c r="B3470" s="280"/>
    </row>
    <row r="3471" spans="2:2">
      <c r="B3471" s="280"/>
    </row>
    <row r="3472" spans="2:2">
      <c r="B3472" s="280"/>
    </row>
    <row r="3473" spans="2:2">
      <c r="B3473" s="280"/>
    </row>
    <row r="3474" spans="2:2">
      <c r="B3474" s="280"/>
    </row>
    <row r="3475" spans="2:2">
      <c r="B3475" s="280"/>
    </row>
    <row r="3476" spans="2:2">
      <c r="B3476" s="280"/>
    </row>
    <row r="3477" spans="2:2">
      <c r="B3477" s="280"/>
    </row>
    <row r="3478" spans="2:2">
      <c r="B3478" s="280"/>
    </row>
    <row r="3479" spans="2:2">
      <c r="B3479" s="280"/>
    </row>
    <row r="3480" spans="2:2">
      <c r="B3480" s="280"/>
    </row>
    <row r="3481" spans="2:2">
      <c r="B3481" s="280"/>
    </row>
    <row r="3482" spans="2:2">
      <c r="B3482" s="280"/>
    </row>
    <row r="3483" spans="2:2">
      <c r="B3483" s="280"/>
    </row>
    <row r="3484" spans="2:2">
      <c r="B3484" s="280"/>
    </row>
    <row r="3485" spans="2:2">
      <c r="B3485" s="280"/>
    </row>
    <row r="3486" spans="2:2">
      <c r="B3486" s="280"/>
    </row>
    <row r="3487" spans="2:2">
      <c r="B3487" s="280"/>
    </row>
    <row r="3488" spans="2:2">
      <c r="B3488" s="280"/>
    </row>
    <row r="3489" spans="2:2">
      <c r="B3489" s="280"/>
    </row>
    <row r="3490" spans="2:2">
      <c r="B3490" s="280"/>
    </row>
    <row r="3491" spans="2:2">
      <c r="B3491" s="280"/>
    </row>
    <row r="3492" spans="2:2">
      <c r="B3492" s="280"/>
    </row>
    <row r="3493" spans="2:2">
      <c r="B3493" s="280"/>
    </row>
    <row r="3494" spans="2:2">
      <c r="B3494" s="280"/>
    </row>
    <row r="3495" spans="2:2">
      <c r="B3495" s="280"/>
    </row>
    <row r="3496" spans="2:2">
      <c r="B3496" s="280"/>
    </row>
    <row r="3497" spans="2:2">
      <c r="B3497" s="280"/>
    </row>
    <row r="3498" spans="2:2">
      <c r="B3498" s="280"/>
    </row>
    <row r="3499" spans="2:2">
      <c r="B3499" s="280"/>
    </row>
    <row r="3500" spans="2:2">
      <c r="B3500" s="280"/>
    </row>
    <row r="3501" spans="2:2">
      <c r="B3501" s="280"/>
    </row>
    <row r="3502" spans="2:2">
      <c r="B3502" s="280"/>
    </row>
    <row r="3503" spans="2:2">
      <c r="B3503" s="280"/>
    </row>
    <row r="3504" spans="2:2">
      <c r="B3504" s="280"/>
    </row>
    <row r="3505" spans="2:2">
      <c r="B3505" s="280"/>
    </row>
    <row r="3506" spans="2:2">
      <c r="B3506" s="280"/>
    </row>
    <row r="3507" spans="2:2">
      <c r="B3507" s="280"/>
    </row>
    <row r="3508" spans="2:2">
      <c r="B3508" s="280"/>
    </row>
    <row r="3509" spans="2:2">
      <c r="B3509" s="280"/>
    </row>
    <row r="3510" spans="2:2">
      <c r="B3510" s="280"/>
    </row>
    <row r="3511" spans="2:2">
      <c r="B3511" s="280"/>
    </row>
    <row r="3512" spans="2:2">
      <c r="B3512" s="280"/>
    </row>
    <row r="3513" spans="2:2">
      <c r="B3513" s="280"/>
    </row>
    <row r="3514" spans="2:2">
      <c r="B3514" s="280"/>
    </row>
    <row r="3515" spans="2:2">
      <c r="B3515" s="280"/>
    </row>
    <row r="3516" spans="2:2">
      <c r="B3516" s="280"/>
    </row>
    <row r="3517" spans="2:2">
      <c r="B3517" s="280"/>
    </row>
    <row r="3518" spans="2:2">
      <c r="B3518" s="280"/>
    </row>
    <row r="3519" spans="2:2">
      <c r="B3519" s="280"/>
    </row>
    <row r="3520" spans="2:2">
      <c r="B3520" s="280"/>
    </row>
    <row r="3521" spans="2:2">
      <c r="B3521" s="280"/>
    </row>
    <row r="3522" spans="2:2">
      <c r="B3522" s="280"/>
    </row>
    <row r="3523" spans="2:2">
      <c r="B3523" s="280"/>
    </row>
    <row r="3524" spans="2:2">
      <c r="B3524" s="280"/>
    </row>
    <row r="3525" spans="2:2">
      <c r="B3525" s="280"/>
    </row>
    <row r="3526" spans="2:2">
      <c r="B3526" s="280"/>
    </row>
    <row r="3527" spans="2:2">
      <c r="B3527" s="280"/>
    </row>
    <row r="3528" spans="2:2">
      <c r="B3528" s="280"/>
    </row>
    <row r="3529" spans="2:2">
      <c r="B3529" s="280"/>
    </row>
    <row r="3530" spans="2:2">
      <c r="B3530" s="280"/>
    </row>
    <row r="3531" spans="2:2">
      <c r="B3531" s="280"/>
    </row>
    <row r="3532" spans="2:2">
      <c r="B3532" s="280"/>
    </row>
    <row r="3533" spans="2:2">
      <c r="B3533" s="280"/>
    </row>
    <row r="3534" spans="2:2">
      <c r="B3534" s="280"/>
    </row>
    <row r="3535" spans="2:2">
      <c r="B3535" s="280"/>
    </row>
    <row r="3536" spans="2:2">
      <c r="B3536" s="280"/>
    </row>
    <row r="3537" spans="2:2">
      <c r="B3537" s="280"/>
    </row>
    <row r="3538" spans="2:2">
      <c r="B3538" s="280"/>
    </row>
    <row r="3539" spans="2:2">
      <c r="B3539" s="280"/>
    </row>
    <row r="3540" spans="2:2">
      <c r="B3540" s="280"/>
    </row>
    <row r="3541" spans="2:2">
      <c r="B3541" s="280"/>
    </row>
    <row r="3542" spans="2:2">
      <c r="B3542" s="280"/>
    </row>
    <row r="3543" spans="2:2">
      <c r="B3543" s="280"/>
    </row>
    <row r="3544" spans="2:2">
      <c r="B3544" s="280"/>
    </row>
    <row r="3545" spans="2:2">
      <c r="B3545" s="280"/>
    </row>
    <row r="3546" spans="2:2">
      <c r="B3546" s="280"/>
    </row>
    <row r="3547" spans="2:2">
      <c r="B3547" s="280"/>
    </row>
    <row r="3548" spans="2:2">
      <c r="B3548" s="280"/>
    </row>
    <row r="3549" spans="2:2">
      <c r="B3549" s="280"/>
    </row>
    <row r="3550" spans="2:2">
      <c r="B3550" s="280"/>
    </row>
    <row r="3551" spans="2:2">
      <c r="B3551" s="280"/>
    </row>
    <row r="3552" spans="2:2">
      <c r="B3552" s="280"/>
    </row>
    <row r="3553" spans="2:2">
      <c r="B3553" s="280"/>
    </row>
    <row r="3554" spans="2:2">
      <c r="B3554" s="280"/>
    </row>
    <row r="3555" spans="2:2">
      <c r="B3555" s="280"/>
    </row>
    <row r="3556" spans="2:2">
      <c r="B3556" s="280"/>
    </row>
    <row r="3557" spans="2:2">
      <c r="B3557" s="280"/>
    </row>
    <row r="3558" spans="2:2">
      <c r="B3558" s="280"/>
    </row>
    <row r="3559" spans="2:2">
      <c r="B3559" s="280"/>
    </row>
    <row r="3560" spans="2:2">
      <c r="B3560" s="280"/>
    </row>
    <row r="3561" spans="2:2">
      <c r="B3561" s="280"/>
    </row>
    <row r="3562" spans="2:2">
      <c r="B3562" s="280"/>
    </row>
    <row r="3563" spans="2:2">
      <c r="B3563" s="280"/>
    </row>
    <row r="3564" spans="2:2">
      <c r="B3564" s="280"/>
    </row>
    <row r="3565" spans="2:2">
      <c r="B3565" s="280"/>
    </row>
    <row r="3566" spans="2:2">
      <c r="B3566" s="280"/>
    </row>
    <row r="3567" spans="2:2">
      <c r="B3567" s="280"/>
    </row>
    <row r="3568" spans="2:2">
      <c r="B3568" s="280"/>
    </row>
    <row r="3569" spans="2:2">
      <c r="B3569" s="280"/>
    </row>
    <row r="3570" spans="2:2">
      <c r="B3570" s="280"/>
    </row>
    <row r="3571" spans="2:2">
      <c r="B3571" s="280"/>
    </row>
    <row r="3572" spans="2:2">
      <c r="B3572" s="280"/>
    </row>
    <row r="3573" spans="2:2">
      <c r="B3573" s="280"/>
    </row>
    <row r="3574" spans="2:2">
      <c r="B3574" s="280"/>
    </row>
    <row r="3575" spans="2:2">
      <c r="B3575" s="280"/>
    </row>
    <row r="3576" spans="2:2">
      <c r="B3576" s="280"/>
    </row>
    <row r="3577" spans="2:2">
      <c r="B3577" s="280"/>
    </row>
    <row r="3578" spans="2:2">
      <c r="B3578" s="280"/>
    </row>
    <row r="3579" spans="2:2">
      <c r="B3579" s="280"/>
    </row>
    <row r="3580" spans="2:2">
      <c r="B3580" s="280"/>
    </row>
    <row r="3581" spans="2:2">
      <c r="B3581" s="280"/>
    </row>
    <row r="3582" spans="2:2">
      <c r="B3582" s="280"/>
    </row>
    <row r="3583" spans="2:2">
      <c r="B3583" s="280"/>
    </row>
    <row r="3584" spans="2:2">
      <c r="B3584" s="280"/>
    </row>
    <row r="3585" spans="2:2">
      <c r="B3585" s="280"/>
    </row>
    <row r="3586" spans="2:2">
      <c r="B3586" s="280"/>
    </row>
    <row r="3587" spans="2:2">
      <c r="B3587" s="280"/>
    </row>
    <row r="3588" spans="2:2">
      <c r="B3588" s="280"/>
    </row>
    <row r="3589" spans="2:2">
      <c r="B3589" s="280"/>
    </row>
    <row r="3590" spans="2:2">
      <c r="B3590" s="280"/>
    </row>
    <row r="3591" spans="2:2">
      <c r="B3591" s="280"/>
    </row>
    <row r="3592" spans="2:2">
      <c r="B3592" s="280"/>
    </row>
    <row r="3593" spans="2:2">
      <c r="B3593" s="280"/>
    </row>
    <row r="3594" spans="2:2">
      <c r="B3594" s="280"/>
    </row>
    <row r="3595" spans="2:2">
      <c r="B3595" s="280"/>
    </row>
    <row r="3596" spans="2:2">
      <c r="B3596" s="280"/>
    </row>
    <row r="3597" spans="2:2">
      <c r="B3597" s="280"/>
    </row>
    <row r="3598" spans="2:2">
      <c r="B3598" s="280"/>
    </row>
    <row r="3599" spans="2:2">
      <c r="B3599" s="280"/>
    </row>
    <row r="3600" spans="2:2">
      <c r="B3600" s="280"/>
    </row>
    <row r="3601" spans="2:2">
      <c r="B3601" s="280"/>
    </row>
    <row r="3602" spans="2:2">
      <c r="B3602" s="280"/>
    </row>
    <row r="3603" spans="2:2">
      <c r="B3603" s="280"/>
    </row>
    <row r="3604" spans="2:2">
      <c r="B3604" s="280"/>
    </row>
    <row r="3605" spans="2:2">
      <c r="B3605" s="280"/>
    </row>
    <row r="3606" spans="2:2">
      <c r="B3606" s="280"/>
    </row>
    <row r="3607" spans="2:2">
      <c r="B3607" s="280"/>
    </row>
    <row r="3608" spans="2:2">
      <c r="B3608" s="280"/>
    </row>
    <row r="3609" spans="2:2">
      <c r="B3609" s="280"/>
    </row>
    <row r="3610" spans="2:2">
      <c r="B3610" s="280"/>
    </row>
    <row r="3611" spans="2:2">
      <c r="B3611" s="280"/>
    </row>
    <row r="3612" spans="2:2">
      <c r="B3612" s="280"/>
    </row>
    <row r="3613" spans="2:2">
      <c r="B3613" s="280"/>
    </row>
    <row r="3614" spans="2:2">
      <c r="B3614" s="280"/>
    </row>
    <row r="3615" spans="2:2">
      <c r="B3615" s="280"/>
    </row>
    <row r="3616" spans="2:2">
      <c r="B3616" s="280"/>
    </row>
    <row r="3617" spans="2:2">
      <c r="B3617" s="280"/>
    </row>
    <row r="3618" spans="2:2">
      <c r="B3618" s="280"/>
    </row>
    <row r="3619" spans="2:2">
      <c r="B3619" s="280"/>
    </row>
    <row r="3620" spans="2:2">
      <c r="B3620" s="280"/>
    </row>
    <row r="3621" spans="2:2">
      <c r="B3621" s="280"/>
    </row>
    <row r="3622" spans="2:2">
      <c r="B3622" s="280"/>
    </row>
    <row r="3623" spans="2:2">
      <c r="B3623" s="280"/>
    </row>
    <row r="3624" spans="2:2">
      <c r="B3624" s="280"/>
    </row>
    <row r="3625" spans="2:2">
      <c r="B3625" s="280"/>
    </row>
    <row r="3626" spans="2:2">
      <c r="B3626" s="280"/>
    </row>
    <row r="3627" spans="2:2">
      <c r="B3627" s="280"/>
    </row>
    <row r="3628" spans="2:2">
      <c r="B3628" s="280"/>
    </row>
    <row r="3629" spans="2:2">
      <c r="B3629" s="280"/>
    </row>
    <row r="3630" spans="2:2">
      <c r="B3630" s="280"/>
    </row>
    <row r="3631" spans="2:2">
      <c r="B3631" s="280"/>
    </row>
    <row r="3632" spans="2:2">
      <c r="B3632" s="280"/>
    </row>
    <row r="3633" spans="2:2">
      <c r="B3633" s="280"/>
    </row>
    <row r="3634" spans="2:2">
      <c r="B3634" s="280"/>
    </row>
    <row r="3635" spans="2:2">
      <c r="B3635" s="280"/>
    </row>
    <row r="3636" spans="2:2">
      <c r="B3636" s="280"/>
    </row>
    <row r="3637" spans="2:2">
      <c r="B3637" s="280"/>
    </row>
    <row r="3638" spans="2:2">
      <c r="B3638" s="280"/>
    </row>
    <row r="3639" spans="2:2">
      <c r="B3639" s="280"/>
    </row>
    <row r="3640" spans="2:2">
      <c r="B3640" s="280"/>
    </row>
    <row r="3641" spans="2:2">
      <c r="B3641" s="280"/>
    </row>
    <row r="3642" spans="2:2">
      <c r="B3642" s="280"/>
    </row>
    <row r="3643" spans="2:2">
      <c r="B3643" s="280"/>
    </row>
    <row r="3644" spans="2:2">
      <c r="B3644" s="280"/>
    </row>
    <row r="3645" spans="2:2">
      <c r="B3645" s="280"/>
    </row>
    <row r="3646" spans="2:2">
      <c r="B3646" s="280"/>
    </row>
    <row r="3647" spans="2:2">
      <c r="B3647" s="280"/>
    </row>
    <row r="3648" spans="2:2">
      <c r="B3648" s="280"/>
    </row>
    <row r="3649" spans="2:2">
      <c r="B3649" s="280"/>
    </row>
    <row r="3650" spans="2:2">
      <c r="B3650" s="280"/>
    </row>
    <row r="3651" spans="2:2">
      <c r="B3651" s="280"/>
    </row>
    <row r="3652" spans="2:2">
      <c r="B3652" s="280"/>
    </row>
    <row r="3653" spans="2:2">
      <c r="B3653" s="280"/>
    </row>
    <row r="3654" spans="2:2">
      <c r="B3654" s="280"/>
    </row>
    <row r="3655" spans="2:2">
      <c r="B3655" s="280"/>
    </row>
    <row r="3656" spans="2:2">
      <c r="B3656" s="280"/>
    </row>
    <row r="3657" spans="2:2">
      <c r="B3657" s="280"/>
    </row>
    <row r="3658" spans="2:2">
      <c r="B3658" s="280"/>
    </row>
    <row r="3659" spans="2:2">
      <c r="B3659" s="280"/>
    </row>
    <row r="3660" spans="2:2">
      <c r="B3660" s="280"/>
    </row>
    <row r="3661" spans="2:2">
      <c r="B3661" s="280"/>
    </row>
    <row r="3662" spans="2:2">
      <c r="B3662" s="280"/>
    </row>
    <row r="3663" spans="2:2">
      <c r="B3663" s="280"/>
    </row>
    <row r="3664" spans="2:2">
      <c r="B3664" s="280"/>
    </row>
    <row r="3665" spans="2:2">
      <c r="B3665" s="280"/>
    </row>
    <row r="3666" spans="2:2">
      <c r="B3666" s="280"/>
    </row>
    <row r="3667" spans="2:2">
      <c r="B3667" s="280"/>
    </row>
    <row r="3668" spans="2:2">
      <c r="B3668" s="280"/>
    </row>
    <row r="3669" spans="2:2">
      <c r="B3669" s="280"/>
    </row>
    <row r="3670" spans="2:2">
      <c r="B3670" s="280"/>
    </row>
    <row r="3671" spans="2:2">
      <c r="B3671" s="280"/>
    </row>
    <row r="3672" spans="2:2">
      <c r="B3672" s="280"/>
    </row>
    <row r="3673" spans="2:2">
      <c r="B3673" s="280"/>
    </row>
    <row r="3674" spans="2:2">
      <c r="B3674" s="280"/>
    </row>
    <row r="3675" spans="2:2">
      <c r="B3675" s="280"/>
    </row>
    <row r="3676" spans="2:2">
      <c r="B3676" s="280"/>
    </row>
    <row r="3677" spans="2:2">
      <c r="B3677" s="280"/>
    </row>
    <row r="3678" spans="2:2">
      <c r="B3678" s="280"/>
    </row>
    <row r="3679" spans="2:2">
      <c r="B3679" s="280"/>
    </row>
    <row r="3680" spans="2:2">
      <c r="B3680" s="280"/>
    </row>
    <row r="3681" spans="2:2">
      <c r="B3681" s="280"/>
    </row>
    <row r="3682" spans="2:2">
      <c r="B3682" s="280"/>
    </row>
    <row r="3683" spans="2:2">
      <c r="B3683" s="280"/>
    </row>
    <row r="3684" spans="2:2">
      <c r="B3684" s="280"/>
    </row>
    <row r="3685" spans="2:2">
      <c r="B3685" s="280"/>
    </row>
    <row r="3686" spans="2:2">
      <c r="B3686" s="280"/>
    </row>
    <row r="3687" spans="2:2">
      <c r="B3687" s="280"/>
    </row>
    <row r="3688" spans="2:2">
      <c r="B3688" s="280"/>
    </row>
    <row r="3689" spans="2:2">
      <c r="B3689" s="280"/>
    </row>
    <row r="3690" spans="2:2">
      <c r="B3690" s="280"/>
    </row>
    <row r="3691" spans="2:2">
      <c r="B3691" s="280"/>
    </row>
    <row r="3692" spans="2:2">
      <c r="B3692" s="280"/>
    </row>
    <row r="3693" spans="2:2">
      <c r="B3693" s="280"/>
    </row>
    <row r="3694" spans="2:2">
      <c r="B3694" s="280"/>
    </row>
    <row r="3695" spans="2:2">
      <c r="B3695" s="280"/>
    </row>
    <row r="3696" spans="2:2">
      <c r="B3696" s="280"/>
    </row>
    <row r="3697" spans="2:2">
      <c r="B3697" s="280"/>
    </row>
    <row r="3698" spans="2:2">
      <c r="B3698" s="280"/>
    </row>
    <row r="3699" spans="2:2">
      <c r="B3699" s="280"/>
    </row>
    <row r="3700" spans="2:2">
      <c r="B3700" s="280"/>
    </row>
    <row r="3701" spans="2:2">
      <c r="B3701" s="280"/>
    </row>
    <row r="3702" spans="2:2">
      <c r="B3702" s="280"/>
    </row>
    <row r="3703" spans="2:2">
      <c r="B3703" s="280"/>
    </row>
    <row r="3704" spans="2:2">
      <c r="B3704" s="280"/>
    </row>
    <row r="3705" spans="2:2">
      <c r="B3705" s="280"/>
    </row>
    <row r="3706" spans="2:2">
      <c r="B3706" s="280"/>
    </row>
    <row r="3707" spans="2:2">
      <c r="B3707" s="280"/>
    </row>
    <row r="3708" spans="2:2">
      <c r="B3708" s="280"/>
    </row>
    <row r="3709" spans="2:2">
      <c r="B3709" s="280"/>
    </row>
    <row r="3710" spans="2:2">
      <c r="B3710" s="280"/>
    </row>
    <row r="3711" spans="2:2">
      <c r="B3711" s="280"/>
    </row>
    <row r="3712" spans="2:2">
      <c r="B3712" s="280"/>
    </row>
    <row r="3713" spans="2:2">
      <c r="B3713" s="280"/>
    </row>
    <row r="3714" spans="2:2">
      <c r="B3714" s="280"/>
    </row>
    <row r="3715" spans="2:2">
      <c r="B3715" s="280"/>
    </row>
    <row r="3716" spans="2:2">
      <c r="B3716" s="280"/>
    </row>
    <row r="3717" spans="2:2">
      <c r="B3717" s="280"/>
    </row>
    <row r="3718" spans="2:2">
      <c r="B3718" s="280"/>
    </row>
    <row r="3719" spans="2:2">
      <c r="B3719" s="280"/>
    </row>
    <row r="3720" spans="2:2">
      <c r="B3720" s="280"/>
    </row>
    <row r="3721" spans="2:2">
      <c r="B3721" s="280"/>
    </row>
    <row r="3722" spans="2:2">
      <c r="B3722" s="280"/>
    </row>
    <row r="3723" spans="2:2">
      <c r="B3723" s="280"/>
    </row>
    <row r="3724" spans="2:2">
      <c r="B3724" s="280"/>
    </row>
    <row r="3725" spans="2:2">
      <c r="B3725" s="280"/>
    </row>
    <row r="3726" spans="2:2">
      <c r="B3726" s="280"/>
    </row>
    <row r="3727" spans="2:2">
      <c r="B3727" s="280"/>
    </row>
    <row r="3728" spans="2:2">
      <c r="B3728" s="280"/>
    </row>
    <row r="3729" spans="2:2">
      <c r="B3729" s="280"/>
    </row>
    <row r="3730" spans="2:2">
      <c r="B3730" s="280"/>
    </row>
    <row r="3731" spans="2:2">
      <c r="B3731" s="280"/>
    </row>
    <row r="3732" spans="2:2">
      <c r="B3732" s="280"/>
    </row>
    <row r="3733" spans="2:2">
      <c r="B3733" s="280"/>
    </row>
    <row r="3734" spans="2:2">
      <c r="B3734" s="280"/>
    </row>
    <row r="3735" spans="2:2">
      <c r="B3735" s="280"/>
    </row>
    <row r="3736" spans="2:2">
      <c r="B3736" s="280"/>
    </row>
    <row r="3737" spans="2:2">
      <c r="B3737" s="280"/>
    </row>
    <row r="3738" spans="2:2">
      <c r="B3738" s="280"/>
    </row>
    <row r="3739" spans="2:2">
      <c r="B3739" s="280"/>
    </row>
    <row r="3740" spans="2:2">
      <c r="B3740" s="280"/>
    </row>
    <row r="3741" spans="2:2">
      <c r="B3741" s="280"/>
    </row>
    <row r="3742" spans="2:2">
      <c r="B3742" s="280"/>
    </row>
    <row r="3743" spans="2:2">
      <c r="B3743" s="280"/>
    </row>
    <row r="3744" spans="2:2">
      <c r="B3744" s="280"/>
    </row>
    <row r="3745" spans="2:2">
      <c r="B3745" s="280"/>
    </row>
    <row r="3746" spans="2:2">
      <c r="B3746" s="280"/>
    </row>
    <row r="3747" spans="2:2">
      <c r="B3747" s="280"/>
    </row>
    <row r="3748" spans="2:2">
      <c r="B3748" s="280"/>
    </row>
    <row r="3749" spans="2:2">
      <c r="B3749" s="280"/>
    </row>
    <row r="3750" spans="2:2">
      <c r="B3750" s="280"/>
    </row>
    <row r="3751" spans="2:2">
      <c r="B3751" s="280"/>
    </row>
    <row r="3752" spans="2:2">
      <c r="B3752" s="280"/>
    </row>
    <row r="3753" spans="2:2">
      <c r="B3753" s="280"/>
    </row>
    <row r="3754" spans="2:2">
      <c r="B3754" s="280"/>
    </row>
    <row r="3755" spans="2:2">
      <c r="B3755" s="280"/>
    </row>
    <row r="3756" spans="2:2">
      <c r="B3756" s="280"/>
    </row>
    <row r="3757" spans="2:2">
      <c r="B3757" s="280"/>
    </row>
    <row r="3758" spans="2:2">
      <c r="B3758" s="280"/>
    </row>
    <row r="3759" spans="2:2">
      <c r="B3759" s="280"/>
    </row>
    <row r="3760" spans="2:2">
      <c r="B3760" s="280"/>
    </row>
    <row r="3761" spans="2:2">
      <c r="B3761" s="280"/>
    </row>
    <row r="3762" spans="2:2">
      <c r="B3762" s="280"/>
    </row>
    <row r="3763" spans="2:2">
      <c r="B3763" s="280"/>
    </row>
    <row r="3764" spans="2:2">
      <c r="B3764" s="280"/>
    </row>
    <row r="3765" spans="2:2">
      <c r="B3765" s="280"/>
    </row>
    <row r="3766" spans="2:2">
      <c r="B3766" s="280"/>
    </row>
    <row r="3767" spans="2:2">
      <c r="B3767" s="280"/>
    </row>
    <row r="3768" spans="2:2">
      <c r="B3768" s="280"/>
    </row>
    <row r="3769" spans="2:2">
      <c r="B3769" s="280"/>
    </row>
    <row r="3770" spans="2:2">
      <c r="B3770" s="280"/>
    </row>
    <row r="3771" spans="2:2">
      <c r="B3771" s="280"/>
    </row>
    <row r="3772" spans="2:2">
      <c r="B3772" s="280"/>
    </row>
    <row r="3773" spans="2:2">
      <c r="B3773" s="280"/>
    </row>
    <row r="3774" spans="2:2">
      <c r="B3774" s="280"/>
    </row>
    <row r="3775" spans="2:2">
      <c r="B3775" s="280"/>
    </row>
    <row r="3776" spans="2:2">
      <c r="B3776" s="280"/>
    </row>
    <row r="3777" spans="2:2">
      <c r="B3777" s="280"/>
    </row>
    <row r="3778" spans="2:2">
      <c r="B3778" s="280"/>
    </row>
    <row r="3779" spans="2:2">
      <c r="B3779" s="280"/>
    </row>
    <row r="3780" spans="2:2">
      <c r="B3780" s="280"/>
    </row>
    <row r="3781" spans="2:2">
      <c r="B3781" s="280"/>
    </row>
    <row r="3782" spans="2:2">
      <c r="B3782" s="280"/>
    </row>
    <row r="3783" spans="2:2">
      <c r="B3783" s="280"/>
    </row>
    <row r="3784" spans="2:2">
      <c r="B3784" s="280"/>
    </row>
    <row r="3785" spans="2:2">
      <c r="B3785" s="280"/>
    </row>
    <row r="3786" spans="2:2">
      <c r="B3786" s="280"/>
    </row>
    <row r="3787" spans="2:2">
      <c r="B3787" s="280"/>
    </row>
    <row r="3788" spans="2:2">
      <c r="B3788" s="280"/>
    </row>
    <row r="3789" spans="2:2">
      <c r="B3789" s="280"/>
    </row>
    <row r="3790" spans="2:2">
      <c r="B3790" s="280"/>
    </row>
    <row r="3791" spans="2:2">
      <c r="B3791" s="280"/>
    </row>
    <row r="3792" spans="2:2">
      <c r="B3792" s="280"/>
    </row>
    <row r="3793" spans="2:2">
      <c r="B3793" s="280"/>
    </row>
    <row r="3794" spans="2:2">
      <c r="B3794" s="280"/>
    </row>
    <row r="3795" spans="2:2">
      <c r="B3795" s="280"/>
    </row>
    <row r="3796" spans="2:2">
      <c r="B3796" s="280"/>
    </row>
    <row r="3797" spans="2:2">
      <c r="B3797" s="280"/>
    </row>
    <row r="3798" spans="2:2">
      <c r="B3798" s="280"/>
    </row>
    <row r="3799" spans="2:2">
      <c r="B3799" s="280"/>
    </row>
    <row r="3800" spans="2:2">
      <c r="B3800" s="280"/>
    </row>
    <row r="3801" spans="2:2">
      <c r="B3801" s="280"/>
    </row>
    <row r="3802" spans="2:2">
      <c r="B3802" s="280"/>
    </row>
    <row r="3803" spans="2:2">
      <c r="B3803" s="280"/>
    </row>
    <row r="3804" spans="2:2">
      <c r="B3804" s="280"/>
    </row>
    <row r="3805" spans="2:2">
      <c r="B3805" s="280"/>
    </row>
    <row r="3806" spans="2:2">
      <c r="B3806" s="280"/>
    </row>
    <row r="3807" spans="2:2">
      <c r="B3807" s="280"/>
    </row>
    <row r="3808" spans="2:2">
      <c r="B3808" s="280"/>
    </row>
    <row r="3809" spans="2:2">
      <c r="B3809" s="280"/>
    </row>
    <row r="3810" spans="2:2">
      <c r="B3810" s="280"/>
    </row>
    <row r="3811" spans="2:2">
      <c r="B3811" s="280"/>
    </row>
    <row r="3812" spans="2:2">
      <c r="B3812" s="280"/>
    </row>
    <row r="3813" spans="2:2">
      <c r="B3813" s="280"/>
    </row>
    <row r="3814" spans="2:2">
      <c r="B3814" s="280"/>
    </row>
    <row r="3815" spans="2:2">
      <c r="B3815" s="280"/>
    </row>
    <row r="3816" spans="2:2">
      <c r="B3816" s="280"/>
    </row>
    <row r="3817" spans="2:2">
      <c r="B3817" s="280"/>
    </row>
    <row r="3818" spans="2:2">
      <c r="B3818" s="280"/>
    </row>
    <row r="3819" spans="2:2">
      <c r="B3819" s="280"/>
    </row>
    <row r="3820" spans="2:2">
      <c r="B3820" s="280"/>
    </row>
    <row r="3821" spans="2:2">
      <c r="B3821" s="280"/>
    </row>
    <row r="3822" spans="2:2">
      <c r="B3822" s="280"/>
    </row>
    <row r="3823" spans="2:2">
      <c r="B3823" s="280"/>
    </row>
    <row r="3824" spans="2:2">
      <c r="B3824" s="280"/>
    </row>
    <row r="3825" spans="2:2">
      <c r="B3825" s="280"/>
    </row>
    <row r="3826" spans="2:2">
      <c r="B3826" s="280"/>
    </row>
    <row r="3827" spans="2:2">
      <c r="B3827" s="280"/>
    </row>
    <row r="3828" spans="2:2">
      <c r="B3828" s="280"/>
    </row>
    <row r="3829" spans="2:2">
      <c r="B3829" s="280"/>
    </row>
    <row r="3830" spans="2:2">
      <c r="B3830" s="280"/>
    </row>
    <row r="3831" spans="2:2">
      <c r="B3831" s="280"/>
    </row>
    <row r="3832" spans="2:2">
      <c r="B3832" s="280"/>
    </row>
    <row r="3833" spans="2:2">
      <c r="B3833" s="280"/>
    </row>
    <row r="3834" spans="2:2">
      <c r="B3834" s="280"/>
    </row>
    <row r="3835" spans="2:2">
      <c r="B3835" s="280"/>
    </row>
    <row r="3836" spans="2:2">
      <c r="B3836" s="280"/>
    </row>
    <row r="3837" spans="2:2">
      <c r="B3837" s="280"/>
    </row>
    <row r="3838" spans="2:2">
      <c r="B3838" s="280"/>
    </row>
    <row r="3839" spans="2:2">
      <c r="B3839" s="280"/>
    </row>
    <row r="3840" spans="2:2">
      <c r="B3840" s="280"/>
    </row>
    <row r="3841" spans="2:2">
      <c r="B3841" s="280"/>
    </row>
    <row r="3842" spans="2:2">
      <c r="B3842" s="280"/>
    </row>
    <row r="3843" spans="2:2">
      <c r="B3843" s="280"/>
    </row>
    <row r="3844" spans="2:2">
      <c r="B3844" s="280"/>
    </row>
    <row r="3845" spans="2:2">
      <c r="B3845" s="280"/>
    </row>
    <row r="3846" spans="2:2">
      <c r="B3846" s="280"/>
    </row>
    <row r="3847" spans="2:2">
      <c r="B3847" s="280"/>
    </row>
    <row r="3848" spans="2:2">
      <c r="B3848" s="280"/>
    </row>
    <row r="3849" spans="2:2">
      <c r="B3849" s="280"/>
    </row>
    <row r="3850" spans="2:2">
      <c r="B3850" s="280"/>
    </row>
    <row r="3851" spans="2:2">
      <c r="B3851" s="280"/>
    </row>
    <row r="3852" spans="2:2">
      <c r="B3852" s="280"/>
    </row>
    <row r="3853" spans="2:2">
      <c r="B3853" s="280"/>
    </row>
    <row r="3854" spans="2:2">
      <c r="B3854" s="280"/>
    </row>
    <row r="3855" spans="2:2">
      <c r="B3855" s="280"/>
    </row>
    <row r="3856" spans="2:2">
      <c r="B3856" s="280"/>
    </row>
    <row r="3857" spans="2:2">
      <c r="B3857" s="280"/>
    </row>
    <row r="3858" spans="2:2">
      <c r="B3858" s="280"/>
    </row>
    <row r="3859" spans="2:2">
      <c r="B3859" s="280"/>
    </row>
    <row r="3860" spans="2:2">
      <c r="B3860" s="280"/>
    </row>
    <row r="3861" spans="2:2">
      <c r="B3861" s="280"/>
    </row>
    <row r="3862" spans="2:2">
      <c r="B3862" s="280"/>
    </row>
    <row r="3863" spans="2:2">
      <c r="B3863" s="280"/>
    </row>
    <row r="3864" spans="2:2">
      <c r="B3864" s="280"/>
    </row>
    <row r="3865" spans="2:2">
      <c r="B3865" s="280"/>
    </row>
    <row r="3866" spans="2:2">
      <c r="B3866" s="280"/>
    </row>
    <row r="3867" spans="2:2">
      <c r="B3867" s="280"/>
    </row>
    <row r="3868" spans="2:2">
      <c r="B3868" s="280"/>
    </row>
    <row r="3869" spans="2:2">
      <c r="B3869" s="280"/>
    </row>
    <row r="3870" spans="2:2">
      <c r="B3870" s="280"/>
    </row>
    <row r="3871" spans="2:2">
      <c r="B3871" s="280"/>
    </row>
    <row r="3872" spans="2:2">
      <c r="B3872" s="280"/>
    </row>
    <row r="3873" spans="2:2">
      <c r="B3873" s="280"/>
    </row>
    <row r="3874" spans="2:2">
      <c r="B3874" s="280"/>
    </row>
    <row r="3875" spans="2:2">
      <c r="B3875" s="280"/>
    </row>
    <row r="3876" spans="2:2">
      <c r="B3876" s="280"/>
    </row>
    <row r="3877" spans="2:2">
      <c r="B3877" s="280"/>
    </row>
    <row r="3878" spans="2:2">
      <c r="B3878" s="280"/>
    </row>
    <row r="3879" spans="2:2">
      <c r="B3879" s="280"/>
    </row>
    <row r="3880" spans="2:2">
      <c r="B3880" s="280"/>
    </row>
    <row r="3881" spans="2:2">
      <c r="B3881" s="280"/>
    </row>
    <row r="3882" spans="2:2">
      <c r="B3882" s="280"/>
    </row>
    <row r="3883" spans="2:2">
      <c r="B3883" s="280"/>
    </row>
    <row r="3884" spans="2:2">
      <c r="B3884" s="280"/>
    </row>
    <row r="3885" spans="2:2">
      <c r="B3885" s="280"/>
    </row>
    <row r="3886" spans="2:2">
      <c r="B3886" s="280"/>
    </row>
    <row r="3887" spans="2:2">
      <c r="B3887" s="280"/>
    </row>
    <row r="3888" spans="2:2">
      <c r="B3888" s="280"/>
    </row>
    <row r="3889" spans="2:2">
      <c r="B3889" s="280"/>
    </row>
    <row r="3890" spans="2:2">
      <c r="B3890" s="280"/>
    </row>
    <row r="3891" spans="2:2">
      <c r="B3891" s="280"/>
    </row>
    <row r="3892" spans="2:2">
      <c r="B3892" s="280"/>
    </row>
    <row r="3893" spans="2:2">
      <c r="B3893" s="280"/>
    </row>
    <row r="3894" spans="2:2">
      <c r="B3894" s="280"/>
    </row>
    <row r="3895" spans="2:2">
      <c r="B3895" s="280"/>
    </row>
    <row r="3896" spans="2:2">
      <c r="B3896" s="280"/>
    </row>
    <row r="3897" spans="2:2">
      <c r="B3897" s="280"/>
    </row>
    <row r="3898" spans="2:2">
      <c r="B3898" s="280"/>
    </row>
    <row r="3899" spans="2:2">
      <c r="B3899" s="280"/>
    </row>
    <row r="3900" spans="2:2">
      <c r="B3900" s="280"/>
    </row>
    <row r="3901" spans="2:2">
      <c r="B3901" s="280"/>
    </row>
    <row r="3902" spans="2:2">
      <c r="B3902" s="280"/>
    </row>
    <row r="3903" spans="2:2">
      <c r="B3903" s="280"/>
    </row>
    <row r="3904" spans="2:2">
      <c r="B3904" s="280"/>
    </row>
    <row r="3905" spans="2:2">
      <c r="B3905" s="280"/>
    </row>
    <row r="3906" spans="2:2">
      <c r="B3906" s="280"/>
    </row>
    <row r="3907" spans="2:2">
      <c r="B3907" s="280"/>
    </row>
    <row r="3908" spans="2:2">
      <c r="B3908" s="280"/>
    </row>
    <row r="3909" spans="2:2">
      <c r="B3909" s="280"/>
    </row>
    <row r="3910" spans="2:2">
      <c r="B3910" s="280"/>
    </row>
    <row r="3911" spans="2:2">
      <c r="B3911" s="280"/>
    </row>
    <row r="3912" spans="2:2">
      <c r="B3912" s="280"/>
    </row>
    <row r="3913" spans="2:2">
      <c r="B3913" s="280"/>
    </row>
    <row r="3914" spans="2:2">
      <c r="B3914" s="280"/>
    </row>
    <row r="3915" spans="2:2">
      <c r="B3915" s="280"/>
    </row>
    <row r="3916" spans="2:2">
      <c r="B3916" s="280"/>
    </row>
    <row r="3917" spans="2:2">
      <c r="B3917" s="280"/>
    </row>
    <row r="3918" spans="2:2">
      <c r="B3918" s="280"/>
    </row>
    <row r="3919" spans="2:2">
      <c r="B3919" s="280"/>
    </row>
    <row r="3920" spans="2:2">
      <c r="B3920" s="280"/>
    </row>
    <row r="3921" spans="2:2">
      <c r="B3921" s="280"/>
    </row>
    <row r="3922" spans="2:2">
      <c r="B3922" s="280"/>
    </row>
    <row r="3923" spans="2:2">
      <c r="B3923" s="280"/>
    </row>
    <row r="3924" spans="2:2">
      <c r="B3924" s="280"/>
    </row>
    <row r="3925" spans="2:2">
      <c r="B3925" s="280"/>
    </row>
    <row r="3926" spans="2:2">
      <c r="B3926" s="280"/>
    </row>
    <row r="3927" spans="2:2">
      <c r="B3927" s="280"/>
    </row>
    <row r="3928" spans="2:2">
      <c r="B3928" s="280"/>
    </row>
    <row r="3929" spans="2:2">
      <c r="B3929" s="280"/>
    </row>
    <row r="3930" spans="2:2">
      <c r="B3930" s="280"/>
    </row>
    <row r="3931" spans="2:2">
      <c r="B3931" s="280"/>
    </row>
    <row r="3932" spans="2:2">
      <c r="B3932" s="280"/>
    </row>
    <row r="3933" spans="2:2">
      <c r="B3933" s="280"/>
    </row>
    <row r="3934" spans="2:2">
      <c r="B3934" s="280"/>
    </row>
    <row r="3935" spans="2:2">
      <c r="B3935" s="280"/>
    </row>
    <row r="3936" spans="2:2">
      <c r="B3936" s="280"/>
    </row>
    <row r="3937" spans="2:2">
      <c r="B3937" s="280"/>
    </row>
    <row r="3938" spans="2:2">
      <c r="B3938" s="280"/>
    </row>
    <row r="3939" spans="2:2">
      <c r="B3939" s="280"/>
    </row>
    <row r="3940" spans="2:2">
      <c r="B3940" s="280"/>
    </row>
    <row r="3941" spans="2:2">
      <c r="B3941" s="280"/>
    </row>
    <row r="3942" spans="2:2">
      <c r="B3942" s="280"/>
    </row>
    <row r="3943" spans="2:2">
      <c r="B3943" s="280"/>
    </row>
    <row r="3944" spans="2:2">
      <c r="B3944" s="280"/>
    </row>
    <row r="3945" spans="2:2">
      <c r="B3945" s="280"/>
    </row>
    <row r="3946" spans="2:2">
      <c r="B3946" s="280"/>
    </row>
    <row r="3947" spans="2:2">
      <c r="B3947" s="280"/>
    </row>
    <row r="3948" spans="2:2">
      <c r="B3948" s="280"/>
    </row>
    <row r="3949" spans="2:2">
      <c r="B3949" s="280"/>
    </row>
    <row r="3950" spans="2:2">
      <c r="B3950" s="280"/>
    </row>
    <row r="3951" spans="2:2">
      <c r="B3951" s="280"/>
    </row>
    <row r="3952" spans="2:2">
      <c r="B3952" s="280"/>
    </row>
    <row r="3953" spans="2:2">
      <c r="B3953" s="280"/>
    </row>
    <row r="3954" spans="2:2">
      <c r="B3954" s="280"/>
    </row>
    <row r="3955" spans="2:2">
      <c r="B3955" s="280"/>
    </row>
    <row r="3956" spans="2:2">
      <c r="B3956" s="280"/>
    </row>
    <row r="3957" spans="2:2">
      <c r="B3957" s="280"/>
    </row>
    <row r="3958" spans="2:2">
      <c r="B3958" s="280"/>
    </row>
    <row r="3959" spans="2:2">
      <c r="B3959" s="280"/>
    </row>
    <row r="3960" spans="2:2">
      <c r="B3960" s="280"/>
    </row>
    <row r="3961" spans="2:2">
      <c r="B3961" s="280"/>
    </row>
    <row r="3962" spans="2:2">
      <c r="B3962" s="280"/>
    </row>
    <row r="3963" spans="2:2">
      <c r="B3963" s="280"/>
    </row>
    <row r="3964" spans="2:2">
      <c r="B3964" s="280"/>
    </row>
    <row r="3965" spans="2:2">
      <c r="B3965" s="280"/>
    </row>
    <row r="3966" spans="2:2">
      <c r="B3966" s="280"/>
    </row>
    <row r="3967" spans="2:2">
      <c r="B3967" s="280"/>
    </row>
    <row r="3968" spans="2:2">
      <c r="B3968" s="280"/>
    </row>
    <row r="3969" spans="2:2">
      <c r="B3969" s="280"/>
    </row>
    <row r="3970" spans="2:2">
      <c r="B3970" s="280"/>
    </row>
    <row r="3971" spans="2:2">
      <c r="B3971" s="280"/>
    </row>
    <row r="3972" spans="2:2">
      <c r="B3972" s="280"/>
    </row>
    <row r="3973" spans="2:2">
      <c r="B3973" s="280"/>
    </row>
    <row r="3974" spans="2:2">
      <c r="B3974" s="280"/>
    </row>
    <row r="3975" spans="2:2">
      <c r="B3975" s="280"/>
    </row>
    <row r="3976" spans="2:2">
      <c r="B3976" s="280"/>
    </row>
    <row r="3977" spans="2:2">
      <c r="B3977" s="280"/>
    </row>
    <row r="3978" spans="2:2">
      <c r="B3978" s="280"/>
    </row>
    <row r="3979" spans="2:2">
      <c r="B3979" s="280"/>
    </row>
    <row r="3980" spans="2:2">
      <c r="B3980" s="280"/>
    </row>
    <row r="3981" spans="2:2">
      <c r="B3981" s="280"/>
    </row>
    <row r="3982" spans="2:2">
      <c r="B3982" s="280"/>
    </row>
    <row r="3983" spans="2:2">
      <c r="B3983" s="280"/>
    </row>
    <row r="3984" spans="2:2">
      <c r="B3984" s="280"/>
    </row>
    <row r="3985" spans="2:2">
      <c r="B3985" s="280"/>
    </row>
    <row r="3986" spans="2:2">
      <c r="B3986" s="280"/>
    </row>
    <row r="3987" spans="2:2">
      <c r="B3987" s="280"/>
    </row>
    <row r="3988" spans="2:2">
      <c r="B3988" s="280"/>
    </row>
    <row r="3989" spans="2:2">
      <c r="B3989" s="280"/>
    </row>
    <row r="3990" spans="2:2">
      <c r="B3990" s="280"/>
    </row>
    <row r="3991" spans="2:2">
      <c r="B3991" s="280"/>
    </row>
    <row r="3992" spans="2:2">
      <c r="B3992" s="280"/>
    </row>
    <row r="3993" spans="2:2">
      <c r="B3993" s="280"/>
    </row>
    <row r="3994" spans="2:2">
      <c r="B3994" s="280"/>
    </row>
    <row r="3995" spans="2:2">
      <c r="B3995" s="280"/>
    </row>
    <row r="3996" spans="2:2">
      <c r="B3996" s="280"/>
    </row>
    <row r="3997" spans="2:2">
      <c r="B3997" s="280"/>
    </row>
    <row r="3998" spans="2:2">
      <c r="B3998" s="280"/>
    </row>
    <row r="3999" spans="2:2">
      <c r="B3999" s="280"/>
    </row>
    <row r="4000" spans="2:2">
      <c r="B4000" s="280"/>
    </row>
    <row r="4001" spans="2:2">
      <c r="B4001" s="280"/>
    </row>
    <row r="4002" spans="2:2">
      <c r="B4002" s="280"/>
    </row>
    <row r="4003" spans="2:2">
      <c r="B4003" s="280"/>
    </row>
    <row r="4004" spans="2:2">
      <c r="B4004" s="280"/>
    </row>
    <row r="4005" spans="2:2">
      <c r="B4005" s="280"/>
    </row>
    <row r="4006" spans="2:2">
      <c r="B4006" s="280"/>
    </row>
    <row r="4007" spans="2:2">
      <c r="B4007" s="280"/>
    </row>
    <row r="4008" spans="2:2">
      <c r="B4008" s="280"/>
    </row>
    <row r="4009" spans="2:2">
      <c r="B4009" s="280"/>
    </row>
    <row r="4010" spans="2:2">
      <c r="B4010" s="280"/>
    </row>
    <row r="4011" spans="2:2">
      <c r="B4011" s="280"/>
    </row>
    <row r="4012" spans="2:2">
      <c r="B4012" s="280"/>
    </row>
    <row r="4013" spans="2:2">
      <c r="B4013" s="280"/>
    </row>
    <row r="4014" spans="2:2">
      <c r="B4014" s="280"/>
    </row>
    <row r="4015" spans="2:2">
      <c r="B4015" s="280"/>
    </row>
    <row r="4016" spans="2:2">
      <c r="B4016" s="280"/>
    </row>
    <row r="4017" spans="2:2">
      <c r="B4017" s="280"/>
    </row>
    <row r="4018" spans="2:2">
      <c r="B4018" s="280"/>
    </row>
    <row r="4019" spans="2:2">
      <c r="B4019" s="280"/>
    </row>
    <row r="4020" spans="2:2">
      <c r="B4020" s="280"/>
    </row>
    <row r="4021" spans="2:2">
      <c r="B4021" s="280"/>
    </row>
    <row r="4022" spans="2:2">
      <c r="B4022" s="280"/>
    </row>
    <row r="4023" spans="2:2">
      <c r="B4023" s="280"/>
    </row>
    <row r="4024" spans="2:2">
      <c r="B4024" s="280"/>
    </row>
    <row r="4025" spans="2:2">
      <c r="B4025" s="280"/>
    </row>
    <row r="4026" spans="2:2">
      <c r="B4026" s="280"/>
    </row>
    <row r="4027" spans="2:2">
      <c r="B4027" s="280"/>
    </row>
    <row r="4028" spans="2:2">
      <c r="B4028" s="280"/>
    </row>
    <row r="4029" spans="2:2">
      <c r="B4029" s="280"/>
    </row>
    <row r="4030" spans="2:2">
      <c r="B4030" s="280"/>
    </row>
    <row r="4031" spans="2:2">
      <c r="B4031" s="280"/>
    </row>
    <row r="4032" spans="2:2">
      <c r="B4032" s="280"/>
    </row>
    <row r="4033" spans="2:2">
      <c r="B4033" s="280"/>
    </row>
    <row r="4034" spans="2:2">
      <c r="B4034" s="280"/>
    </row>
    <row r="4035" spans="2:2">
      <c r="B4035" s="280"/>
    </row>
    <row r="4036" spans="2:2">
      <c r="B4036" s="280"/>
    </row>
    <row r="4037" spans="2:2">
      <c r="B4037" s="280"/>
    </row>
    <row r="4038" spans="2:2">
      <c r="B4038" s="280"/>
    </row>
    <row r="4039" spans="2:2">
      <c r="B4039" s="280"/>
    </row>
    <row r="4040" spans="2:2">
      <c r="B4040" s="280"/>
    </row>
    <row r="4041" spans="2:2">
      <c r="B4041" s="280"/>
    </row>
    <row r="4042" spans="2:2">
      <c r="B4042" s="280"/>
    </row>
    <row r="4043" spans="2:2">
      <c r="B4043" s="280"/>
    </row>
    <row r="4044" spans="2:2">
      <c r="B4044" s="280"/>
    </row>
    <row r="4045" spans="2:2">
      <c r="B4045" s="280"/>
    </row>
    <row r="4046" spans="2:2">
      <c r="B4046" s="280"/>
    </row>
    <row r="4047" spans="2:2">
      <c r="B4047" s="280"/>
    </row>
    <row r="4048" spans="2:2">
      <c r="B4048" s="280"/>
    </row>
    <row r="4049" spans="2:2">
      <c r="B4049" s="280"/>
    </row>
    <row r="4050" spans="2:2">
      <c r="B4050" s="280"/>
    </row>
    <row r="4051" spans="2:2">
      <c r="B4051" s="280"/>
    </row>
    <row r="4052" spans="2:2">
      <c r="B4052" s="280"/>
    </row>
    <row r="4053" spans="2:2">
      <c r="B4053" s="280"/>
    </row>
    <row r="4054" spans="2:2">
      <c r="B4054" s="280"/>
    </row>
    <row r="4055" spans="2:2">
      <c r="B4055" s="280"/>
    </row>
    <row r="4056" spans="2:2">
      <c r="B4056" s="280"/>
    </row>
    <row r="4057" spans="2:2">
      <c r="B4057" s="280"/>
    </row>
    <row r="4058" spans="2:2">
      <c r="B4058" s="280"/>
    </row>
    <row r="4059" spans="2:2">
      <c r="B4059" s="280"/>
    </row>
    <row r="4060" spans="2:2">
      <c r="B4060" s="280"/>
    </row>
    <row r="4061" spans="2:2">
      <c r="B4061" s="280"/>
    </row>
    <row r="4062" spans="2:2">
      <c r="B4062" s="280"/>
    </row>
    <row r="4063" spans="2:2">
      <c r="B4063" s="280"/>
    </row>
    <row r="4064" spans="2:2">
      <c r="B4064" s="280"/>
    </row>
    <row r="4065" spans="2:2">
      <c r="B4065" s="280"/>
    </row>
    <row r="4066" spans="2:2">
      <c r="B4066" s="280"/>
    </row>
    <row r="4067" spans="2:2">
      <c r="B4067" s="280"/>
    </row>
    <row r="4068" spans="2:2">
      <c r="B4068" s="280"/>
    </row>
    <row r="4069" spans="2:2">
      <c r="B4069" s="280"/>
    </row>
    <row r="4070" spans="2:2">
      <c r="B4070" s="280"/>
    </row>
    <row r="4071" spans="2:2">
      <c r="B4071" s="280"/>
    </row>
    <row r="4072" spans="2:2">
      <c r="B4072" s="280"/>
    </row>
    <row r="4073" spans="2:2">
      <c r="B4073" s="280"/>
    </row>
    <row r="4074" spans="2:2">
      <c r="B4074" s="280"/>
    </row>
    <row r="4075" spans="2:2">
      <c r="B4075" s="280"/>
    </row>
    <row r="4076" spans="2:2">
      <c r="B4076" s="280"/>
    </row>
    <row r="4077" spans="2:2">
      <c r="B4077" s="280"/>
    </row>
    <row r="4078" spans="2:2">
      <c r="B4078" s="280"/>
    </row>
    <row r="4079" spans="2:2">
      <c r="B4079" s="280"/>
    </row>
    <row r="4080" spans="2:2">
      <c r="B4080" s="280"/>
    </row>
    <row r="4081" spans="2:2">
      <c r="B4081" s="280"/>
    </row>
    <row r="4082" spans="2:2">
      <c r="B4082" s="280"/>
    </row>
    <row r="4083" spans="2:2">
      <c r="B4083" s="280"/>
    </row>
    <row r="4084" spans="2:2">
      <c r="B4084" s="280"/>
    </row>
    <row r="4085" spans="2:2">
      <c r="B4085" s="280"/>
    </row>
    <row r="4086" spans="2:2">
      <c r="B4086" s="280"/>
    </row>
    <row r="4087" spans="2:2">
      <c r="B4087" s="280"/>
    </row>
    <row r="4088" spans="2:2">
      <c r="B4088" s="280"/>
    </row>
    <row r="4089" spans="2:2">
      <c r="B4089" s="280"/>
    </row>
    <row r="4090" spans="2:2">
      <c r="B4090" s="280"/>
    </row>
    <row r="4091" spans="2:2">
      <c r="B4091" s="280"/>
    </row>
    <row r="4092" spans="2:2">
      <c r="B4092" s="280"/>
    </row>
    <row r="4093" spans="2:2">
      <c r="B4093" s="280"/>
    </row>
    <row r="4094" spans="2:2">
      <c r="B4094" s="280"/>
    </row>
    <row r="4095" spans="2:2">
      <c r="B4095" s="280"/>
    </row>
    <row r="4096" spans="2:2">
      <c r="B4096" s="280"/>
    </row>
    <row r="4097" spans="2:2">
      <c r="B4097" s="280"/>
    </row>
    <row r="4098" spans="2:2">
      <c r="B4098" s="280"/>
    </row>
    <row r="4099" spans="2:2">
      <c r="B4099" s="280"/>
    </row>
    <row r="4100" spans="2:2">
      <c r="B4100" s="280"/>
    </row>
    <row r="4101" spans="2:2">
      <c r="B4101" s="280"/>
    </row>
    <row r="4102" spans="2:2">
      <c r="B4102" s="280"/>
    </row>
    <row r="4103" spans="2:2">
      <c r="B4103" s="280"/>
    </row>
    <row r="4104" spans="2:2">
      <c r="B4104" s="280"/>
    </row>
    <row r="4105" spans="2:2">
      <c r="B4105" s="280"/>
    </row>
    <row r="4106" spans="2:2">
      <c r="B4106" s="280"/>
    </row>
    <row r="4107" spans="2:2">
      <c r="B4107" s="280"/>
    </row>
    <row r="4108" spans="2:2">
      <c r="B4108" s="280"/>
    </row>
    <row r="4109" spans="2:2">
      <c r="B4109" s="280"/>
    </row>
    <row r="4110" spans="2:2">
      <c r="B4110" s="280"/>
    </row>
    <row r="4111" spans="2:2">
      <c r="B4111" s="280"/>
    </row>
    <row r="4112" spans="2:2">
      <c r="B4112" s="280"/>
    </row>
    <row r="4113" spans="2:2">
      <c r="B4113" s="280"/>
    </row>
    <row r="4114" spans="2:2">
      <c r="B4114" s="280"/>
    </row>
    <row r="4115" spans="2:2">
      <c r="B4115" s="280"/>
    </row>
    <row r="4116" spans="2:2">
      <c r="B4116" s="280"/>
    </row>
    <row r="4117" spans="2:2">
      <c r="B4117" s="280"/>
    </row>
    <row r="4118" spans="2:2">
      <c r="B4118" s="280"/>
    </row>
    <row r="4119" spans="2:2">
      <c r="B4119" s="280"/>
    </row>
    <row r="4120" spans="2:2">
      <c r="B4120" s="280"/>
    </row>
    <row r="4121" spans="2:2">
      <c r="B4121" s="280"/>
    </row>
    <row r="4122" spans="2:2">
      <c r="B4122" s="280"/>
    </row>
    <row r="4123" spans="2:2">
      <c r="B4123" s="280"/>
    </row>
    <row r="4124" spans="2:2">
      <c r="B4124" s="280"/>
    </row>
    <row r="4125" spans="2:2">
      <c r="B4125" s="280"/>
    </row>
    <row r="4126" spans="2:2">
      <c r="B4126" s="280"/>
    </row>
    <row r="4127" spans="2:2">
      <c r="B4127" s="280"/>
    </row>
    <row r="4128" spans="2:2">
      <c r="B4128" s="280"/>
    </row>
    <row r="4129" spans="2:2">
      <c r="B4129" s="280"/>
    </row>
    <row r="4130" spans="2:2">
      <c r="B4130" s="280"/>
    </row>
    <row r="4131" spans="2:2">
      <c r="B4131" s="280"/>
    </row>
    <row r="4132" spans="2:2">
      <c r="B4132" s="280"/>
    </row>
    <row r="4133" spans="2:2">
      <c r="B4133" s="280"/>
    </row>
    <row r="4134" spans="2:2">
      <c r="B4134" s="280"/>
    </row>
    <row r="4135" spans="2:2">
      <c r="B4135" s="280"/>
    </row>
    <row r="4136" spans="2:2">
      <c r="B4136" s="280"/>
    </row>
    <row r="4137" spans="2:2">
      <c r="B4137" s="280"/>
    </row>
    <row r="4138" spans="2:2">
      <c r="B4138" s="280"/>
    </row>
    <row r="4139" spans="2:2">
      <c r="B4139" s="280"/>
    </row>
    <row r="4140" spans="2:2">
      <c r="B4140" s="280"/>
    </row>
    <row r="4141" spans="2:2">
      <c r="B4141" s="280"/>
    </row>
    <row r="4142" spans="2:2">
      <c r="B4142" s="280"/>
    </row>
    <row r="4143" spans="2:2">
      <c r="B4143" s="280"/>
    </row>
    <row r="4144" spans="2:2">
      <c r="B4144" s="280"/>
    </row>
    <row r="4145" spans="2:2">
      <c r="B4145" s="280"/>
    </row>
    <row r="4146" spans="2:2">
      <c r="B4146" s="280"/>
    </row>
    <row r="4147" spans="2:2">
      <c r="B4147" s="280"/>
    </row>
    <row r="4148" spans="2:2">
      <c r="B4148" s="280"/>
    </row>
    <row r="4149" spans="2:2">
      <c r="B4149" s="280"/>
    </row>
    <row r="4150" spans="2:2">
      <c r="B4150" s="280"/>
    </row>
    <row r="4151" spans="2:2">
      <c r="B4151" s="280"/>
    </row>
    <row r="4152" spans="2:2">
      <c r="B4152" s="280"/>
    </row>
    <row r="4153" spans="2:2">
      <c r="B4153" s="280"/>
    </row>
    <row r="4154" spans="2:2">
      <c r="B4154" s="280"/>
    </row>
    <row r="4155" spans="2:2">
      <c r="B4155" s="280"/>
    </row>
    <row r="4156" spans="2:2">
      <c r="B4156" s="280"/>
    </row>
    <row r="4157" spans="2:2">
      <c r="B4157" s="280"/>
    </row>
    <row r="4158" spans="2:2">
      <c r="B4158" s="280"/>
    </row>
    <row r="4159" spans="2:2">
      <c r="B4159" s="280"/>
    </row>
    <row r="4160" spans="2:2">
      <c r="B4160" s="280"/>
    </row>
    <row r="4161" spans="2:2">
      <c r="B4161" s="280"/>
    </row>
    <row r="4162" spans="2:2">
      <c r="B4162" s="280"/>
    </row>
    <row r="4163" spans="2:2">
      <c r="B4163" s="280"/>
    </row>
    <row r="4164" spans="2:2">
      <c r="B4164" s="280"/>
    </row>
    <row r="4165" spans="2:2">
      <c r="B4165" s="280"/>
    </row>
    <row r="4166" spans="2:2">
      <c r="B4166" s="280"/>
    </row>
    <row r="4167" spans="2:2">
      <c r="B4167" s="280"/>
    </row>
    <row r="4168" spans="2:2">
      <c r="B4168" s="280"/>
    </row>
    <row r="4169" spans="2:2">
      <c r="B4169" s="280"/>
    </row>
    <row r="4170" spans="2:2">
      <c r="B4170" s="280"/>
    </row>
    <row r="4171" spans="2:2">
      <c r="B4171" s="280"/>
    </row>
    <row r="4172" spans="2:2">
      <c r="B4172" s="280"/>
    </row>
    <row r="4173" spans="2:2">
      <c r="B4173" s="280"/>
    </row>
    <row r="4174" spans="2:2">
      <c r="B4174" s="280"/>
    </row>
    <row r="4175" spans="2:2">
      <c r="B4175" s="280"/>
    </row>
    <row r="4176" spans="2:2">
      <c r="B4176" s="280"/>
    </row>
    <row r="4177" spans="2:2">
      <c r="B4177" s="280"/>
    </row>
    <row r="4178" spans="2:2">
      <c r="B4178" s="280"/>
    </row>
    <row r="4179" spans="2:2">
      <c r="B4179" s="280"/>
    </row>
    <row r="4180" spans="2:2">
      <c r="B4180" s="280"/>
    </row>
    <row r="4181" spans="2:2">
      <c r="B4181" s="280"/>
    </row>
    <row r="4182" spans="2:2">
      <c r="B4182" s="280"/>
    </row>
    <row r="4183" spans="2:2">
      <c r="B4183" s="280"/>
    </row>
    <row r="4184" spans="2:2">
      <c r="B4184" s="280"/>
    </row>
    <row r="4185" spans="2:2">
      <c r="B4185" s="280"/>
    </row>
    <row r="4186" spans="2:2">
      <c r="B4186" s="280"/>
    </row>
    <row r="4187" spans="2:2">
      <c r="B4187" s="280"/>
    </row>
    <row r="4188" spans="2:2">
      <c r="B4188" s="280"/>
    </row>
    <row r="4189" spans="2:2">
      <c r="B4189" s="280"/>
    </row>
    <row r="4190" spans="2:2">
      <c r="B4190" s="280"/>
    </row>
    <row r="4191" spans="2:2">
      <c r="B4191" s="280"/>
    </row>
    <row r="4192" spans="2:2">
      <c r="B4192" s="280"/>
    </row>
    <row r="4193" spans="2:2">
      <c r="B4193" s="280"/>
    </row>
    <row r="4194" spans="2:2">
      <c r="B4194" s="280"/>
    </row>
    <row r="4195" spans="2:2">
      <c r="B4195" s="280"/>
    </row>
    <row r="4196" spans="2:2">
      <c r="B4196" s="280"/>
    </row>
    <row r="4197" spans="2:2">
      <c r="B4197" s="280"/>
    </row>
    <row r="4198" spans="2:2">
      <c r="B4198" s="280"/>
    </row>
    <row r="4199" spans="2:2">
      <c r="B4199" s="280"/>
    </row>
    <row r="4200" spans="2:2">
      <c r="B4200" s="280"/>
    </row>
    <row r="4201" spans="2:2">
      <c r="B4201" s="280"/>
    </row>
    <row r="4202" spans="2:2">
      <c r="B4202" s="280"/>
    </row>
    <row r="4203" spans="2:2">
      <c r="B4203" s="280"/>
    </row>
    <row r="4204" spans="2:2">
      <c r="B4204" s="280"/>
    </row>
    <row r="4205" spans="2:2">
      <c r="B4205" s="280"/>
    </row>
    <row r="4206" spans="2:2">
      <c r="B4206" s="280"/>
    </row>
    <row r="4207" spans="2:2">
      <c r="B4207" s="280"/>
    </row>
    <row r="4208" spans="2:2">
      <c r="B4208" s="280"/>
    </row>
    <row r="4209" spans="2:2">
      <c r="B4209" s="280"/>
    </row>
    <row r="4210" spans="2:2">
      <c r="B4210" s="280"/>
    </row>
    <row r="4211" spans="2:2">
      <c r="B4211" s="280"/>
    </row>
    <row r="4212" spans="2:2">
      <c r="B4212" s="280"/>
    </row>
    <row r="4213" spans="2:2">
      <c r="B4213" s="280"/>
    </row>
    <row r="4214" spans="2:2">
      <c r="B4214" s="280"/>
    </row>
    <row r="4215" spans="2:2">
      <c r="B4215" s="280"/>
    </row>
    <row r="4216" spans="2:2">
      <c r="B4216" s="280"/>
    </row>
    <row r="4217" spans="2:2">
      <c r="B4217" s="280"/>
    </row>
    <row r="4218" spans="2:2">
      <c r="B4218" s="280"/>
    </row>
    <row r="4219" spans="2:2">
      <c r="B4219" s="280"/>
    </row>
    <row r="4220" spans="2:2">
      <c r="B4220" s="280"/>
    </row>
    <row r="4221" spans="2:2">
      <c r="B4221" s="280"/>
    </row>
    <row r="4222" spans="2:2">
      <c r="B4222" s="280"/>
    </row>
    <row r="4223" spans="2:2">
      <c r="B4223" s="280"/>
    </row>
    <row r="4224" spans="2:2">
      <c r="B4224" s="280"/>
    </row>
    <row r="4225" spans="2:2">
      <c r="B4225" s="280"/>
    </row>
    <row r="4226" spans="2:2">
      <c r="B4226" s="280"/>
    </row>
    <row r="4227" spans="2:2">
      <c r="B4227" s="280"/>
    </row>
    <row r="4228" spans="2:2">
      <c r="B4228" s="280"/>
    </row>
    <row r="4229" spans="2:2">
      <c r="B4229" s="280"/>
    </row>
    <row r="4230" spans="2:2">
      <c r="B4230" s="280"/>
    </row>
    <row r="4231" spans="2:2">
      <c r="B4231" s="280"/>
    </row>
    <row r="4232" spans="2:2">
      <c r="B4232" s="280"/>
    </row>
    <row r="4233" spans="2:2">
      <c r="B4233" s="280"/>
    </row>
    <row r="4234" spans="2:2">
      <c r="B4234" s="280"/>
    </row>
    <row r="4235" spans="2:2">
      <c r="B4235" s="280"/>
    </row>
    <row r="4236" spans="2:2">
      <c r="B4236" s="280"/>
    </row>
    <row r="4237" spans="2:2">
      <c r="B4237" s="280"/>
    </row>
    <row r="4238" spans="2:2">
      <c r="B4238" s="280"/>
    </row>
    <row r="4239" spans="2:2">
      <c r="B4239" s="280"/>
    </row>
    <row r="4240" spans="2:2">
      <c r="B4240" s="280"/>
    </row>
    <row r="4241" spans="2:2">
      <c r="B4241" s="280"/>
    </row>
    <row r="4242" spans="2:2">
      <c r="B4242" s="280"/>
    </row>
    <row r="4243" spans="2:2">
      <c r="B4243" s="280"/>
    </row>
    <row r="4244" spans="2:2">
      <c r="B4244" s="280"/>
    </row>
    <row r="4245" spans="2:2">
      <c r="B4245" s="280"/>
    </row>
    <row r="4246" spans="2:2">
      <c r="B4246" s="280"/>
    </row>
    <row r="4247" spans="2:2">
      <c r="B4247" s="280"/>
    </row>
    <row r="4248" spans="2:2">
      <c r="B4248" s="280"/>
    </row>
    <row r="4249" spans="2:2">
      <c r="B4249" s="280"/>
    </row>
    <row r="4250" spans="2:2">
      <c r="B4250" s="280"/>
    </row>
    <row r="4251" spans="2:2">
      <c r="B4251" s="280"/>
    </row>
    <row r="4252" spans="2:2">
      <c r="B4252" s="280"/>
    </row>
    <row r="4253" spans="2:2">
      <c r="B4253" s="280"/>
    </row>
    <row r="4254" spans="2:2">
      <c r="B4254" s="280"/>
    </row>
    <row r="4255" spans="2:2">
      <c r="B4255" s="280"/>
    </row>
    <row r="4256" spans="2:2">
      <c r="B4256" s="280"/>
    </row>
    <row r="4257" spans="2:2">
      <c r="B4257" s="280"/>
    </row>
    <row r="4258" spans="2:2">
      <c r="B4258" s="280"/>
    </row>
    <row r="4259" spans="2:2">
      <c r="B4259" s="280"/>
    </row>
    <row r="4260" spans="2:2">
      <c r="B4260" s="280"/>
    </row>
    <row r="4261" spans="2:2">
      <c r="B4261" s="280"/>
    </row>
    <row r="4262" spans="2:2">
      <c r="B4262" s="280"/>
    </row>
    <row r="4263" spans="2:2">
      <c r="B4263" s="280"/>
    </row>
    <row r="4264" spans="2:2">
      <c r="B4264" s="280"/>
    </row>
    <row r="4265" spans="2:2">
      <c r="B4265" s="280"/>
    </row>
    <row r="4266" spans="2:2">
      <c r="B4266" s="280"/>
    </row>
    <row r="4267" spans="2:2">
      <c r="B4267" s="280"/>
    </row>
    <row r="4268" spans="2:2">
      <c r="B4268" s="280"/>
    </row>
    <row r="4269" spans="2:2">
      <c r="B4269" s="280"/>
    </row>
    <row r="4270" spans="2:2">
      <c r="B4270" s="280"/>
    </row>
    <row r="4271" spans="2:2">
      <c r="B4271" s="280"/>
    </row>
    <row r="4272" spans="2:2">
      <c r="B4272" s="280"/>
    </row>
    <row r="4273" spans="2:2">
      <c r="B4273" s="280"/>
    </row>
    <row r="4274" spans="2:2">
      <c r="B4274" s="280"/>
    </row>
    <row r="4275" spans="2:2">
      <c r="B4275" s="280"/>
    </row>
    <row r="4276" spans="2:2">
      <c r="B4276" s="280"/>
    </row>
    <row r="4277" spans="2:2">
      <c r="B4277" s="280"/>
    </row>
    <row r="4278" spans="2:2">
      <c r="B4278" s="280"/>
    </row>
    <row r="4279" spans="2:2">
      <c r="B4279" s="280"/>
    </row>
    <row r="4280" spans="2:2">
      <c r="B4280" s="280"/>
    </row>
    <row r="4281" spans="2:2">
      <c r="B4281" s="280"/>
    </row>
    <row r="4282" spans="2:2">
      <c r="B4282" s="280"/>
    </row>
    <row r="4283" spans="2:2">
      <c r="B4283" s="280"/>
    </row>
    <row r="4284" spans="2:2">
      <c r="B4284" s="280"/>
    </row>
    <row r="4285" spans="2:2">
      <c r="B4285" s="280"/>
    </row>
    <row r="4286" spans="2:2">
      <c r="B4286" s="280"/>
    </row>
    <row r="4287" spans="2:2">
      <c r="B4287" s="280"/>
    </row>
    <row r="4288" spans="2:2">
      <c r="B4288" s="280"/>
    </row>
    <row r="4289" spans="2:2">
      <c r="B4289" s="280"/>
    </row>
    <row r="4290" spans="2:2">
      <c r="B4290" s="280"/>
    </row>
    <row r="4291" spans="2:2">
      <c r="B4291" s="280"/>
    </row>
    <row r="4292" spans="2:2">
      <c r="B4292" s="280"/>
    </row>
    <row r="4293" spans="2:2">
      <c r="B4293" s="280"/>
    </row>
    <row r="4294" spans="2:2">
      <c r="B4294" s="280"/>
    </row>
    <row r="4295" spans="2:2">
      <c r="B4295" s="280"/>
    </row>
    <row r="4296" spans="2:2">
      <c r="B4296" s="280"/>
    </row>
    <row r="4297" spans="2:2">
      <c r="B4297" s="280"/>
    </row>
    <row r="4298" spans="2:2">
      <c r="B4298" s="280"/>
    </row>
    <row r="4299" spans="2:2">
      <c r="B4299" s="280"/>
    </row>
    <row r="4300" spans="2:2">
      <c r="B4300" s="280"/>
    </row>
    <row r="4301" spans="2:2">
      <c r="B4301" s="280"/>
    </row>
    <row r="4302" spans="2:2">
      <c r="B4302" s="280"/>
    </row>
    <row r="4303" spans="2:2">
      <c r="B4303" s="280"/>
    </row>
    <row r="4304" spans="2:2">
      <c r="B4304" s="280"/>
    </row>
    <row r="4305" spans="2:2">
      <c r="B4305" s="280"/>
    </row>
    <row r="4306" spans="2:2">
      <c r="B4306" s="280"/>
    </row>
    <row r="4307" spans="2:2">
      <c r="B4307" s="280"/>
    </row>
    <row r="4308" spans="2:2">
      <c r="B4308" s="280"/>
    </row>
    <row r="4309" spans="2:2">
      <c r="B4309" s="280"/>
    </row>
    <row r="4310" spans="2:2">
      <c r="B4310" s="280"/>
    </row>
    <row r="4311" spans="2:2">
      <c r="B4311" s="280"/>
    </row>
    <row r="4312" spans="2:2">
      <c r="B4312" s="280"/>
    </row>
    <row r="4313" spans="2:2">
      <c r="B4313" s="280"/>
    </row>
    <row r="4314" spans="2:2">
      <c r="B4314" s="280"/>
    </row>
    <row r="4315" spans="2:2">
      <c r="B4315" s="280"/>
    </row>
    <row r="4316" spans="2:2">
      <c r="B4316" s="280"/>
    </row>
    <row r="4317" spans="2:2">
      <c r="B4317" s="280"/>
    </row>
    <row r="4318" spans="2:2">
      <c r="B4318" s="280"/>
    </row>
    <row r="4319" spans="2:2">
      <c r="B4319" s="280"/>
    </row>
    <row r="4320" spans="2:2">
      <c r="B4320" s="280"/>
    </row>
    <row r="4321" spans="2:2">
      <c r="B4321" s="280"/>
    </row>
    <row r="4322" spans="2:2">
      <c r="B4322" s="280"/>
    </row>
    <row r="4323" spans="2:2">
      <c r="B4323" s="280"/>
    </row>
    <row r="4324" spans="2:2">
      <c r="B4324" s="280"/>
    </row>
    <row r="4325" spans="2:2">
      <c r="B4325" s="280"/>
    </row>
    <row r="4326" spans="2:2">
      <c r="B4326" s="280"/>
    </row>
    <row r="4327" spans="2:2">
      <c r="B4327" s="280"/>
    </row>
    <row r="4328" spans="2:2">
      <c r="B4328" s="280"/>
    </row>
    <row r="4329" spans="2:2">
      <c r="B4329" s="280"/>
    </row>
    <row r="4330" spans="2:2">
      <c r="B4330" s="280"/>
    </row>
    <row r="4331" spans="2:2">
      <c r="B4331" s="280"/>
    </row>
    <row r="4332" spans="2:2">
      <c r="B4332" s="280"/>
    </row>
    <row r="4333" spans="2:2">
      <c r="B4333" s="280"/>
    </row>
    <row r="4334" spans="2:2">
      <c r="B4334" s="280"/>
    </row>
    <row r="4335" spans="2:2">
      <c r="B4335" s="280"/>
    </row>
    <row r="4336" spans="2:2">
      <c r="B4336" s="280"/>
    </row>
    <row r="4337" spans="2:2">
      <c r="B4337" s="280"/>
    </row>
    <row r="4338" spans="2:2">
      <c r="B4338" s="280"/>
    </row>
    <row r="4339" spans="2:2">
      <c r="B4339" s="280"/>
    </row>
    <row r="4340" spans="2:2">
      <c r="B4340" s="280"/>
    </row>
    <row r="4341" spans="2:2">
      <c r="B4341" s="280"/>
    </row>
    <row r="4342" spans="2:2">
      <c r="B4342" s="280"/>
    </row>
    <row r="4343" spans="2:2">
      <c r="B4343" s="280"/>
    </row>
    <row r="4344" spans="2:2">
      <c r="B4344" s="280"/>
    </row>
    <row r="4345" spans="2:2">
      <c r="B4345" s="280"/>
    </row>
    <row r="4346" spans="2:2">
      <c r="B4346" s="280"/>
    </row>
    <row r="4347" spans="2:2">
      <c r="B4347" s="280"/>
    </row>
    <row r="4348" spans="2:2">
      <c r="B4348" s="280"/>
    </row>
    <row r="4349" spans="2:2">
      <c r="B4349" s="280"/>
    </row>
    <row r="4350" spans="2:2">
      <c r="B4350" s="280"/>
    </row>
    <row r="4351" spans="2:2">
      <c r="B4351" s="280"/>
    </row>
    <row r="4352" spans="2:2">
      <c r="B4352" s="280"/>
    </row>
    <row r="4353" spans="2:2">
      <c r="B4353" s="280"/>
    </row>
    <row r="4354" spans="2:2">
      <c r="B4354" s="280"/>
    </row>
    <row r="4355" spans="2:2">
      <c r="B4355" s="280"/>
    </row>
    <row r="4356" spans="2:2">
      <c r="B4356" s="280"/>
    </row>
    <row r="4357" spans="2:2">
      <c r="B4357" s="280"/>
    </row>
    <row r="4358" spans="2:2">
      <c r="B4358" s="280"/>
    </row>
    <row r="4359" spans="2:2">
      <c r="B4359" s="280"/>
    </row>
    <row r="4360" spans="2:2">
      <c r="B4360" s="280"/>
    </row>
    <row r="4361" spans="2:2">
      <c r="B4361" s="280"/>
    </row>
    <row r="4362" spans="2:2">
      <c r="B4362" s="280"/>
    </row>
    <row r="4363" spans="2:2">
      <c r="B4363" s="280"/>
    </row>
    <row r="4364" spans="2:2">
      <c r="B4364" s="280"/>
    </row>
    <row r="4365" spans="2:2">
      <c r="B4365" s="280"/>
    </row>
    <row r="4366" spans="2:2">
      <c r="B4366" s="280"/>
    </row>
    <row r="4367" spans="2:2">
      <c r="B4367" s="280"/>
    </row>
    <row r="4368" spans="2:2">
      <c r="B4368" s="280"/>
    </row>
    <row r="4369" spans="2:2">
      <c r="B4369" s="280"/>
    </row>
    <row r="4370" spans="2:2">
      <c r="B4370" s="280"/>
    </row>
    <row r="4371" spans="2:2">
      <c r="B4371" s="280"/>
    </row>
    <row r="4372" spans="2:2">
      <c r="B4372" s="280"/>
    </row>
    <row r="4373" spans="2:2">
      <c r="B4373" s="280"/>
    </row>
    <row r="4374" spans="2:2">
      <c r="B4374" s="280"/>
    </row>
    <row r="4375" spans="2:2">
      <c r="B4375" s="280"/>
    </row>
    <row r="4376" spans="2:2">
      <c r="B4376" s="280"/>
    </row>
    <row r="4377" spans="2:2">
      <c r="B4377" s="280"/>
    </row>
    <row r="4378" spans="2:2">
      <c r="B4378" s="280"/>
    </row>
    <row r="4379" spans="2:2">
      <c r="B4379" s="280"/>
    </row>
    <row r="4380" spans="2:2">
      <c r="B4380" s="280"/>
    </row>
    <row r="4381" spans="2:2">
      <c r="B4381" s="280"/>
    </row>
    <row r="4382" spans="2:2">
      <c r="B4382" s="280"/>
    </row>
    <row r="4383" spans="2:2">
      <c r="B4383" s="280"/>
    </row>
    <row r="4384" spans="2:2">
      <c r="B4384" s="280"/>
    </row>
    <row r="4385" spans="2:2">
      <c r="B4385" s="280"/>
    </row>
    <row r="4386" spans="2:2">
      <c r="B4386" s="280"/>
    </row>
    <row r="4387" spans="2:2">
      <c r="B4387" s="280"/>
    </row>
    <row r="4388" spans="2:2">
      <c r="B4388" s="280"/>
    </row>
    <row r="4389" spans="2:2">
      <c r="B4389" s="280"/>
    </row>
    <row r="4390" spans="2:2">
      <c r="B4390" s="280"/>
    </row>
    <row r="4391" spans="2:2">
      <c r="B4391" s="280"/>
    </row>
    <row r="4392" spans="2:2">
      <c r="B4392" s="280"/>
    </row>
    <row r="4393" spans="2:2">
      <c r="B4393" s="280"/>
    </row>
    <row r="4394" spans="2:2">
      <c r="B4394" s="280"/>
    </row>
    <row r="4395" spans="2:2">
      <c r="B4395" s="280"/>
    </row>
    <row r="4396" spans="2:2">
      <c r="B4396" s="280"/>
    </row>
    <row r="4397" spans="2:2">
      <c r="B4397" s="280"/>
    </row>
    <row r="4398" spans="2:2">
      <c r="B4398" s="280"/>
    </row>
    <row r="4399" spans="2:2">
      <c r="B4399" s="280"/>
    </row>
    <row r="4400" spans="2:2">
      <c r="B4400" s="280"/>
    </row>
    <row r="4401" spans="2:2">
      <c r="B4401" s="280"/>
    </row>
    <row r="4402" spans="2:2">
      <c r="B4402" s="280"/>
    </row>
    <row r="4403" spans="2:2">
      <c r="B4403" s="280"/>
    </row>
    <row r="4404" spans="2:2">
      <c r="B4404" s="280"/>
    </row>
    <row r="4405" spans="2:2">
      <c r="B4405" s="280"/>
    </row>
    <row r="4406" spans="2:2">
      <c r="B4406" s="280"/>
    </row>
    <row r="4407" spans="2:2">
      <c r="B4407" s="280"/>
    </row>
    <row r="4408" spans="2:2">
      <c r="B4408" s="280"/>
    </row>
    <row r="4409" spans="2:2">
      <c r="B4409" s="280"/>
    </row>
    <row r="4410" spans="2:2">
      <c r="B4410" s="280"/>
    </row>
    <row r="4411" spans="2:2">
      <c r="B4411" s="280"/>
    </row>
    <row r="4412" spans="2:2">
      <c r="B4412" s="280"/>
    </row>
    <row r="4413" spans="2:2">
      <c r="B4413" s="280"/>
    </row>
    <row r="4414" spans="2:2">
      <c r="B4414" s="280"/>
    </row>
    <row r="4415" spans="2:2">
      <c r="B4415" s="280"/>
    </row>
    <row r="4416" spans="2:2">
      <c r="B4416" s="280"/>
    </row>
    <row r="4417" spans="2:2">
      <c r="B4417" s="280"/>
    </row>
    <row r="4418" spans="2:2">
      <c r="B4418" s="280"/>
    </row>
    <row r="4419" spans="2:2">
      <c r="B4419" s="280"/>
    </row>
    <row r="4420" spans="2:2">
      <c r="B4420" s="280"/>
    </row>
    <row r="4421" spans="2:2">
      <c r="B4421" s="280"/>
    </row>
    <row r="4422" spans="2:2">
      <c r="B4422" s="280"/>
    </row>
    <row r="4423" spans="2:2">
      <c r="B4423" s="280"/>
    </row>
    <row r="4424" spans="2:2">
      <c r="B4424" s="280"/>
    </row>
    <row r="4425" spans="2:2">
      <c r="B4425" s="280"/>
    </row>
    <row r="4426" spans="2:2">
      <c r="B4426" s="280"/>
    </row>
    <row r="4427" spans="2:2">
      <c r="B4427" s="280"/>
    </row>
    <row r="4428" spans="2:2">
      <c r="B4428" s="280"/>
    </row>
    <row r="4429" spans="2:2">
      <c r="B4429" s="280"/>
    </row>
    <row r="4430" spans="2:2">
      <c r="B4430" s="280"/>
    </row>
    <row r="4431" spans="2:2">
      <c r="B4431" s="280"/>
    </row>
    <row r="4432" spans="2:2">
      <c r="B4432" s="280"/>
    </row>
    <row r="4433" spans="2:2">
      <c r="B4433" s="280"/>
    </row>
    <row r="4434" spans="2:2">
      <c r="B4434" s="280"/>
    </row>
    <row r="4435" spans="2:2">
      <c r="B4435" s="280"/>
    </row>
    <row r="4436" spans="2:2">
      <c r="B4436" s="280"/>
    </row>
    <row r="4437" spans="2:2">
      <c r="B4437" s="280"/>
    </row>
    <row r="4438" spans="2:2">
      <c r="B4438" s="280"/>
    </row>
    <row r="4439" spans="2:2">
      <c r="B4439" s="280"/>
    </row>
    <row r="4440" spans="2:2">
      <c r="B4440" s="280"/>
    </row>
    <row r="4441" spans="2:2">
      <c r="B4441" s="280"/>
    </row>
    <row r="4442" spans="2:2">
      <c r="B4442" s="280"/>
    </row>
    <row r="4443" spans="2:2">
      <c r="B4443" s="280"/>
    </row>
    <row r="4444" spans="2:2">
      <c r="B4444" s="280"/>
    </row>
    <row r="4445" spans="2:2">
      <c r="B4445" s="280"/>
    </row>
    <row r="4446" spans="2:2">
      <c r="B4446" s="280"/>
    </row>
    <row r="4447" spans="2:2">
      <c r="B4447" s="280"/>
    </row>
    <row r="4448" spans="2:2">
      <c r="B4448" s="280"/>
    </row>
    <row r="4449" spans="2:2">
      <c r="B4449" s="280"/>
    </row>
    <row r="4450" spans="2:2">
      <c r="B4450" s="280"/>
    </row>
    <row r="4451" spans="2:2">
      <c r="B4451" s="280"/>
    </row>
    <row r="4452" spans="2:2">
      <c r="B4452" s="280"/>
    </row>
    <row r="4453" spans="2:2">
      <c r="B4453" s="280"/>
    </row>
    <row r="4454" spans="2:2">
      <c r="B4454" s="280"/>
    </row>
    <row r="4455" spans="2:2">
      <c r="B4455" s="280"/>
    </row>
    <row r="4456" spans="2:2">
      <c r="B4456" s="280"/>
    </row>
    <row r="4457" spans="2:2">
      <c r="B4457" s="280"/>
    </row>
    <row r="4458" spans="2:2">
      <c r="B4458" s="280"/>
    </row>
    <row r="4459" spans="2:2">
      <c r="B4459" s="280"/>
    </row>
    <row r="4460" spans="2:2">
      <c r="B4460" s="280"/>
    </row>
    <row r="4461" spans="2:2">
      <c r="B4461" s="280"/>
    </row>
    <row r="4462" spans="2:2">
      <c r="B4462" s="280"/>
    </row>
    <row r="4463" spans="2:2">
      <c r="B4463" s="280"/>
    </row>
    <row r="4464" spans="2:2">
      <c r="B4464" s="280"/>
    </row>
    <row r="4465" spans="2:2">
      <c r="B4465" s="280"/>
    </row>
    <row r="4466" spans="2:2">
      <c r="B4466" s="280"/>
    </row>
    <row r="4467" spans="2:2">
      <c r="B4467" s="280"/>
    </row>
    <row r="4468" spans="2:2">
      <c r="B4468" s="280"/>
    </row>
    <row r="4469" spans="2:2">
      <c r="B4469" s="280"/>
    </row>
    <row r="4470" spans="2:2">
      <c r="B4470" s="280"/>
    </row>
    <row r="4471" spans="2:2">
      <c r="B4471" s="280"/>
    </row>
    <row r="4472" spans="2:2">
      <c r="B4472" s="280"/>
    </row>
    <row r="4473" spans="2:2">
      <c r="B4473" s="280"/>
    </row>
    <row r="4474" spans="2:2">
      <c r="B4474" s="280"/>
    </row>
    <row r="4475" spans="2:2">
      <c r="B4475" s="280"/>
    </row>
    <row r="4476" spans="2:2">
      <c r="B4476" s="280"/>
    </row>
    <row r="4477" spans="2:2">
      <c r="B4477" s="280"/>
    </row>
    <row r="4478" spans="2:2">
      <c r="B4478" s="280"/>
    </row>
    <row r="4479" spans="2:2">
      <c r="B4479" s="280"/>
    </row>
    <row r="4480" spans="2:2">
      <c r="B4480" s="280"/>
    </row>
    <row r="4481" spans="2:2">
      <c r="B4481" s="280"/>
    </row>
    <row r="4482" spans="2:2">
      <c r="B4482" s="280"/>
    </row>
    <row r="4483" spans="2:2">
      <c r="B4483" s="280"/>
    </row>
    <row r="4484" spans="2:2">
      <c r="B4484" s="280"/>
    </row>
    <row r="4485" spans="2:2">
      <c r="B4485" s="280"/>
    </row>
    <row r="4486" spans="2:2">
      <c r="B4486" s="280"/>
    </row>
    <row r="4487" spans="2:2">
      <c r="B4487" s="280"/>
    </row>
    <row r="4488" spans="2:2">
      <c r="B4488" s="280"/>
    </row>
    <row r="4489" spans="2:2">
      <c r="B4489" s="280"/>
    </row>
    <row r="4490" spans="2:2">
      <c r="B4490" s="280"/>
    </row>
    <row r="4491" spans="2:2">
      <c r="B4491" s="280"/>
    </row>
    <row r="4492" spans="2:2">
      <c r="B4492" s="280"/>
    </row>
    <row r="4493" spans="2:2">
      <c r="B4493" s="280"/>
    </row>
    <row r="4494" spans="2:2">
      <c r="B4494" s="280"/>
    </row>
    <row r="4495" spans="2:2">
      <c r="B4495" s="280"/>
    </row>
    <row r="4496" spans="2:2">
      <c r="B4496" s="280"/>
    </row>
    <row r="4497" spans="2:2">
      <c r="B4497" s="280"/>
    </row>
    <row r="4498" spans="2:2">
      <c r="B4498" s="280"/>
    </row>
    <row r="4499" spans="2:2">
      <c r="B4499" s="280"/>
    </row>
    <row r="4500" spans="2:2">
      <c r="B4500" s="280"/>
    </row>
    <row r="4501" spans="2:2">
      <c r="B4501" s="280"/>
    </row>
    <row r="4502" spans="2:2">
      <c r="B4502" s="280"/>
    </row>
    <row r="4503" spans="2:2">
      <c r="B4503" s="280"/>
    </row>
    <row r="4504" spans="2:2">
      <c r="B4504" s="280"/>
    </row>
    <row r="4505" spans="2:2">
      <c r="B4505" s="280"/>
    </row>
    <row r="4506" spans="2:2">
      <c r="B4506" s="280"/>
    </row>
    <row r="4507" spans="2:2">
      <c r="B4507" s="280"/>
    </row>
    <row r="4508" spans="2:2">
      <c r="B4508" s="280"/>
    </row>
    <row r="4509" spans="2:2">
      <c r="B4509" s="280"/>
    </row>
    <row r="4510" spans="2:2">
      <c r="B4510" s="280"/>
    </row>
    <row r="4511" spans="2:2">
      <c r="B4511" s="280"/>
    </row>
    <row r="4512" spans="2:2">
      <c r="B4512" s="280"/>
    </row>
    <row r="4513" spans="2:2">
      <c r="B4513" s="280"/>
    </row>
    <row r="4514" spans="2:2">
      <c r="B4514" s="280"/>
    </row>
    <row r="4515" spans="2:2">
      <c r="B4515" s="280"/>
    </row>
    <row r="4516" spans="2:2">
      <c r="B4516" s="280"/>
    </row>
    <row r="4517" spans="2:2">
      <c r="B4517" s="280"/>
    </row>
    <row r="4518" spans="2:2">
      <c r="B4518" s="280"/>
    </row>
    <row r="4519" spans="2:2">
      <c r="B4519" s="280"/>
    </row>
    <row r="4520" spans="2:2">
      <c r="B4520" s="280"/>
    </row>
    <row r="4521" spans="2:2">
      <c r="B4521" s="280"/>
    </row>
    <row r="4522" spans="2:2">
      <c r="B4522" s="280"/>
    </row>
    <row r="4523" spans="2:2">
      <c r="B4523" s="280"/>
    </row>
    <row r="4524" spans="2:2">
      <c r="B4524" s="280"/>
    </row>
    <row r="4525" spans="2:2">
      <c r="B4525" s="280"/>
    </row>
    <row r="4526" spans="2:2">
      <c r="B4526" s="280"/>
    </row>
    <row r="4527" spans="2:2">
      <c r="B4527" s="280"/>
    </row>
    <row r="4528" spans="2:2">
      <c r="B4528" s="280"/>
    </row>
    <row r="4529" spans="2:2">
      <c r="B4529" s="280"/>
    </row>
    <row r="4530" spans="2:2">
      <c r="B4530" s="280"/>
    </row>
    <row r="4531" spans="2:2">
      <c r="B4531" s="280"/>
    </row>
    <row r="4532" spans="2:2">
      <c r="B4532" s="280"/>
    </row>
    <row r="4533" spans="2:2">
      <c r="B4533" s="280"/>
    </row>
    <row r="4534" spans="2:2">
      <c r="B4534" s="280"/>
    </row>
    <row r="4535" spans="2:2">
      <c r="B4535" s="280"/>
    </row>
    <row r="4536" spans="2:2">
      <c r="B4536" s="280"/>
    </row>
    <row r="4537" spans="2:2">
      <c r="B4537" s="280"/>
    </row>
    <row r="4538" spans="2:2">
      <c r="B4538" s="280"/>
    </row>
    <row r="4539" spans="2:2">
      <c r="B4539" s="280"/>
    </row>
    <row r="4540" spans="2:2">
      <c r="B4540" s="280"/>
    </row>
    <row r="4541" spans="2:2">
      <c r="B4541" s="280"/>
    </row>
    <row r="4542" spans="2:2">
      <c r="B4542" s="280"/>
    </row>
    <row r="4543" spans="2:2">
      <c r="B4543" s="280"/>
    </row>
    <row r="4544" spans="2:2">
      <c r="B4544" s="280"/>
    </row>
    <row r="4545" spans="2:2">
      <c r="B4545" s="280"/>
    </row>
    <row r="4546" spans="2:2">
      <c r="B4546" s="280"/>
    </row>
    <row r="4547" spans="2:2">
      <c r="B4547" s="280"/>
    </row>
    <row r="4548" spans="2:2">
      <c r="B4548" s="280"/>
    </row>
    <row r="4549" spans="2:2">
      <c r="B4549" s="280"/>
    </row>
    <row r="4550" spans="2:2">
      <c r="B4550" s="280"/>
    </row>
    <row r="4551" spans="2:2">
      <c r="B4551" s="280"/>
    </row>
    <row r="4552" spans="2:2">
      <c r="B4552" s="280"/>
    </row>
    <row r="4553" spans="2:2">
      <c r="B4553" s="280"/>
    </row>
    <row r="4554" spans="2:2">
      <c r="B4554" s="280"/>
    </row>
    <row r="4555" spans="2:2">
      <c r="B4555" s="280"/>
    </row>
    <row r="4556" spans="2:2">
      <c r="B4556" s="280"/>
    </row>
    <row r="4557" spans="2:2">
      <c r="B4557" s="280"/>
    </row>
    <row r="4558" spans="2:2">
      <c r="B4558" s="280"/>
    </row>
    <row r="4559" spans="2:2">
      <c r="B4559" s="280"/>
    </row>
    <row r="4560" spans="2:2">
      <c r="B4560" s="280"/>
    </row>
    <row r="4561" spans="2:2">
      <c r="B4561" s="280"/>
    </row>
    <row r="4562" spans="2:2">
      <c r="B4562" s="280"/>
    </row>
    <row r="4563" spans="2:2">
      <c r="B4563" s="280"/>
    </row>
    <row r="4564" spans="2:2">
      <c r="B4564" s="280"/>
    </row>
    <row r="4565" spans="2:2">
      <c r="B4565" s="280"/>
    </row>
    <row r="4566" spans="2:2">
      <c r="B4566" s="280"/>
    </row>
    <row r="4567" spans="2:2">
      <c r="B4567" s="280"/>
    </row>
    <row r="4568" spans="2:2">
      <c r="B4568" s="280"/>
    </row>
    <row r="4569" spans="2:2">
      <c r="B4569" s="280"/>
    </row>
    <row r="4570" spans="2:2">
      <c r="B4570" s="280"/>
    </row>
    <row r="4571" spans="2:2">
      <c r="B4571" s="280"/>
    </row>
    <row r="4572" spans="2:2">
      <c r="B4572" s="280"/>
    </row>
    <row r="4573" spans="2:2">
      <c r="B4573" s="280"/>
    </row>
    <row r="4574" spans="2:2">
      <c r="B4574" s="280"/>
    </row>
    <row r="4575" spans="2:2">
      <c r="B4575" s="280"/>
    </row>
    <row r="4576" spans="2:2">
      <c r="B4576" s="280"/>
    </row>
    <row r="4577" spans="2:2">
      <c r="B4577" s="280"/>
    </row>
    <row r="4578" spans="2:2">
      <c r="B4578" s="280"/>
    </row>
    <row r="4579" spans="2:2">
      <c r="B4579" s="280"/>
    </row>
    <row r="4580" spans="2:2">
      <c r="B4580" s="280"/>
    </row>
    <row r="4581" spans="2:2">
      <c r="B4581" s="280"/>
    </row>
    <row r="4582" spans="2:2">
      <c r="B4582" s="280"/>
    </row>
    <row r="4583" spans="2:2">
      <c r="B4583" s="280"/>
    </row>
    <row r="4584" spans="2:2">
      <c r="B4584" s="280"/>
    </row>
    <row r="4585" spans="2:2">
      <c r="B4585" s="280"/>
    </row>
    <row r="4586" spans="2:2">
      <c r="B4586" s="280"/>
    </row>
    <row r="4587" spans="2:2">
      <c r="B4587" s="280"/>
    </row>
    <row r="4588" spans="2:2">
      <c r="B4588" s="280"/>
    </row>
    <row r="4589" spans="2:2">
      <c r="B4589" s="280"/>
    </row>
    <row r="4590" spans="2:2">
      <c r="B4590" s="280"/>
    </row>
    <row r="4591" spans="2:2">
      <c r="B4591" s="280"/>
    </row>
    <row r="4592" spans="2:2">
      <c r="B4592" s="280"/>
    </row>
    <row r="4593" spans="2:2">
      <c r="B4593" s="280"/>
    </row>
    <row r="4594" spans="2:2">
      <c r="B4594" s="280"/>
    </row>
    <row r="4595" spans="2:2">
      <c r="B4595" s="280"/>
    </row>
    <row r="4596" spans="2:2">
      <c r="B4596" s="280"/>
    </row>
    <row r="4597" spans="2:2">
      <c r="B4597" s="280"/>
    </row>
    <row r="4598" spans="2:2">
      <c r="B4598" s="280"/>
    </row>
    <row r="4599" spans="2:2">
      <c r="B4599" s="280"/>
    </row>
    <row r="4600" spans="2:2">
      <c r="B4600" s="280"/>
    </row>
    <row r="4601" spans="2:2">
      <c r="B4601" s="280"/>
    </row>
    <row r="4602" spans="2:2">
      <c r="B4602" s="280"/>
    </row>
    <row r="4603" spans="2:2">
      <c r="B4603" s="280"/>
    </row>
    <row r="4604" spans="2:2">
      <c r="B4604" s="280"/>
    </row>
    <row r="4605" spans="2:2">
      <c r="B4605" s="280"/>
    </row>
    <row r="4606" spans="2:2">
      <c r="B4606" s="280"/>
    </row>
    <row r="4607" spans="2:2">
      <c r="B4607" s="280"/>
    </row>
    <row r="4608" spans="2:2">
      <c r="B4608" s="280"/>
    </row>
    <row r="4609" spans="2:2">
      <c r="B4609" s="280"/>
    </row>
    <row r="4610" spans="2:2">
      <c r="B4610" s="280"/>
    </row>
    <row r="4611" spans="2:2">
      <c r="B4611" s="280"/>
    </row>
    <row r="4612" spans="2:2">
      <c r="B4612" s="280"/>
    </row>
    <row r="4613" spans="2:2">
      <c r="B4613" s="280"/>
    </row>
    <row r="4614" spans="2:2">
      <c r="B4614" s="280"/>
    </row>
    <row r="4615" spans="2:2">
      <c r="B4615" s="280"/>
    </row>
    <row r="4616" spans="2:2">
      <c r="B4616" s="280"/>
    </row>
    <row r="4617" spans="2:2">
      <c r="B4617" s="280"/>
    </row>
    <row r="4618" spans="2:2">
      <c r="B4618" s="280"/>
    </row>
    <row r="4619" spans="2:2">
      <c r="B4619" s="280"/>
    </row>
    <row r="4620" spans="2:2">
      <c r="B4620" s="280"/>
    </row>
    <row r="4621" spans="2:2">
      <c r="B4621" s="280"/>
    </row>
    <row r="4622" spans="2:2">
      <c r="B4622" s="280"/>
    </row>
    <row r="4623" spans="2:2">
      <c r="B4623" s="280"/>
    </row>
    <row r="4624" spans="2:2">
      <c r="B4624" s="280"/>
    </row>
    <row r="4625" spans="2:2">
      <c r="B4625" s="280"/>
    </row>
    <row r="4626" spans="2:2">
      <c r="B4626" s="280"/>
    </row>
    <row r="4627" spans="2:2">
      <c r="B4627" s="280"/>
    </row>
    <row r="4628" spans="2:2">
      <c r="B4628" s="280"/>
    </row>
    <row r="4629" spans="2:2">
      <c r="B4629" s="280"/>
    </row>
    <row r="4630" spans="2:2">
      <c r="B4630" s="280"/>
    </row>
    <row r="4631" spans="2:2">
      <c r="B4631" s="280"/>
    </row>
    <row r="4632" spans="2:2">
      <c r="B4632" s="280"/>
    </row>
    <row r="4633" spans="2:2">
      <c r="B4633" s="280"/>
    </row>
    <row r="4634" spans="2:2">
      <c r="B4634" s="280"/>
    </row>
    <row r="4635" spans="2:2">
      <c r="B4635" s="280"/>
    </row>
    <row r="4636" spans="2:2">
      <c r="B4636" s="280"/>
    </row>
    <row r="4637" spans="2:2">
      <c r="B4637" s="280"/>
    </row>
    <row r="4638" spans="2:2">
      <c r="B4638" s="280"/>
    </row>
    <row r="4639" spans="2:2">
      <c r="B4639" s="280"/>
    </row>
    <row r="4640" spans="2:2">
      <c r="B4640" s="280"/>
    </row>
    <row r="4641" spans="2:2">
      <c r="B4641" s="280"/>
    </row>
    <row r="4642" spans="2:2">
      <c r="B4642" s="280"/>
    </row>
    <row r="4643" spans="2:2">
      <c r="B4643" s="280"/>
    </row>
    <row r="4644" spans="2:2">
      <c r="B4644" s="280"/>
    </row>
    <row r="4645" spans="2:2">
      <c r="B4645" s="280"/>
    </row>
    <row r="4646" spans="2:2">
      <c r="B4646" s="280"/>
    </row>
    <row r="4647" spans="2:2">
      <c r="B4647" s="280"/>
    </row>
    <row r="4648" spans="2:2">
      <c r="B4648" s="280"/>
    </row>
    <row r="4649" spans="2:2">
      <c r="B4649" s="280"/>
    </row>
    <row r="4650" spans="2:2">
      <c r="B4650" s="280"/>
    </row>
    <row r="4651" spans="2:2">
      <c r="B4651" s="280"/>
    </row>
    <row r="4652" spans="2:2">
      <c r="B4652" s="280"/>
    </row>
    <row r="4653" spans="2:2">
      <c r="B4653" s="280"/>
    </row>
    <row r="4654" spans="2:2">
      <c r="B4654" s="280"/>
    </row>
    <row r="4655" spans="2:2">
      <c r="B4655" s="280"/>
    </row>
    <row r="4656" spans="2:2">
      <c r="B4656" s="280"/>
    </row>
    <row r="4657" spans="2:2">
      <c r="B4657" s="280"/>
    </row>
    <row r="4658" spans="2:2">
      <c r="B4658" s="280"/>
    </row>
    <row r="4659" spans="2:2">
      <c r="B4659" s="280"/>
    </row>
    <row r="4660" spans="2:2">
      <c r="B4660" s="280"/>
    </row>
    <row r="4661" spans="2:2">
      <c r="B4661" s="280"/>
    </row>
    <row r="4662" spans="2:2">
      <c r="B4662" s="280"/>
    </row>
    <row r="4663" spans="2:2">
      <c r="B4663" s="280"/>
    </row>
    <row r="4664" spans="2:2">
      <c r="B4664" s="280"/>
    </row>
    <row r="4665" spans="2:2">
      <c r="B4665" s="280"/>
    </row>
    <row r="4666" spans="2:2">
      <c r="B4666" s="280"/>
    </row>
    <row r="4667" spans="2:2">
      <c r="B4667" s="280"/>
    </row>
    <row r="4668" spans="2:2">
      <c r="B4668" s="280"/>
    </row>
    <row r="4669" spans="2:2">
      <c r="B4669" s="280"/>
    </row>
    <row r="4670" spans="2:2">
      <c r="B4670" s="280"/>
    </row>
    <row r="4671" spans="2:2">
      <c r="B4671" s="280"/>
    </row>
    <row r="4672" spans="2:2">
      <c r="B4672" s="280"/>
    </row>
    <row r="4673" spans="2:2">
      <c r="B4673" s="280"/>
    </row>
    <row r="4674" spans="2:2">
      <c r="B4674" s="280"/>
    </row>
    <row r="4675" spans="2:2">
      <c r="B4675" s="280"/>
    </row>
    <row r="4676" spans="2:2">
      <c r="B4676" s="280"/>
    </row>
    <row r="4677" spans="2:2">
      <c r="B4677" s="280"/>
    </row>
    <row r="4678" spans="2:2">
      <c r="B4678" s="280"/>
    </row>
    <row r="4679" spans="2:2">
      <c r="B4679" s="280"/>
    </row>
    <row r="4680" spans="2:2">
      <c r="B4680" s="280"/>
    </row>
    <row r="4681" spans="2:2">
      <c r="B4681" s="280"/>
    </row>
    <row r="4682" spans="2:2">
      <c r="B4682" s="280"/>
    </row>
    <row r="4683" spans="2:2">
      <c r="B4683" s="280"/>
    </row>
    <row r="4684" spans="2:2">
      <c r="B4684" s="280"/>
    </row>
    <row r="4685" spans="2:2">
      <c r="B4685" s="280"/>
    </row>
    <row r="4686" spans="2:2">
      <c r="B4686" s="280"/>
    </row>
    <row r="4687" spans="2:2">
      <c r="B4687" s="280"/>
    </row>
    <row r="4688" spans="2:2">
      <c r="B4688" s="280"/>
    </row>
    <row r="4689" spans="2:2">
      <c r="B4689" s="280"/>
    </row>
    <row r="4690" spans="2:2">
      <c r="B4690" s="280"/>
    </row>
    <row r="4691" spans="2:2">
      <c r="B4691" s="280"/>
    </row>
    <row r="4692" spans="2:2">
      <c r="B4692" s="280"/>
    </row>
    <row r="4693" spans="2:2">
      <c r="B4693" s="280"/>
    </row>
    <row r="4694" spans="2:2">
      <c r="B4694" s="280"/>
    </row>
    <row r="4695" spans="2:2">
      <c r="B4695" s="280"/>
    </row>
    <row r="4696" spans="2:2">
      <c r="B4696" s="280"/>
    </row>
    <row r="4697" spans="2:2">
      <c r="B4697" s="280"/>
    </row>
    <row r="4698" spans="2:2">
      <c r="B4698" s="280"/>
    </row>
    <row r="4699" spans="2:2">
      <c r="B4699" s="280"/>
    </row>
    <row r="4700" spans="2:2">
      <c r="B4700" s="280"/>
    </row>
    <row r="4701" spans="2:2">
      <c r="B4701" s="280"/>
    </row>
    <row r="4702" spans="2:2">
      <c r="B4702" s="280"/>
    </row>
    <row r="4703" spans="2:2">
      <c r="B4703" s="280"/>
    </row>
    <row r="4704" spans="2:2">
      <c r="B4704" s="280"/>
    </row>
    <row r="4705" spans="2:2">
      <c r="B4705" s="280"/>
    </row>
    <row r="4706" spans="2:2">
      <c r="B4706" s="280"/>
    </row>
    <row r="4707" spans="2:2">
      <c r="B4707" s="280"/>
    </row>
    <row r="4708" spans="2:2">
      <c r="B4708" s="280"/>
    </row>
    <row r="4709" spans="2:2">
      <c r="B4709" s="280"/>
    </row>
    <row r="4710" spans="2:2">
      <c r="B4710" s="280"/>
    </row>
    <row r="4711" spans="2:2">
      <c r="B4711" s="280"/>
    </row>
    <row r="4712" spans="2:2">
      <c r="B4712" s="280"/>
    </row>
    <row r="4713" spans="2:2">
      <c r="B4713" s="280"/>
    </row>
    <row r="4714" spans="2:2">
      <c r="B4714" s="280"/>
    </row>
    <row r="4715" spans="2:2">
      <c r="B4715" s="280"/>
    </row>
    <row r="4716" spans="2:2">
      <c r="B4716" s="280"/>
    </row>
    <row r="4717" spans="2:2">
      <c r="B4717" s="280"/>
    </row>
    <row r="4718" spans="2:2">
      <c r="B4718" s="280"/>
    </row>
    <row r="4719" spans="2:2">
      <c r="B4719" s="280"/>
    </row>
    <row r="4720" spans="2:2">
      <c r="B4720" s="280"/>
    </row>
    <row r="4721" spans="2:2">
      <c r="B4721" s="280"/>
    </row>
    <row r="4722" spans="2:2">
      <c r="B4722" s="280"/>
    </row>
    <row r="4723" spans="2:2">
      <c r="B4723" s="280"/>
    </row>
    <row r="4724" spans="2:2">
      <c r="B4724" s="280"/>
    </row>
    <row r="4725" spans="2:2">
      <c r="B4725" s="280"/>
    </row>
    <row r="4726" spans="2:2">
      <c r="B4726" s="280"/>
    </row>
    <row r="4727" spans="2:2">
      <c r="B4727" s="280"/>
    </row>
    <row r="4728" spans="2:2">
      <c r="B4728" s="280"/>
    </row>
    <row r="4729" spans="2:2">
      <c r="B4729" s="280"/>
    </row>
    <row r="4730" spans="2:2">
      <c r="B4730" s="280"/>
    </row>
    <row r="4731" spans="2:2">
      <c r="B4731" s="280"/>
    </row>
    <row r="4732" spans="2:2">
      <c r="B4732" s="280"/>
    </row>
    <row r="4733" spans="2:2">
      <c r="B4733" s="280"/>
    </row>
    <row r="4734" spans="2:2">
      <c r="B4734" s="280"/>
    </row>
    <row r="4735" spans="2:2">
      <c r="B4735" s="280"/>
    </row>
    <row r="4736" spans="2:2">
      <c r="B4736" s="280"/>
    </row>
    <row r="4737" spans="2:2">
      <c r="B4737" s="280"/>
    </row>
    <row r="4738" spans="2:2">
      <c r="B4738" s="280"/>
    </row>
    <row r="4739" spans="2:2">
      <c r="B4739" s="280"/>
    </row>
    <row r="4740" spans="2:2">
      <c r="B4740" s="280"/>
    </row>
    <row r="4741" spans="2:2">
      <c r="B4741" s="280"/>
    </row>
    <row r="4742" spans="2:2">
      <c r="B4742" s="280"/>
    </row>
    <row r="4743" spans="2:2">
      <c r="B4743" s="280"/>
    </row>
    <row r="4744" spans="2:2">
      <c r="B4744" s="280"/>
    </row>
    <row r="4745" spans="2:2">
      <c r="B4745" s="280"/>
    </row>
    <row r="4746" spans="2:2">
      <c r="B4746" s="280"/>
    </row>
    <row r="4747" spans="2:2">
      <c r="B4747" s="280"/>
    </row>
    <row r="4748" spans="2:2">
      <c r="B4748" s="280"/>
    </row>
    <row r="4749" spans="2:2">
      <c r="B4749" s="280"/>
    </row>
    <row r="4750" spans="2:2">
      <c r="B4750" s="280"/>
    </row>
    <row r="4751" spans="2:2">
      <c r="B4751" s="280"/>
    </row>
    <row r="4752" spans="2:2">
      <c r="B4752" s="280"/>
    </row>
    <row r="4753" spans="2:2">
      <c r="B4753" s="280"/>
    </row>
    <row r="4754" spans="2:2">
      <c r="B4754" s="280"/>
    </row>
    <row r="4755" spans="2:2">
      <c r="B4755" s="280"/>
    </row>
    <row r="4756" spans="2:2">
      <c r="B4756" s="280"/>
    </row>
    <row r="4757" spans="2:2">
      <c r="B4757" s="280"/>
    </row>
    <row r="4758" spans="2:2">
      <c r="B4758" s="280"/>
    </row>
    <row r="4759" spans="2:2">
      <c r="B4759" s="280"/>
    </row>
    <row r="4760" spans="2:2">
      <c r="B4760" s="280"/>
    </row>
    <row r="4761" spans="2:2">
      <c r="B4761" s="280"/>
    </row>
    <row r="4762" spans="2:2">
      <c r="B4762" s="280"/>
    </row>
    <row r="4763" spans="2:2">
      <c r="B4763" s="280"/>
    </row>
    <row r="4764" spans="2:2">
      <c r="B4764" s="280"/>
    </row>
    <row r="4765" spans="2:2">
      <c r="B4765" s="280"/>
    </row>
    <row r="4766" spans="2:2">
      <c r="B4766" s="280"/>
    </row>
    <row r="4767" spans="2:2">
      <c r="B4767" s="280"/>
    </row>
    <row r="4768" spans="2:2">
      <c r="B4768" s="280"/>
    </row>
    <row r="4769" spans="2:2">
      <c r="B4769" s="280"/>
    </row>
    <row r="4770" spans="2:2">
      <c r="B4770" s="280"/>
    </row>
    <row r="4771" spans="2:2">
      <c r="B4771" s="280"/>
    </row>
    <row r="4772" spans="2:2">
      <c r="B4772" s="280"/>
    </row>
    <row r="4773" spans="2:2">
      <c r="B4773" s="280"/>
    </row>
    <row r="4774" spans="2:2">
      <c r="B4774" s="280"/>
    </row>
    <row r="4775" spans="2:2">
      <c r="B4775" s="280"/>
    </row>
    <row r="4776" spans="2:2">
      <c r="B4776" s="280"/>
    </row>
    <row r="4777" spans="2:2">
      <c r="B4777" s="280"/>
    </row>
    <row r="4778" spans="2:2">
      <c r="B4778" s="280"/>
    </row>
    <row r="4779" spans="2:2">
      <c r="B4779" s="280"/>
    </row>
    <row r="4780" spans="2:2">
      <c r="B4780" s="280"/>
    </row>
    <row r="4781" spans="2:2">
      <c r="B4781" s="280"/>
    </row>
    <row r="4782" spans="2:2">
      <c r="B4782" s="280"/>
    </row>
    <row r="4783" spans="2:2">
      <c r="B4783" s="280"/>
    </row>
    <row r="4784" spans="2:2">
      <c r="B4784" s="280"/>
    </row>
    <row r="4785" spans="2:2">
      <c r="B4785" s="280"/>
    </row>
    <row r="4786" spans="2:2">
      <c r="B4786" s="280"/>
    </row>
    <row r="4787" spans="2:2">
      <c r="B4787" s="280"/>
    </row>
    <row r="4788" spans="2:2">
      <c r="B4788" s="280"/>
    </row>
    <row r="4789" spans="2:2">
      <c r="B4789" s="280"/>
    </row>
    <row r="4790" spans="2:2">
      <c r="B4790" s="280"/>
    </row>
    <row r="4791" spans="2:2">
      <c r="B4791" s="280"/>
    </row>
    <row r="4792" spans="2:2">
      <c r="B4792" s="280"/>
    </row>
    <row r="4793" spans="2:2">
      <c r="B4793" s="280"/>
    </row>
    <row r="4794" spans="2:2">
      <c r="B4794" s="280"/>
    </row>
    <row r="4795" spans="2:2">
      <c r="B4795" s="280"/>
    </row>
    <row r="4796" spans="2:2">
      <c r="B4796" s="280"/>
    </row>
    <row r="4797" spans="2:2">
      <c r="B4797" s="280"/>
    </row>
    <row r="4798" spans="2:2">
      <c r="B4798" s="280"/>
    </row>
    <row r="4799" spans="2:2">
      <c r="B4799" s="280"/>
    </row>
    <row r="4800" spans="2:2">
      <c r="B4800" s="280"/>
    </row>
    <row r="4801" spans="2:2">
      <c r="B4801" s="280"/>
    </row>
    <row r="4802" spans="2:2">
      <c r="B4802" s="280"/>
    </row>
    <row r="4803" spans="2:2">
      <c r="B4803" s="280"/>
    </row>
    <row r="4804" spans="2:2">
      <c r="B4804" s="280"/>
    </row>
    <row r="4805" spans="2:2">
      <c r="B4805" s="280"/>
    </row>
    <row r="4806" spans="2:2">
      <c r="B4806" s="280"/>
    </row>
    <row r="4807" spans="2:2">
      <c r="B4807" s="280"/>
    </row>
    <row r="4808" spans="2:2">
      <c r="B4808" s="280"/>
    </row>
    <row r="4809" spans="2:2">
      <c r="B4809" s="280"/>
    </row>
    <row r="4810" spans="2:2">
      <c r="B4810" s="280"/>
    </row>
    <row r="4811" spans="2:2">
      <c r="B4811" s="280"/>
    </row>
    <row r="4812" spans="2:2">
      <c r="B4812" s="280"/>
    </row>
    <row r="4813" spans="2:2">
      <c r="B4813" s="280"/>
    </row>
    <row r="4814" spans="2:2">
      <c r="B4814" s="280"/>
    </row>
    <row r="4815" spans="2:2">
      <c r="B4815" s="280"/>
    </row>
    <row r="4816" spans="2:2">
      <c r="B4816" s="280"/>
    </row>
    <row r="4817" spans="2:2">
      <c r="B4817" s="280"/>
    </row>
    <row r="4818" spans="2:2">
      <c r="B4818" s="280"/>
    </row>
    <row r="4819" spans="2:2">
      <c r="B4819" s="280"/>
    </row>
    <row r="4820" spans="2:2">
      <c r="B4820" s="280"/>
    </row>
    <row r="4821" spans="2:2">
      <c r="B4821" s="280"/>
    </row>
    <row r="4822" spans="2:2">
      <c r="B4822" s="280"/>
    </row>
    <row r="4823" spans="2:2">
      <c r="B4823" s="280"/>
    </row>
    <row r="4824" spans="2:2">
      <c r="B4824" s="280"/>
    </row>
    <row r="4825" spans="2:2">
      <c r="B4825" s="280"/>
    </row>
    <row r="4826" spans="2:2">
      <c r="B4826" s="280"/>
    </row>
    <row r="4827" spans="2:2">
      <c r="B4827" s="280"/>
    </row>
    <row r="4828" spans="2:2">
      <c r="B4828" s="280"/>
    </row>
    <row r="4829" spans="2:2">
      <c r="B4829" s="280"/>
    </row>
    <row r="4830" spans="2:2">
      <c r="B4830" s="280"/>
    </row>
    <row r="4831" spans="2:2">
      <c r="B4831" s="280"/>
    </row>
    <row r="4832" spans="2:2">
      <c r="B4832" s="280"/>
    </row>
    <row r="4833" spans="2:2">
      <c r="B4833" s="280"/>
    </row>
    <row r="4834" spans="2:2">
      <c r="B4834" s="280"/>
    </row>
    <row r="4835" spans="2:2">
      <c r="B4835" s="280"/>
    </row>
    <row r="4836" spans="2:2">
      <c r="B4836" s="280"/>
    </row>
    <row r="4837" spans="2:2">
      <c r="B4837" s="280"/>
    </row>
    <row r="4838" spans="2:2">
      <c r="B4838" s="280"/>
    </row>
    <row r="4839" spans="2:2">
      <c r="B4839" s="280"/>
    </row>
    <row r="4840" spans="2:2">
      <c r="B4840" s="280"/>
    </row>
    <row r="4841" spans="2:2">
      <c r="B4841" s="280"/>
    </row>
    <row r="4842" spans="2:2">
      <c r="B4842" s="280"/>
    </row>
    <row r="4843" spans="2:2">
      <c r="B4843" s="280"/>
    </row>
    <row r="4844" spans="2:2">
      <c r="B4844" s="280"/>
    </row>
    <row r="4845" spans="2:2">
      <c r="B4845" s="280"/>
    </row>
    <row r="4846" spans="2:2">
      <c r="B4846" s="280"/>
    </row>
    <row r="4847" spans="2:2">
      <c r="B4847" s="280"/>
    </row>
    <row r="4848" spans="2:2">
      <c r="B4848" s="280"/>
    </row>
    <row r="4849" spans="2:2">
      <c r="B4849" s="280"/>
    </row>
    <row r="4850" spans="2:2">
      <c r="B4850" s="280"/>
    </row>
    <row r="4851" spans="2:2">
      <c r="B4851" s="280"/>
    </row>
    <row r="4852" spans="2:2">
      <c r="B4852" s="280"/>
    </row>
    <row r="4853" spans="2:2">
      <c r="B4853" s="280"/>
    </row>
    <row r="4854" spans="2:2">
      <c r="B4854" s="280"/>
    </row>
    <row r="4855" spans="2:2">
      <c r="B4855" s="280"/>
    </row>
    <row r="4856" spans="2:2">
      <c r="B4856" s="280"/>
    </row>
    <row r="4857" spans="2:2">
      <c r="B4857" s="280"/>
    </row>
    <row r="4858" spans="2:2">
      <c r="B4858" s="280"/>
    </row>
    <row r="4859" spans="2:2">
      <c r="B4859" s="280"/>
    </row>
    <row r="4860" spans="2:2">
      <c r="B4860" s="280"/>
    </row>
    <row r="4861" spans="2:2">
      <c r="B4861" s="280"/>
    </row>
    <row r="4862" spans="2:2">
      <c r="B4862" s="280"/>
    </row>
    <row r="4863" spans="2:2">
      <c r="B4863" s="280"/>
    </row>
    <row r="4864" spans="2:2">
      <c r="B4864" s="280"/>
    </row>
    <row r="4865" spans="2:2">
      <c r="B4865" s="280"/>
    </row>
    <row r="4866" spans="2:2">
      <c r="B4866" s="280"/>
    </row>
    <row r="4867" spans="2:2">
      <c r="B4867" s="280"/>
    </row>
    <row r="4868" spans="2:2">
      <c r="B4868" s="280"/>
    </row>
    <row r="4869" spans="2:2">
      <c r="B4869" s="280"/>
    </row>
    <row r="4870" spans="2:2">
      <c r="B4870" s="280"/>
    </row>
    <row r="4871" spans="2:2">
      <c r="B4871" s="280"/>
    </row>
    <row r="4872" spans="2:2">
      <c r="B4872" s="280"/>
    </row>
    <row r="4873" spans="2:2">
      <c r="B4873" s="280"/>
    </row>
    <row r="4874" spans="2:2">
      <c r="B4874" s="280"/>
    </row>
    <row r="4875" spans="2:2">
      <c r="B4875" s="280"/>
    </row>
    <row r="4876" spans="2:2">
      <c r="B4876" s="280"/>
    </row>
    <row r="4877" spans="2:2">
      <c r="B4877" s="280"/>
    </row>
    <row r="4878" spans="2:2">
      <c r="B4878" s="280"/>
    </row>
    <row r="4879" spans="2:2">
      <c r="B4879" s="280"/>
    </row>
    <row r="4880" spans="2:2">
      <c r="B4880" s="280"/>
    </row>
    <row r="4881" spans="2:2">
      <c r="B4881" s="280"/>
    </row>
    <row r="4882" spans="2:2">
      <c r="B4882" s="280"/>
    </row>
    <row r="4883" spans="2:2">
      <c r="B4883" s="280"/>
    </row>
    <row r="4884" spans="2:2">
      <c r="B4884" s="280"/>
    </row>
    <row r="4885" spans="2:2">
      <c r="B4885" s="280"/>
    </row>
    <row r="4886" spans="2:2">
      <c r="B4886" s="280"/>
    </row>
    <row r="4887" spans="2:2">
      <c r="B4887" s="280"/>
    </row>
    <row r="4888" spans="2:2">
      <c r="B4888" s="280"/>
    </row>
    <row r="4889" spans="2:2">
      <c r="B4889" s="280"/>
    </row>
    <row r="4890" spans="2:2">
      <c r="B4890" s="280"/>
    </row>
    <row r="4891" spans="2:2">
      <c r="B4891" s="280"/>
    </row>
    <row r="4892" spans="2:2">
      <c r="B4892" s="280"/>
    </row>
    <row r="4893" spans="2:2">
      <c r="B4893" s="280"/>
    </row>
    <row r="4894" spans="2:2">
      <c r="B4894" s="280"/>
    </row>
    <row r="4895" spans="2:2">
      <c r="B4895" s="280"/>
    </row>
    <row r="4896" spans="2:2">
      <c r="B4896" s="280"/>
    </row>
    <row r="4897" spans="2:2">
      <c r="B4897" s="280"/>
    </row>
    <row r="4898" spans="2:2">
      <c r="B4898" s="280"/>
    </row>
    <row r="4899" spans="2:2">
      <c r="B4899" s="280"/>
    </row>
    <row r="4900" spans="2:2">
      <c r="B4900" s="280"/>
    </row>
    <row r="4901" spans="2:2">
      <c r="B4901" s="280"/>
    </row>
    <row r="4902" spans="2:2">
      <c r="B4902" s="280"/>
    </row>
    <row r="4903" spans="2:2">
      <c r="B4903" s="280"/>
    </row>
    <row r="4904" spans="2:2">
      <c r="B4904" s="280"/>
    </row>
    <row r="4905" spans="2:2">
      <c r="B4905" s="280"/>
    </row>
    <row r="4906" spans="2:2">
      <c r="B4906" s="280"/>
    </row>
    <row r="4907" spans="2:2">
      <c r="B4907" s="280"/>
    </row>
    <row r="4908" spans="2:2">
      <c r="B4908" s="280"/>
    </row>
    <row r="4909" spans="2:2">
      <c r="B4909" s="280"/>
    </row>
    <row r="4910" spans="2:2">
      <c r="B4910" s="280"/>
    </row>
    <row r="4911" spans="2:2">
      <c r="B4911" s="280"/>
    </row>
    <row r="4912" spans="2:2">
      <c r="B4912" s="280"/>
    </row>
    <row r="4913" spans="2:2">
      <c r="B4913" s="280"/>
    </row>
    <row r="4914" spans="2:2">
      <c r="B4914" s="280"/>
    </row>
    <row r="4915" spans="2:2">
      <c r="B4915" s="280"/>
    </row>
    <row r="4916" spans="2:2">
      <c r="B4916" s="280"/>
    </row>
    <row r="4917" spans="2:2">
      <c r="B4917" s="280"/>
    </row>
    <row r="4918" spans="2:2">
      <c r="B4918" s="280"/>
    </row>
    <row r="4919" spans="2:2">
      <c r="B4919" s="280"/>
    </row>
    <row r="4920" spans="2:2">
      <c r="B4920" s="280"/>
    </row>
    <row r="4921" spans="2:2">
      <c r="B4921" s="280"/>
    </row>
    <row r="4922" spans="2:2">
      <c r="B4922" s="280"/>
    </row>
    <row r="4923" spans="2:2">
      <c r="B4923" s="280"/>
    </row>
    <row r="4924" spans="2:2">
      <c r="B4924" s="280"/>
    </row>
    <row r="4925" spans="2:2">
      <c r="B4925" s="280"/>
    </row>
    <row r="4926" spans="2:2">
      <c r="B4926" s="280"/>
    </row>
    <row r="4927" spans="2:2">
      <c r="B4927" s="280"/>
    </row>
    <row r="4928" spans="2:2">
      <c r="B4928" s="280"/>
    </row>
    <row r="4929" spans="2:2">
      <c r="B4929" s="280"/>
    </row>
    <row r="4930" spans="2:2">
      <c r="B4930" s="280"/>
    </row>
    <row r="4931" spans="2:2">
      <c r="B4931" s="280"/>
    </row>
    <row r="4932" spans="2:2">
      <c r="B4932" s="280"/>
    </row>
    <row r="4933" spans="2:2">
      <c r="B4933" s="280"/>
    </row>
    <row r="4934" spans="2:2">
      <c r="B4934" s="280"/>
    </row>
    <row r="4935" spans="2:2">
      <c r="B4935" s="280"/>
    </row>
    <row r="4936" spans="2:2">
      <c r="B4936" s="280"/>
    </row>
    <row r="4937" spans="2:2">
      <c r="B4937" s="280"/>
    </row>
    <row r="4938" spans="2:2">
      <c r="B4938" s="280"/>
    </row>
    <row r="4939" spans="2:2">
      <c r="B4939" s="280"/>
    </row>
    <row r="4940" spans="2:2">
      <c r="B4940" s="280"/>
    </row>
    <row r="4941" spans="2:2">
      <c r="B4941" s="280"/>
    </row>
    <row r="4942" spans="2:2">
      <c r="B4942" s="280"/>
    </row>
    <row r="4943" spans="2:2">
      <c r="B4943" s="280"/>
    </row>
    <row r="4944" spans="2:2">
      <c r="B4944" s="280"/>
    </row>
    <row r="4945" spans="2:2">
      <c r="B4945" s="280"/>
    </row>
    <row r="4946" spans="2:2">
      <c r="B4946" s="280"/>
    </row>
    <row r="4947" spans="2:2">
      <c r="B4947" s="280"/>
    </row>
    <row r="4948" spans="2:2">
      <c r="B4948" s="280"/>
    </row>
    <row r="4949" spans="2:2">
      <c r="B4949" s="280"/>
    </row>
    <row r="4950" spans="2:2">
      <c r="B4950" s="280"/>
    </row>
    <row r="4951" spans="2:2">
      <c r="B4951" s="280"/>
    </row>
    <row r="4952" spans="2:2">
      <c r="B4952" s="280"/>
    </row>
    <row r="4953" spans="2:2">
      <c r="B4953" s="280"/>
    </row>
    <row r="4954" spans="2:2">
      <c r="B4954" s="280"/>
    </row>
    <row r="4955" spans="2:2">
      <c r="B4955" s="280"/>
    </row>
    <row r="4956" spans="2:2">
      <c r="B4956" s="280"/>
    </row>
    <row r="4957" spans="2:2">
      <c r="B4957" s="280"/>
    </row>
    <row r="4958" spans="2:2">
      <c r="B4958" s="280"/>
    </row>
    <row r="4959" spans="2:2">
      <c r="B4959" s="280"/>
    </row>
    <row r="4960" spans="2:2">
      <c r="B4960" s="280"/>
    </row>
    <row r="4961" spans="2:2">
      <c r="B4961" s="280"/>
    </row>
    <row r="4962" spans="2:2">
      <c r="B4962" s="280"/>
    </row>
    <row r="4963" spans="2:2">
      <c r="B4963" s="280"/>
    </row>
    <row r="4964" spans="2:2">
      <c r="B4964" s="280"/>
    </row>
    <row r="4965" spans="2:2">
      <c r="B4965" s="280"/>
    </row>
    <row r="4966" spans="2:2">
      <c r="B4966" s="280"/>
    </row>
    <row r="4967" spans="2:2">
      <c r="B4967" s="280"/>
    </row>
    <row r="4968" spans="2:2">
      <c r="B4968" s="280"/>
    </row>
    <row r="4969" spans="2:2">
      <c r="B4969" s="280"/>
    </row>
    <row r="4970" spans="2:2">
      <c r="B4970" s="280"/>
    </row>
    <row r="4971" spans="2:2">
      <c r="B4971" s="280"/>
    </row>
    <row r="4972" spans="2:2">
      <c r="B4972" s="280"/>
    </row>
    <row r="4973" spans="2:2">
      <c r="B4973" s="280"/>
    </row>
    <row r="4974" spans="2:2">
      <c r="B4974" s="280"/>
    </row>
    <row r="4975" spans="2:2">
      <c r="B4975" s="280"/>
    </row>
    <row r="4976" spans="2:2">
      <c r="B4976" s="280"/>
    </row>
    <row r="4977" spans="2:2">
      <c r="B4977" s="280"/>
    </row>
    <row r="4978" spans="2:2">
      <c r="B4978" s="280"/>
    </row>
    <row r="4979" spans="2:2">
      <c r="B4979" s="280"/>
    </row>
    <row r="4980" spans="2:2">
      <c r="B4980" s="280"/>
    </row>
    <row r="4981" spans="2:2">
      <c r="B4981" s="280"/>
    </row>
    <row r="4982" spans="2:2">
      <c r="B4982" s="280"/>
    </row>
    <row r="4983" spans="2:2">
      <c r="B4983" s="280"/>
    </row>
    <row r="4984" spans="2:2">
      <c r="B4984" s="280"/>
    </row>
    <row r="4985" spans="2:2">
      <c r="B4985" s="280"/>
    </row>
    <row r="4986" spans="2:2">
      <c r="B4986" s="280"/>
    </row>
    <row r="4987" spans="2:2">
      <c r="B4987" s="280"/>
    </row>
    <row r="4988" spans="2:2">
      <c r="B4988" s="280"/>
    </row>
    <row r="4989" spans="2:2">
      <c r="B4989" s="280"/>
    </row>
    <row r="4990" spans="2:2">
      <c r="B4990" s="280"/>
    </row>
    <row r="4991" spans="2:2">
      <c r="B4991" s="280"/>
    </row>
    <row r="4992" spans="2:2">
      <c r="B4992" s="280"/>
    </row>
    <row r="4993" spans="2:2">
      <c r="B4993" s="280"/>
    </row>
    <row r="4994" spans="2:2">
      <c r="B4994" s="280"/>
    </row>
    <row r="4995" spans="2:2">
      <c r="B4995" s="280"/>
    </row>
    <row r="4996" spans="2:2">
      <c r="B4996" s="280"/>
    </row>
    <row r="4997" spans="2:2">
      <c r="B4997" s="280"/>
    </row>
    <row r="4998" spans="2:2">
      <c r="B4998" s="280"/>
    </row>
    <row r="4999" spans="2:2">
      <c r="B4999" s="280"/>
    </row>
    <row r="5000" spans="2:2">
      <c r="B5000" s="280"/>
    </row>
    <row r="5001" spans="2:2">
      <c r="B5001" s="280"/>
    </row>
    <row r="5002" spans="2:2">
      <c r="B5002" s="280"/>
    </row>
    <row r="5003" spans="2:2">
      <c r="B5003" s="280"/>
    </row>
    <row r="5004" spans="2:2">
      <c r="B5004" s="280"/>
    </row>
    <row r="5005" spans="2:2">
      <c r="B5005" s="280"/>
    </row>
    <row r="5006" spans="2:2">
      <c r="B5006" s="280"/>
    </row>
    <row r="5007" spans="2:2">
      <c r="B5007" s="280"/>
    </row>
    <row r="5008" spans="2:2">
      <c r="B5008" s="280"/>
    </row>
    <row r="5009" spans="2:2">
      <c r="B5009" s="280"/>
    </row>
    <row r="5010" spans="2:2">
      <c r="B5010" s="280"/>
    </row>
    <row r="5011" spans="2:2">
      <c r="B5011" s="280"/>
    </row>
    <row r="5012" spans="2:2">
      <c r="B5012" s="280"/>
    </row>
    <row r="5013" spans="2:2">
      <c r="B5013" s="280"/>
    </row>
    <row r="5014" spans="2:2">
      <c r="B5014" s="280"/>
    </row>
    <row r="5015" spans="2:2">
      <c r="B5015" s="280"/>
    </row>
    <row r="5016" spans="2:2">
      <c r="B5016" s="280"/>
    </row>
    <row r="5017" spans="2:2">
      <c r="B5017" s="280"/>
    </row>
    <row r="5018" spans="2:2">
      <c r="B5018" s="280"/>
    </row>
    <row r="5019" spans="2:2">
      <c r="B5019" s="280"/>
    </row>
    <row r="5020" spans="2:2">
      <c r="B5020" s="280"/>
    </row>
    <row r="5021" spans="2:2">
      <c r="B5021" s="280"/>
    </row>
    <row r="5022" spans="2:2">
      <c r="B5022" s="280"/>
    </row>
    <row r="5023" spans="2:2">
      <c r="B5023" s="280"/>
    </row>
    <row r="5024" spans="2:2">
      <c r="B5024" s="280"/>
    </row>
    <row r="5025" spans="2:2">
      <c r="B5025" s="280"/>
    </row>
    <row r="5026" spans="2:2">
      <c r="B5026" s="280"/>
    </row>
    <row r="5027" spans="2:2">
      <c r="B5027" s="280"/>
    </row>
    <row r="5028" spans="2:2">
      <c r="B5028" s="280"/>
    </row>
    <row r="5029" spans="2:2">
      <c r="B5029" s="280"/>
    </row>
    <row r="5030" spans="2:2">
      <c r="B5030" s="280"/>
    </row>
    <row r="5031" spans="2:2">
      <c r="B5031" s="280"/>
    </row>
    <row r="5032" spans="2:2">
      <c r="B5032" s="280"/>
    </row>
    <row r="5033" spans="2:2">
      <c r="B5033" s="280"/>
    </row>
    <row r="5034" spans="2:2">
      <c r="B5034" s="280"/>
    </row>
    <row r="5035" spans="2:2">
      <c r="B5035" s="280"/>
    </row>
    <row r="5036" spans="2:2">
      <c r="B5036" s="280"/>
    </row>
    <row r="5037" spans="2:2">
      <c r="B5037" s="280"/>
    </row>
    <row r="5038" spans="2:2">
      <c r="B5038" s="280"/>
    </row>
    <row r="5039" spans="2:2">
      <c r="B5039" s="280"/>
    </row>
    <row r="5040" spans="2:2">
      <c r="B5040" s="280"/>
    </row>
    <row r="5041" spans="2:2">
      <c r="B5041" s="280"/>
    </row>
    <row r="5042" spans="2:2">
      <c r="B5042" s="280"/>
    </row>
    <row r="5043" spans="2:2">
      <c r="B5043" s="280"/>
    </row>
    <row r="5044" spans="2:2">
      <c r="B5044" s="280"/>
    </row>
    <row r="5045" spans="2:2">
      <c r="B5045" s="280"/>
    </row>
    <row r="5046" spans="2:2">
      <c r="B5046" s="280"/>
    </row>
    <row r="5047" spans="2:2">
      <c r="B5047" s="280"/>
    </row>
    <row r="5048" spans="2:2">
      <c r="B5048" s="280"/>
    </row>
    <row r="5049" spans="2:2">
      <c r="B5049" s="280"/>
    </row>
    <row r="5050" spans="2:2">
      <c r="B5050" s="280"/>
    </row>
    <row r="5051" spans="2:2">
      <c r="B5051" s="280"/>
    </row>
    <row r="5052" spans="2:2">
      <c r="B5052" s="280"/>
    </row>
    <row r="5053" spans="2:2">
      <c r="B5053" s="280"/>
    </row>
    <row r="5054" spans="2:2">
      <c r="B5054" s="280"/>
    </row>
    <row r="5055" spans="2:2">
      <c r="B5055" s="280"/>
    </row>
    <row r="5056" spans="2:2">
      <c r="B5056" s="280"/>
    </row>
    <row r="5057" spans="2:2">
      <c r="B5057" s="280"/>
    </row>
    <row r="5058" spans="2:2">
      <c r="B5058" s="280"/>
    </row>
    <row r="5059" spans="2:2">
      <c r="B5059" s="280"/>
    </row>
    <row r="5060" spans="2:2">
      <c r="B5060" s="280"/>
    </row>
    <row r="5061" spans="2:2">
      <c r="B5061" s="280"/>
    </row>
    <row r="5062" spans="2:2">
      <c r="B5062" s="280"/>
    </row>
    <row r="5063" spans="2:2">
      <c r="B5063" s="280"/>
    </row>
    <row r="5064" spans="2:2">
      <c r="B5064" s="280"/>
    </row>
    <row r="5065" spans="2:2">
      <c r="B5065" s="280"/>
    </row>
    <row r="5066" spans="2:2">
      <c r="B5066" s="280"/>
    </row>
    <row r="5067" spans="2:2">
      <c r="B5067" s="280"/>
    </row>
    <row r="5068" spans="2:2">
      <c r="B5068" s="280"/>
    </row>
    <row r="5069" spans="2:2">
      <c r="B5069" s="280"/>
    </row>
    <row r="5070" spans="2:2">
      <c r="B5070" s="280"/>
    </row>
    <row r="5071" spans="2:2">
      <c r="B5071" s="280"/>
    </row>
    <row r="5072" spans="2:2">
      <c r="B5072" s="280"/>
    </row>
    <row r="5073" spans="2:2">
      <c r="B5073" s="280"/>
    </row>
    <row r="5074" spans="2:2">
      <c r="B5074" s="280"/>
    </row>
    <row r="5075" spans="2:2">
      <c r="B5075" s="280"/>
    </row>
    <row r="5076" spans="2:2">
      <c r="B5076" s="280"/>
    </row>
    <row r="5077" spans="2:2">
      <c r="B5077" s="280"/>
    </row>
    <row r="5078" spans="2:2">
      <c r="B5078" s="280"/>
    </row>
    <row r="5079" spans="2:2">
      <c r="B5079" s="280"/>
    </row>
    <row r="5080" spans="2:2">
      <c r="B5080" s="280"/>
    </row>
    <row r="5081" spans="2:2">
      <c r="B5081" s="280"/>
    </row>
    <row r="5082" spans="2:2">
      <c r="B5082" s="280"/>
    </row>
    <row r="5083" spans="2:2">
      <c r="B5083" s="280"/>
    </row>
    <row r="5084" spans="2:2">
      <c r="B5084" s="280"/>
    </row>
    <row r="5085" spans="2:2">
      <c r="B5085" s="280"/>
    </row>
    <row r="5086" spans="2:2">
      <c r="B5086" s="280"/>
    </row>
    <row r="5087" spans="2:2">
      <c r="B5087" s="280"/>
    </row>
    <row r="5088" spans="2:2">
      <c r="B5088" s="280"/>
    </row>
    <row r="5089" spans="2:2">
      <c r="B5089" s="280"/>
    </row>
    <row r="5090" spans="2:2">
      <c r="B5090" s="280"/>
    </row>
    <row r="5091" spans="2:2">
      <c r="B5091" s="280"/>
    </row>
    <row r="5092" spans="2:2">
      <c r="B5092" s="280"/>
    </row>
    <row r="5093" spans="2:2">
      <c r="B5093" s="280"/>
    </row>
    <row r="5094" spans="2:2">
      <c r="B5094" s="280"/>
    </row>
    <row r="5095" spans="2:2">
      <c r="B5095" s="280"/>
    </row>
    <row r="5096" spans="2:2">
      <c r="B5096" s="280"/>
    </row>
    <row r="5097" spans="2:2">
      <c r="B5097" s="280"/>
    </row>
    <row r="5098" spans="2:2">
      <c r="B5098" s="280"/>
    </row>
    <row r="5099" spans="2:2">
      <c r="B5099" s="280"/>
    </row>
    <row r="5100" spans="2:2">
      <c r="B5100" s="280"/>
    </row>
    <row r="5101" spans="2:2">
      <c r="B5101" s="280"/>
    </row>
    <row r="5102" spans="2:2">
      <c r="B5102" s="280"/>
    </row>
    <row r="5103" spans="2:2">
      <c r="B5103" s="280"/>
    </row>
    <row r="5104" spans="2:2">
      <c r="B5104" s="280"/>
    </row>
    <row r="5105" spans="2:2">
      <c r="B5105" s="280"/>
    </row>
    <row r="5106" spans="2:2">
      <c r="B5106" s="280"/>
    </row>
    <row r="5107" spans="2:2">
      <c r="B5107" s="280"/>
    </row>
    <row r="5108" spans="2:2">
      <c r="B5108" s="280"/>
    </row>
    <row r="5109" spans="2:2">
      <c r="B5109" s="280"/>
    </row>
    <row r="5110" spans="2:2">
      <c r="B5110" s="280"/>
    </row>
    <row r="5111" spans="2:2">
      <c r="B5111" s="280"/>
    </row>
    <row r="5112" spans="2:2">
      <c r="B5112" s="280"/>
    </row>
    <row r="5113" spans="2:2">
      <c r="B5113" s="280"/>
    </row>
    <row r="5114" spans="2:2">
      <c r="B5114" s="280"/>
    </row>
    <row r="5115" spans="2:2">
      <c r="B5115" s="280"/>
    </row>
    <row r="5116" spans="2:2">
      <c r="B5116" s="280"/>
    </row>
    <row r="5117" spans="2:2">
      <c r="B5117" s="280"/>
    </row>
    <row r="5118" spans="2:2">
      <c r="B5118" s="280"/>
    </row>
    <row r="5119" spans="2:2">
      <c r="B5119" s="280"/>
    </row>
    <row r="5120" spans="2:2">
      <c r="B5120" s="280"/>
    </row>
    <row r="5121" spans="2:2">
      <c r="B5121" s="280"/>
    </row>
    <row r="5122" spans="2:2">
      <c r="B5122" s="280"/>
    </row>
    <row r="5123" spans="2:2">
      <c r="B5123" s="280"/>
    </row>
    <row r="5124" spans="2:2">
      <c r="B5124" s="280"/>
    </row>
    <row r="5125" spans="2:2">
      <c r="B5125" s="280"/>
    </row>
    <row r="5126" spans="2:2">
      <c r="B5126" s="280"/>
    </row>
    <row r="5127" spans="2:2">
      <c r="B5127" s="280"/>
    </row>
    <row r="5128" spans="2:2">
      <c r="B5128" s="280"/>
    </row>
    <row r="5129" spans="2:2">
      <c r="B5129" s="280"/>
    </row>
    <row r="5130" spans="2:2">
      <c r="B5130" s="280"/>
    </row>
    <row r="5131" spans="2:2">
      <c r="B5131" s="280"/>
    </row>
    <row r="5132" spans="2:2">
      <c r="B5132" s="280"/>
    </row>
    <row r="5133" spans="2:2">
      <c r="B5133" s="280"/>
    </row>
    <row r="5134" spans="2:2">
      <c r="B5134" s="280"/>
    </row>
    <row r="5135" spans="2:2">
      <c r="B5135" s="280"/>
    </row>
    <row r="5136" spans="2:2">
      <c r="B5136" s="280"/>
    </row>
    <row r="5137" spans="2:2">
      <c r="B5137" s="280"/>
    </row>
    <row r="5138" spans="2:2">
      <c r="B5138" s="280"/>
    </row>
    <row r="5139" spans="2:2">
      <c r="B5139" s="280"/>
    </row>
    <row r="5140" spans="2:2">
      <c r="B5140" s="280"/>
    </row>
    <row r="5141" spans="2:2">
      <c r="B5141" s="280"/>
    </row>
    <row r="5142" spans="2:2">
      <c r="B5142" s="280"/>
    </row>
    <row r="5143" spans="2:2">
      <c r="B5143" s="280"/>
    </row>
    <row r="5144" spans="2:2">
      <c r="B5144" s="280"/>
    </row>
    <row r="5145" spans="2:2">
      <c r="B5145" s="280"/>
    </row>
    <row r="5146" spans="2:2">
      <c r="B5146" s="280"/>
    </row>
    <row r="5147" spans="2:2">
      <c r="B5147" s="280"/>
    </row>
    <row r="5148" spans="2:2">
      <c r="B5148" s="280"/>
    </row>
    <row r="5149" spans="2:2">
      <c r="B5149" s="280"/>
    </row>
    <row r="5150" spans="2:2">
      <c r="B5150" s="280"/>
    </row>
    <row r="5151" spans="2:2">
      <c r="B5151" s="280"/>
    </row>
    <row r="5152" spans="2:2">
      <c r="B5152" s="280"/>
    </row>
    <row r="5153" spans="2:2">
      <c r="B5153" s="280"/>
    </row>
    <row r="5154" spans="2:2">
      <c r="B5154" s="280"/>
    </row>
    <row r="5155" spans="2:2">
      <c r="B5155" s="280"/>
    </row>
    <row r="5156" spans="2:2">
      <c r="B5156" s="280"/>
    </row>
    <row r="5157" spans="2:2">
      <c r="B5157" s="280"/>
    </row>
    <row r="5158" spans="2:2">
      <c r="B5158" s="280"/>
    </row>
    <row r="5159" spans="2:2">
      <c r="B5159" s="280"/>
    </row>
    <row r="5160" spans="2:2">
      <c r="B5160" s="280"/>
    </row>
    <row r="5161" spans="2:2">
      <c r="B5161" s="280"/>
    </row>
    <row r="5162" spans="2:2">
      <c r="B5162" s="280"/>
    </row>
    <row r="5163" spans="2:2">
      <c r="B5163" s="280"/>
    </row>
    <row r="5164" spans="2:2">
      <c r="B5164" s="280"/>
    </row>
    <row r="5165" spans="2:2">
      <c r="B5165" s="280"/>
    </row>
    <row r="5166" spans="2:2">
      <c r="B5166" s="280"/>
    </row>
    <row r="5167" spans="2:2">
      <c r="B5167" s="280"/>
    </row>
    <row r="5168" spans="2:2">
      <c r="B5168" s="280"/>
    </row>
    <row r="5169" spans="2:2">
      <c r="B5169" s="280"/>
    </row>
    <row r="5170" spans="2:2">
      <c r="B5170" s="280"/>
    </row>
    <row r="5171" spans="2:2">
      <c r="B5171" s="280"/>
    </row>
    <row r="5172" spans="2:2">
      <c r="B5172" s="280"/>
    </row>
    <row r="5173" spans="2:2">
      <c r="B5173" s="280"/>
    </row>
    <row r="5174" spans="2:2">
      <c r="B5174" s="280"/>
    </row>
    <row r="5175" spans="2:2">
      <c r="B5175" s="280"/>
    </row>
    <row r="5176" spans="2:2">
      <c r="B5176" s="280"/>
    </row>
    <row r="5177" spans="2:2">
      <c r="B5177" s="280"/>
    </row>
    <row r="5178" spans="2:2">
      <c r="B5178" s="280"/>
    </row>
    <row r="5179" spans="2:2">
      <c r="B5179" s="280"/>
    </row>
    <row r="5180" spans="2:2">
      <c r="B5180" s="280"/>
    </row>
    <row r="5181" spans="2:2">
      <c r="B5181" s="280"/>
    </row>
    <row r="5182" spans="2:2">
      <c r="B5182" s="280"/>
    </row>
    <row r="5183" spans="2:2">
      <c r="B5183" s="280"/>
    </row>
    <row r="5184" spans="2:2">
      <c r="B5184" s="280"/>
    </row>
    <row r="5185" spans="2:2">
      <c r="B5185" s="280"/>
    </row>
    <row r="5186" spans="2:2">
      <c r="B5186" s="280"/>
    </row>
    <row r="5187" spans="2:2">
      <c r="B5187" s="280"/>
    </row>
    <row r="5188" spans="2:2">
      <c r="B5188" s="280"/>
    </row>
    <row r="5189" spans="2:2">
      <c r="B5189" s="280"/>
    </row>
    <row r="5190" spans="2:2">
      <c r="B5190" s="280"/>
    </row>
    <row r="5191" spans="2:2">
      <c r="B5191" s="280"/>
    </row>
    <row r="5192" spans="2:2">
      <c r="B5192" s="280"/>
    </row>
    <row r="5193" spans="2:2">
      <c r="B5193" s="280"/>
    </row>
    <row r="5194" spans="2:2">
      <c r="B5194" s="280"/>
    </row>
    <row r="5195" spans="2:2">
      <c r="B5195" s="280"/>
    </row>
    <row r="5196" spans="2:2">
      <c r="B5196" s="280"/>
    </row>
    <row r="5197" spans="2:2">
      <c r="B5197" s="280"/>
    </row>
    <row r="5198" spans="2:2">
      <c r="B5198" s="280"/>
    </row>
    <row r="5199" spans="2:2">
      <c r="B5199" s="280"/>
    </row>
    <row r="5200" spans="2:2">
      <c r="B5200" s="280"/>
    </row>
    <row r="5201" spans="2:2">
      <c r="B5201" s="280"/>
    </row>
    <row r="5202" spans="2:2">
      <c r="B5202" s="280"/>
    </row>
    <row r="5203" spans="2:2">
      <c r="B5203" s="280"/>
    </row>
    <row r="5204" spans="2:2">
      <c r="B5204" s="280"/>
    </row>
    <row r="5205" spans="2:2">
      <c r="B5205" s="280"/>
    </row>
    <row r="5206" spans="2:2">
      <c r="B5206" s="280"/>
    </row>
    <row r="5207" spans="2:2">
      <c r="B5207" s="280"/>
    </row>
    <row r="5208" spans="2:2">
      <c r="B5208" s="280"/>
    </row>
    <row r="5209" spans="2:2">
      <c r="B5209" s="280"/>
    </row>
    <row r="5210" spans="2:2">
      <c r="B5210" s="280"/>
    </row>
    <row r="5211" spans="2:2">
      <c r="B5211" s="280"/>
    </row>
    <row r="5212" spans="2:2">
      <c r="B5212" s="280"/>
    </row>
    <row r="5213" spans="2:2">
      <c r="B5213" s="280"/>
    </row>
    <row r="5214" spans="2:2">
      <c r="B5214" s="280"/>
    </row>
    <row r="5215" spans="2:2">
      <c r="B5215" s="280"/>
    </row>
    <row r="5216" spans="2:2">
      <c r="B5216" s="280"/>
    </row>
    <row r="5217" spans="2:2">
      <c r="B5217" s="280"/>
    </row>
    <row r="5218" spans="2:2">
      <c r="B5218" s="280"/>
    </row>
    <row r="5219" spans="2:2">
      <c r="B5219" s="280"/>
    </row>
    <row r="5220" spans="2:2">
      <c r="B5220" s="280"/>
    </row>
    <row r="5221" spans="2:2">
      <c r="B5221" s="280"/>
    </row>
    <row r="5222" spans="2:2">
      <c r="B5222" s="280"/>
    </row>
    <row r="5223" spans="2:2">
      <c r="B5223" s="280"/>
    </row>
    <row r="5224" spans="2:2">
      <c r="B5224" s="280"/>
    </row>
    <row r="5225" spans="2:2">
      <c r="B5225" s="280"/>
    </row>
    <row r="5226" spans="2:2">
      <c r="B5226" s="280"/>
    </row>
    <row r="5227" spans="2:2">
      <c r="B5227" s="280"/>
    </row>
    <row r="5228" spans="2:2">
      <c r="B5228" s="280"/>
    </row>
    <row r="5229" spans="2:2">
      <c r="B5229" s="280"/>
    </row>
    <row r="5230" spans="2:2">
      <c r="B5230" s="280"/>
    </row>
    <row r="5231" spans="2:2">
      <c r="B5231" s="280"/>
    </row>
    <row r="5232" spans="2:2">
      <c r="B5232" s="280"/>
    </row>
    <row r="5233" spans="2:2">
      <c r="B5233" s="280"/>
    </row>
    <row r="5234" spans="2:2">
      <c r="B5234" s="280"/>
    </row>
    <row r="5235" spans="2:2">
      <c r="B5235" s="280"/>
    </row>
    <row r="5236" spans="2:2">
      <c r="B5236" s="280"/>
    </row>
    <row r="5237" spans="2:2">
      <c r="B5237" s="280"/>
    </row>
    <row r="5238" spans="2:2">
      <c r="B5238" s="280"/>
    </row>
    <row r="5239" spans="2:2">
      <c r="B5239" s="280"/>
    </row>
    <row r="5240" spans="2:2">
      <c r="B5240" s="280"/>
    </row>
    <row r="5241" spans="2:2">
      <c r="B5241" s="280"/>
    </row>
    <row r="5242" spans="2:2">
      <c r="B5242" s="280"/>
    </row>
    <row r="5243" spans="2:2">
      <c r="B5243" s="280"/>
    </row>
    <row r="5244" spans="2:2">
      <c r="B5244" s="280"/>
    </row>
    <row r="5245" spans="2:2">
      <c r="B5245" s="280"/>
    </row>
    <row r="5246" spans="2:2">
      <c r="B5246" s="280"/>
    </row>
    <row r="5247" spans="2:2">
      <c r="B5247" s="280"/>
    </row>
    <row r="5248" spans="2:2">
      <c r="B5248" s="280"/>
    </row>
    <row r="5249" spans="2:2">
      <c r="B5249" s="280"/>
    </row>
    <row r="5250" spans="2:2">
      <c r="B5250" s="280"/>
    </row>
    <row r="5251" spans="2:2">
      <c r="B5251" s="280"/>
    </row>
    <row r="5252" spans="2:2">
      <c r="B5252" s="280"/>
    </row>
    <row r="5253" spans="2:2">
      <c r="B5253" s="280"/>
    </row>
    <row r="5254" spans="2:2">
      <c r="B5254" s="280"/>
    </row>
    <row r="5255" spans="2:2">
      <c r="B5255" s="280"/>
    </row>
    <row r="5256" spans="2:2">
      <c r="B5256" s="280"/>
    </row>
    <row r="5257" spans="2:2">
      <c r="B5257" s="280"/>
    </row>
    <row r="5258" spans="2:2">
      <c r="B5258" s="280"/>
    </row>
    <row r="5259" spans="2:2">
      <c r="B5259" s="280"/>
    </row>
    <row r="5260" spans="2:2">
      <c r="B5260" s="280"/>
    </row>
    <row r="5261" spans="2:2">
      <c r="B5261" s="280"/>
    </row>
    <row r="5262" spans="2:2">
      <c r="B5262" s="280"/>
    </row>
    <row r="5263" spans="2:2">
      <c r="B5263" s="280"/>
    </row>
    <row r="5264" spans="2:2">
      <c r="B5264" s="280"/>
    </row>
    <row r="5265" spans="2:2">
      <c r="B5265" s="280"/>
    </row>
    <row r="5266" spans="2:2">
      <c r="B5266" s="280"/>
    </row>
    <row r="5267" spans="2:2">
      <c r="B5267" s="280"/>
    </row>
    <row r="5268" spans="2:2">
      <c r="B5268" s="280"/>
    </row>
    <row r="5269" spans="2:2">
      <c r="B5269" s="280"/>
    </row>
    <row r="5270" spans="2:2">
      <c r="B5270" s="280"/>
    </row>
    <row r="5271" spans="2:2">
      <c r="B5271" s="280"/>
    </row>
    <row r="5272" spans="2:2">
      <c r="B5272" s="280"/>
    </row>
    <row r="5273" spans="2:2">
      <c r="B5273" s="280"/>
    </row>
    <row r="5274" spans="2:2">
      <c r="B5274" s="280"/>
    </row>
    <row r="5275" spans="2:2">
      <c r="B5275" s="280"/>
    </row>
    <row r="5276" spans="2:2">
      <c r="B5276" s="280"/>
    </row>
    <row r="5277" spans="2:2">
      <c r="B5277" s="280"/>
    </row>
    <row r="5278" spans="2:2">
      <c r="B5278" s="280"/>
    </row>
    <row r="5279" spans="2:2">
      <c r="B5279" s="280"/>
    </row>
    <row r="5280" spans="2:2">
      <c r="B5280" s="280"/>
    </row>
    <row r="5281" spans="2:2">
      <c r="B5281" s="280"/>
    </row>
    <row r="5282" spans="2:2">
      <c r="B5282" s="280"/>
    </row>
    <row r="5283" spans="2:2">
      <c r="B5283" s="280"/>
    </row>
    <row r="5284" spans="2:2">
      <c r="B5284" s="280"/>
    </row>
    <row r="5285" spans="2:2">
      <c r="B5285" s="280"/>
    </row>
    <row r="5286" spans="2:2">
      <c r="B5286" s="280"/>
    </row>
    <row r="5287" spans="2:2">
      <c r="B5287" s="280"/>
    </row>
    <row r="5288" spans="2:2">
      <c r="B5288" s="280"/>
    </row>
    <row r="5289" spans="2:2">
      <c r="B5289" s="280"/>
    </row>
    <row r="5290" spans="2:2">
      <c r="B5290" s="280"/>
    </row>
    <row r="5291" spans="2:2">
      <c r="B5291" s="280"/>
    </row>
    <row r="5292" spans="2:2">
      <c r="B5292" s="280"/>
    </row>
    <row r="5293" spans="2:2">
      <c r="B5293" s="280"/>
    </row>
    <row r="5294" spans="2:2">
      <c r="B5294" s="280"/>
    </row>
    <row r="5295" spans="2:2">
      <c r="B5295" s="280"/>
    </row>
    <row r="5296" spans="2:2">
      <c r="B5296" s="280"/>
    </row>
    <row r="5297" spans="2:2">
      <c r="B5297" s="280"/>
    </row>
    <row r="5298" spans="2:2">
      <c r="B5298" s="280"/>
    </row>
    <row r="5299" spans="2:2">
      <c r="B5299" s="280"/>
    </row>
    <row r="5300" spans="2:2">
      <c r="B5300" s="280"/>
    </row>
    <row r="5301" spans="2:2">
      <c r="B5301" s="280"/>
    </row>
    <row r="5302" spans="2:2">
      <c r="B5302" s="280"/>
    </row>
    <row r="5303" spans="2:2">
      <c r="B5303" s="280"/>
    </row>
    <row r="5304" spans="2:2">
      <c r="B5304" s="280"/>
    </row>
    <row r="5305" spans="2:2">
      <c r="B5305" s="280"/>
    </row>
    <row r="5306" spans="2:2">
      <c r="B5306" s="280"/>
    </row>
    <row r="5307" spans="2:2">
      <c r="B5307" s="280"/>
    </row>
    <row r="5308" spans="2:2">
      <c r="B5308" s="280"/>
    </row>
    <row r="5309" spans="2:2">
      <c r="B5309" s="280"/>
    </row>
    <row r="5310" spans="2:2">
      <c r="B5310" s="280"/>
    </row>
    <row r="5311" spans="2:2">
      <c r="B5311" s="280"/>
    </row>
    <row r="5312" spans="2:2">
      <c r="B5312" s="280"/>
    </row>
    <row r="5313" spans="2:2">
      <c r="B5313" s="280"/>
    </row>
    <row r="5314" spans="2:2">
      <c r="B5314" s="280"/>
    </row>
    <row r="5315" spans="2:2">
      <c r="B5315" s="280"/>
    </row>
    <row r="5316" spans="2:2">
      <c r="B5316" s="280"/>
    </row>
    <row r="5317" spans="2:2">
      <c r="B5317" s="280"/>
    </row>
    <row r="5318" spans="2:2">
      <c r="B5318" s="280"/>
    </row>
    <row r="5319" spans="2:2">
      <c r="B5319" s="280"/>
    </row>
    <row r="5320" spans="2:2">
      <c r="B5320" s="280"/>
    </row>
    <row r="5321" spans="2:2">
      <c r="B5321" s="280"/>
    </row>
    <row r="5322" spans="2:2">
      <c r="B5322" s="280"/>
    </row>
    <row r="5323" spans="2:2">
      <c r="B5323" s="280"/>
    </row>
    <row r="5324" spans="2:2">
      <c r="B5324" s="280"/>
    </row>
    <row r="5325" spans="2:2">
      <c r="B5325" s="280"/>
    </row>
    <row r="5326" spans="2:2">
      <c r="B5326" s="280"/>
    </row>
    <row r="5327" spans="2:2">
      <c r="B5327" s="280"/>
    </row>
    <row r="5328" spans="2:2">
      <c r="B5328" s="280"/>
    </row>
    <row r="5329" spans="2:2">
      <c r="B5329" s="280"/>
    </row>
    <row r="5330" spans="2:2">
      <c r="B5330" s="280"/>
    </row>
    <row r="5331" spans="2:2">
      <c r="B5331" s="280"/>
    </row>
    <row r="5332" spans="2:2">
      <c r="B5332" s="280"/>
    </row>
    <row r="5333" spans="2:2">
      <c r="B5333" s="280"/>
    </row>
    <row r="5334" spans="2:2">
      <c r="B5334" s="280"/>
    </row>
    <row r="5335" spans="2:2">
      <c r="B5335" s="280"/>
    </row>
    <row r="5336" spans="2:2">
      <c r="B5336" s="280"/>
    </row>
    <row r="5337" spans="2:2">
      <c r="B5337" s="280"/>
    </row>
    <row r="5338" spans="2:2">
      <c r="B5338" s="280"/>
    </row>
    <row r="5339" spans="2:2">
      <c r="B5339" s="280"/>
    </row>
    <row r="5340" spans="2:2">
      <c r="B5340" s="280"/>
    </row>
    <row r="5341" spans="2:2">
      <c r="B5341" s="280"/>
    </row>
    <row r="5342" spans="2:2">
      <c r="B5342" s="280"/>
    </row>
    <row r="5343" spans="2:2">
      <c r="B5343" s="280"/>
    </row>
    <row r="5344" spans="2:2">
      <c r="B5344" s="280"/>
    </row>
    <row r="5345" spans="2:2">
      <c r="B5345" s="280"/>
    </row>
    <row r="5346" spans="2:2">
      <c r="B5346" s="280"/>
    </row>
    <row r="5347" spans="2:2">
      <c r="B5347" s="280"/>
    </row>
    <row r="5348" spans="2:2">
      <c r="B5348" s="280"/>
    </row>
    <row r="5349" spans="2:2">
      <c r="B5349" s="280"/>
    </row>
    <row r="5350" spans="2:2">
      <c r="B5350" s="280"/>
    </row>
    <row r="5351" spans="2:2">
      <c r="B5351" s="280"/>
    </row>
    <row r="5352" spans="2:2">
      <c r="B5352" s="280"/>
    </row>
    <row r="5353" spans="2:2">
      <c r="B5353" s="280"/>
    </row>
    <row r="5354" spans="2:2">
      <c r="B5354" s="280"/>
    </row>
    <row r="5355" spans="2:2">
      <c r="B5355" s="280"/>
    </row>
    <row r="5356" spans="2:2">
      <c r="B5356" s="280"/>
    </row>
    <row r="5357" spans="2:2">
      <c r="B5357" s="280"/>
    </row>
    <row r="5358" spans="2:2">
      <c r="B5358" s="280"/>
    </row>
    <row r="5359" spans="2:2">
      <c r="B5359" s="280"/>
    </row>
    <row r="5360" spans="2:2">
      <c r="B5360" s="280"/>
    </row>
    <row r="5361" spans="2:2">
      <c r="B5361" s="280"/>
    </row>
    <row r="5362" spans="2:2">
      <c r="B5362" s="280"/>
    </row>
    <row r="5363" spans="2:2">
      <c r="B5363" s="280"/>
    </row>
    <row r="5364" spans="2:2">
      <c r="B5364" s="280"/>
    </row>
    <row r="5365" spans="2:2">
      <c r="B5365" s="280"/>
    </row>
    <row r="5366" spans="2:2">
      <c r="B5366" s="280"/>
    </row>
    <row r="5367" spans="2:2">
      <c r="B5367" s="280"/>
    </row>
    <row r="5368" spans="2:2">
      <c r="B5368" s="280"/>
    </row>
    <row r="5369" spans="2:2">
      <c r="B5369" s="280"/>
    </row>
    <row r="5370" spans="2:2">
      <c r="B5370" s="280"/>
    </row>
    <row r="5371" spans="2:2">
      <c r="B5371" s="280"/>
    </row>
    <row r="5372" spans="2:2">
      <c r="B5372" s="280"/>
    </row>
    <row r="5373" spans="2:2">
      <c r="B5373" s="280"/>
    </row>
    <row r="5374" spans="2:2">
      <c r="B5374" s="280"/>
    </row>
    <row r="5375" spans="2:2">
      <c r="B5375" s="280"/>
    </row>
    <row r="5376" spans="2:2">
      <c r="B5376" s="280"/>
    </row>
    <row r="5377" spans="2:2">
      <c r="B5377" s="280"/>
    </row>
    <row r="5378" spans="2:2">
      <c r="B5378" s="280"/>
    </row>
    <row r="5379" spans="2:2">
      <c r="B5379" s="280"/>
    </row>
    <row r="5380" spans="2:2">
      <c r="B5380" s="280"/>
    </row>
    <row r="5381" spans="2:2">
      <c r="B5381" s="280"/>
    </row>
    <row r="5382" spans="2:2">
      <c r="B5382" s="280"/>
    </row>
    <row r="5383" spans="2:2">
      <c r="B5383" s="280"/>
    </row>
    <row r="5384" spans="2:2">
      <c r="B5384" s="280"/>
    </row>
    <row r="5385" spans="2:2">
      <c r="B5385" s="280"/>
    </row>
    <row r="5386" spans="2:2">
      <c r="B5386" s="280"/>
    </row>
    <row r="5387" spans="2:2">
      <c r="B5387" s="280"/>
    </row>
    <row r="5388" spans="2:2">
      <c r="B5388" s="280"/>
    </row>
    <row r="5389" spans="2:2">
      <c r="B5389" s="280"/>
    </row>
    <row r="5390" spans="2:2">
      <c r="B5390" s="280"/>
    </row>
    <row r="5391" spans="2:2">
      <c r="B5391" s="280"/>
    </row>
    <row r="5392" spans="2:2">
      <c r="B5392" s="280"/>
    </row>
    <row r="5393" spans="2:2">
      <c r="B5393" s="280"/>
    </row>
    <row r="5394" spans="2:2">
      <c r="B5394" s="280"/>
    </row>
    <row r="5395" spans="2:2">
      <c r="B5395" s="280"/>
    </row>
    <row r="5396" spans="2:2">
      <c r="B5396" s="280"/>
    </row>
    <row r="5397" spans="2:2">
      <c r="B5397" s="280"/>
    </row>
    <row r="5398" spans="2:2">
      <c r="B5398" s="280"/>
    </row>
    <row r="5399" spans="2:2">
      <c r="B5399" s="280"/>
    </row>
    <row r="5400" spans="2:2">
      <c r="B5400" s="280"/>
    </row>
    <row r="5401" spans="2:2">
      <c r="B5401" s="280"/>
    </row>
    <row r="5402" spans="2:2">
      <c r="B5402" s="280"/>
    </row>
    <row r="5403" spans="2:2">
      <c r="B5403" s="280"/>
    </row>
    <row r="5404" spans="2:2">
      <c r="B5404" s="280"/>
    </row>
    <row r="5405" spans="2:2">
      <c r="B5405" s="280"/>
    </row>
    <row r="5406" spans="2:2">
      <c r="B5406" s="280"/>
    </row>
    <row r="5407" spans="2:2">
      <c r="B5407" s="280"/>
    </row>
    <row r="5408" spans="2:2">
      <c r="B5408" s="280"/>
    </row>
    <row r="5409" spans="2:2">
      <c r="B5409" s="280"/>
    </row>
    <row r="5410" spans="2:2">
      <c r="B5410" s="280"/>
    </row>
    <row r="5411" spans="2:2">
      <c r="B5411" s="280"/>
    </row>
    <row r="5412" spans="2:2">
      <c r="B5412" s="280"/>
    </row>
    <row r="5413" spans="2:2">
      <c r="B5413" s="280"/>
    </row>
    <row r="5414" spans="2:2">
      <c r="B5414" s="280"/>
    </row>
    <row r="5415" spans="2:2">
      <c r="B5415" s="280"/>
    </row>
    <row r="5416" spans="2:2">
      <c r="B5416" s="280"/>
    </row>
    <row r="5417" spans="2:2">
      <c r="B5417" s="280"/>
    </row>
    <row r="5418" spans="2:2">
      <c r="B5418" s="280"/>
    </row>
    <row r="5419" spans="2:2">
      <c r="B5419" s="280"/>
    </row>
    <row r="5420" spans="2:2">
      <c r="B5420" s="280"/>
    </row>
    <row r="5421" spans="2:2">
      <c r="B5421" s="280"/>
    </row>
    <row r="5422" spans="2:2">
      <c r="B5422" s="280"/>
    </row>
    <row r="5423" spans="2:2">
      <c r="B5423" s="280"/>
    </row>
    <row r="5424" spans="2:2">
      <c r="B5424" s="280"/>
    </row>
    <row r="5425" spans="2:2">
      <c r="B5425" s="280"/>
    </row>
    <row r="5426" spans="2:2">
      <c r="B5426" s="280"/>
    </row>
    <row r="5427" spans="2:2">
      <c r="B5427" s="280"/>
    </row>
    <row r="5428" spans="2:2">
      <c r="B5428" s="280"/>
    </row>
    <row r="5429" spans="2:2">
      <c r="B5429" s="280"/>
    </row>
    <row r="5430" spans="2:2">
      <c r="B5430" s="280"/>
    </row>
    <row r="5431" spans="2:2">
      <c r="B5431" s="280"/>
    </row>
    <row r="5432" spans="2:2">
      <c r="B5432" s="280"/>
    </row>
    <row r="5433" spans="2:2">
      <c r="B5433" s="280"/>
    </row>
    <row r="5434" spans="2:2">
      <c r="B5434" s="280"/>
    </row>
    <row r="5435" spans="2:2">
      <c r="B5435" s="280"/>
    </row>
    <row r="5436" spans="2:2">
      <c r="B5436" s="280"/>
    </row>
    <row r="5437" spans="2:2">
      <c r="B5437" s="280"/>
    </row>
    <row r="5438" spans="2:2">
      <c r="B5438" s="280"/>
    </row>
    <row r="5439" spans="2:2">
      <c r="B5439" s="280"/>
    </row>
    <row r="5440" spans="2:2">
      <c r="B5440" s="280"/>
    </row>
    <row r="5441" spans="2:2">
      <c r="B5441" s="280"/>
    </row>
    <row r="5442" spans="2:2">
      <c r="B5442" s="280"/>
    </row>
    <row r="5443" spans="2:2">
      <c r="B5443" s="280"/>
    </row>
    <row r="5444" spans="2:2">
      <c r="B5444" s="280"/>
    </row>
    <row r="5445" spans="2:2">
      <c r="B5445" s="280"/>
    </row>
    <row r="5446" spans="2:2">
      <c r="B5446" s="280"/>
    </row>
    <row r="5447" spans="2:2">
      <c r="B5447" s="280"/>
    </row>
    <row r="5448" spans="2:2">
      <c r="B5448" s="280"/>
    </row>
    <row r="5449" spans="2:2">
      <c r="B5449" s="280"/>
    </row>
    <row r="5450" spans="2:2">
      <c r="B5450" s="280"/>
    </row>
    <row r="5451" spans="2:2">
      <c r="B5451" s="280"/>
    </row>
    <row r="5452" spans="2:2">
      <c r="B5452" s="280"/>
    </row>
    <row r="5453" spans="2:2">
      <c r="B5453" s="280"/>
    </row>
    <row r="5454" spans="2:2">
      <c r="B5454" s="280"/>
    </row>
    <row r="5455" spans="2:2">
      <c r="B5455" s="280"/>
    </row>
    <row r="5456" spans="2:2">
      <c r="B5456" s="280"/>
    </row>
    <row r="5457" spans="2:2">
      <c r="B5457" s="280"/>
    </row>
    <row r="5458" spans="2:2">
      <c r="B5458" s="280"/>
    </row>
    <row r="5459" spans="2:2">
      <c r="B5459" s="280"/>
    </row>
    <row r="5460" spans="2:2">
      <c r="B5460" s="280"/>
    </row>
    <row r="5461" spans="2:2">
      <c r="B5461" s="280"/>
    </row>
    <row r="5462" spans="2:2">
      <c r="B5462" s="280"/>
    </row>
    <row r="5463" spans="2:2">
      <c r="B5463" s="280"/>
    </row>
    <row r="5464" spans="2:2">
      <c r="B5464" s="280"/>
    </row>
    <row r="5465" spans="2:2">
      <c r="B5465" s="280"/>
    </row>
    <row r="5466" spans="2:2">
      <c r="B5466" s="280"/>
    </row>
    <row r="5467" spans="2:2">
      <c r="B5467" s="280"/>
    </row>
    <row r="5468" spans="2:2">
      <c r="B5468" s="280"/>
    </row>
    <row r="5469" spans="2:2">
      <c r="B5469" s="280"/>
    </row>
    <row r="5470" spans="2:2">
      <c r="B5470" s="280"/>
    </row>
    <row r="5471" spans="2:2">
      <c r="B5471" s="280"/>
    </row>
    <row r="5472" spans="2:2">
      <c r="B5472" s="280"/>
    </row>
    <row r="5473" spans="2:2">
      <c r="B5473" s="280"/>
    </row>
    <row r="5474" spans="2:2">
      <c r="B5474" s="280"/>
    </row>
    <row r="5475" spans="2:2">
      <c r="B5475" s="280"/>
    </row>
    <row r="5476" spans="2:2">
      <c r="B5476" s="280"/>
    </row>
    <row r="5477" spans="2:2">
      <c r="B5477" s="280"/>
    </row>
    <row r="5478" spans="2:2">
      <c r="B5478" s="280"/>
    </row>
    <row r="5479" spans="2:2">
      <c r="B5479" s="280"/>
    </row>
    <row r="5480" spans="2:2">
      <c r="B5480" s="280"/>
    </row>
    <row r="5481" spans="2:2">
      <c r="B5481" s="280"/>
    </row>
    <row r="5482" spans="2:2">
      <c r="B5482" s="280"/>
    </row>
    <row r="5483" spans="2:2">
      <c r="B5483" s="280"/>
    </row>
    <row r="5484" spans="2:2">
      <c r="B5484" s="280"/>
    </row>
    <row r="5485" spans="2:2">
      <c r="B5485" s="280"/>
    </row>
    <row r="5486" spans="2:2">
      <c r="B5486" s="280"/>
    </row>
    <row r="5487" spans="2:2">
      <c r="B5487" s="280"/>
    </row>
    <row r="5488" spans="2:2">
      <c r="B5488" s="280"/>
    </row>
    <row r="5489" spans="2:2">
      <c r="B5489" s="280"/>
    </row>
    <row r="5490" spans="2:2">
      <c r="B5490" s="280"/>
    </row>
    <row r="5491" spans="2:2">
      <c r="B5491" s="280"/>
    </row>
    <row r="5492" spans="2:2">
      <c r="B5492" s="280"/>
    </row>
    <row r="5493" spans="2:2">
      <c r="B5493" s="280"/>
    </row>
    <row r="5494" spans="2:2">
      <c r="B5494" s="280"/>
    </row>
    <row r="5495" spans="2:2">
      <c r="B5495" s="280"/>
    </row>
    <row r="5496" spans="2:2">
      <c r="B5496" s="280"/>
    </row>
    <row r="5497" spans="2:2">
      <c r="B5497" s="280"/>
    </row>
    <row r="5498" spans="2:2">
      <c r="B5498" s="280"/>
    </row>
    <row r="5499" spans="2:2">
      <c r="B5499" s="280"/>
    </row>
    <row r="5500" spans="2:2">
      <c r="B5500" s="280"/>
    </row>
    <row r="5501" spans="2:2">
      <c r="B5501" s="280"/>
    </row>
    <row r="5502" spans="2:2">
      <c r="B5502" s="280"/>
    </row>
    <row r="5503" spans="2:2">
      <c r="B5503" s="280"/>
    </row>
    <row r="5504" spans="2:2">
      <c r="B5504" s="280"/>
    </row>
    <row r="5505" spans="2:2">
      <c r="B5505" s="280"/>
    </row>
    <row r="5506" spans="2:2">
      <c r="B5506" s="280"/>
    </row>
    <row r="5507" spans="2:2">
      <c r="B5507" s="280"/>
    </row>
    <row r="5508" spans="2:2">
      <c r="B5508" s="280"/>
    </row>
    <row r="5509" spans="2:2">
      <c r="B5509" s="280"/>
    </row>
    <row r="5510" spans="2:2">
      <c r="B5510" s="280"/>
    </row>
    <row r="5511" spans="2:2">
      <c r="B5511" s="280"/>
    </row>
    <row r="5512" spans="2:2">
      <c r="B5512" s="280"/>
    </row>
    <row r="5513" spans="2:2">
      <c r="B5513" s="280"/>
    </row>
    <row r="5514" spans="2:2">
      <c r="B5514" s="280"/>
    </row>
    <row r="5515" spans="2:2">
      <c r="B5515" s="280"/>
    </row>
    <row r="5516" spans="2:2">
      <c r="B5516" s="280"/>
    </row>
    <row r="5517" spans="2:2">
      <c r="B5517" s="280"/>
    </row>
    <row r="5518" spans="2:2">
      <c r="B5518" s="280"/>
    </row>
    <row r="5519" spans="2:2">
      <c r="B5519" s="280"/>
    </row>
    <row r="5520" spans="2:2">
      <c r="B5520" s="280"/>
    </row>
    <row r="5521" spans="2:2">
      <c r="B5521" s="280"/>
    </row>
    <row r="5522" spans="2:2">
      <c r="B5522" s="280"/>
    </row>
    <row r="5523" spans="2:2">
      <c r="B5523" s="280"/>
    </row>
    <row r="5524" spans="2:2">
      <c r="B5524" s="280"/>
    </row>
    <row r="5525" spans="2:2">
      <c r="B5525" s="280"/>
    </row>
    <row r="5526" spans="2:2">
      <c r="B5526" s="280"/>
    </row>
    <row r="5527" spans="2:2">
      <c r="B5527" s="280"/>
    </row>
    <row r="5528" spans="2:2">
      <c r="B5528" s="280"/>
    </row>
    <row r="5529" spans="2:2">
      <c r="B5529" s="280"/>
    </row>
    <row r="5530" spans="2:2">
      <c r="B5530" s="280"/>
    </row>
    <row r="5531" spans="2:2">
      <c r="B5531" s="280"/>
    </row>
    <row r="5532" spans="2:2">
      <c r="B5532" s="280"/>
    </row>
    <row r="5533" spans="2:2">
      <c r="B5533" s="280"/>
    </row>
    <row r="5534" spans="2:2">
      <c r="B5534" s="280"/>
    </row>
    <row r="5535" spans="2:2">
      <c r="B5535" s="280"/>
    </row>
    <row r="5536" spans="2:2">
      <c r="B5536" s="280"/>
    </row>
    <row r="5537" spans="2:2">
      <c r="B5537" s="280"/>
    </row>
    <row r="5538" spans="2:2">
      <c r="B5538" s="280"/>
    </row>
    <row r="5539" spans="2:2">
      <c r="B5539" s="280"/>
    </row>
    <row r="5540" spans="2:2">
      <c r="B5540" s="280"/>
    </row>
    <row r="5541" spans="2:2">
      <c r="B5541" s="280"/>
    </row>
    <row r="5542" spans="2:2">
      <c r="B5542" s="280"/>
    </row>
    <row r="5543" spans="2:2">
      <c r="B5543" s="280"/>
    </row>
    <row r="5544" spans="2:2">
      <c r="B5544" s="280"/>
    </row>
    <row r="5545" spans="2:2">
      <c r="B5545" s="280"/>
    </row>
    <row r="5546" spans="2:2">
      <c r="B5546" s="280"/>
    </row>
    <row r="5547" spans="2:2">
      <c r="B5547" s="280"/>
    </row>
    <row r="5548" spans="2:2">
      <c r="B5548" s="280"/>
    </row>
    <row r="5549" spans="2:2">
      <c r="B5549" s="280"/>
    </row>
    <row r="5550" spans="2:2">
      <c r="B5550" s="280"/>
    </row>
    <row r="5551" spans="2:2">
      <c r="B5551" s="280"/>
    </row>
    <row r="5552" spans="2:2">
      <c r="B5552" s="280"/>
    </row>
    <row r="5553" spans="2:2">
      <c r="B5553" s="280"/>
    </row>
    <row r="5554" spans="2:2">
      <c r="B5554" s="280"/>
    </row>
    <row r="5555" spans="2:2">
      <c r="B5555" s="280"/>
    </row>
    <row r="5556" spans="2:2">
      <c r="B5556" s="280"/>
    </row>
    <row r="5557" spans="2:2">
      <c r="B5557" s="280"/>
    </row>
    <row r="5558" spans="2:2">
      <c r="B5558" s="280"/>
    </row>
    <row r="5559" spans="2:2">
      <c r="B5559" s="280"/>
    </row>
    <row r="5560" spans="2:2">
      <c r="B5560" s="280"/>
    </row>
    <row r="5561" spans="2:2">
      <c r="B5561" s="280"/>
    </row>
    <row r="5562" spans="2:2">
      <c r="B5562" s="280"/>
    </row>
    <row r="5563" spans="2:2">
      <c r="B5563" s="280"/>
    </row>
    <row r="5564" spans="2:2">
      <c r="B5564" s="280"/>
    </row>
    <row r="5565" spans="2:2">
      <c r="B5565" s="280"/>
    </row>
    <row r="5566" spans="2:2">
      <c r="B5566" s="280"/>
    </row>
    <row r="5567" spans="2:2">
      <c r="B5567" s="280"/>
    </row>
    <row r="5568" spans="2:2">
      <c r="B5568" s="280"/>
    </row>
    <row r="5569" spans="2:2">
      <c r="B5569" s="280"/>
    </row>
    <row r="5570" spans="2:2">
      <c r="B5570" s="280"/>
    </row>
    <row r="5571" spans="2:2">
      <c r="B5571" s="280"/>
    </row>
    <row r="5572" spans="2:2">
      <c r="B5572" s="280"/>
    </row>
    <row r="5573" spans="2:2">
      <c r="B5573" s="280"/>
    </row>
    <row r="5574" spans="2:2">
      <c r="B5574" s="280"/>
    </row>
    <row r="5575" spans="2:2">
      <c r="B5575" s="280"/>
    </row>
    <row r="5576" spans="2:2">
      <c r="B5576" s="280"/>
    </row>
    <row r="5577" spans="2:2">
      <c r="B5577" s="280"/>
    </row>
    <row r="5578" spans="2:2">
      <c r="B5578" s="280"/>
    </row>
    <row r="5579" spans="2:2">
      <c r="B5579" s="280"/>
    </row>
    <row r="5580" spans="2:2">
      <c r="B5580" s="280"/>
    </row>
    <row r="5581" spans="2:2">
      <c r="B5581" s="280"/>
    </row>
    <row r="5582" spans="2:2">
      <c r="B5582" s="280"/>
    </row>
    <row r="5583" spans="2:2">
      <c r="B5583" s="280"/>
    </row>
    <row r="5584" spans="2:2">
      <c r="B5584" s="280"/>
    </row>
    <row r="5585" spans="2:2">
      <c r="B5585" s="280"/>
    </row>
    <row r="5586" spans="2:2">
      <c r="B5586" s="280"/>
    </row>
    <row r="5587" spans="2:2">
      <c r="B5587" s="280"/>
    </row>
    <row r="5588" spans="2:2">
      <c r="B5588" s="280"/>
    </row>
    <row r="5589" spans="2:2">
      <c r="B5589" s="280"/>
    </row>
    <row r="5590" spans="2:2">
      <c r="B5590" s="280"/>
    </row>
    <row r="5591" spans="2:2">
      <c r="B5591" s="280"/>
    </row>
    <row r="5592" spans="2:2">
      <c r="B5592" s="280"/>
    </row>
    <row r="5593" spans="2:2">
      <c r="B5593" s="280"/>
    </row>
    <row r="5594" spans="2:2">
      <c r="B5594" s="280"/>
    </row>
    <row r="5595" spans="2:2">
      <c r="B5595" s="280"/>
    </row>
    <row r="5596" spans="2:2">
      <c r="B5596" s="280"/>
    </row>
    <row r="5597" spans="2:2">
      <c r="B5597" s="280"/>
    </row>
    <row r="5598" spans="2:2">
      <c r="B5598" s="280"/>
    </row>
    <row r="5599" spans="2:2">
      <c r="B5599" s="280"/>
    </row>
    <row r="5600" spans="2:2">
      <c r="B5600" s="280"/>
    </row>
    <row r="5601" spans="2:2">
      <c r="B5601" s="280"/>
    </row>
    <row r="5602" spans="2:2">
      <c r="B5602" s="280"/>
    </row>
    <row r="5603" spans="2:2">
      <c r="B5603" s="280"/>
    </row>
    <row r="5604" spans="2:2">
      <c r="B5604" s="280"/>
    </row>
    <row r="5605" spans="2:2">
      <c r="B5605" s="280"/>
    </row>
    <row r="5606" spans="2:2">
      <c r="B5606" s="280"/>
    </row>
    <row r="5607" spans="2:2">
      <c r="B5607" s="280"/>
    </row>
    <row r="5608" spans="2:2">
      <c r="B5608" s="280"/>
    </row>
    <row r="5609" spans="2:2">
      <c r="B5609" s="280"/>
    </row>
    <row r="5610" spans="2:2">
      <c r="B5610" s="280"/>
    </row>
    <row r="5611" spans="2:2">
      <c r="B5611" s="280"/>
    </row>
    <row r="5612" spans="2:2">
      <c r="B5612" s="280"/>
    </row>
    <row r="5613" spans="2:2">
      <c r="B5613" s="280"/>
    </row>
    <row r="5614" spans="2:2">
      <c r="B5614" s="280"/>
    </row>
    <row r="5615" spans="2:2">
      <c r="B5615" s="280"/>
    </row>
    <row r="5616" spans="2:2">
      <c r="B5616" s="280"/>
    </row>
    <row r="5617" spans="2:2">
      <c r="B5617" s="280"/>
    </row>
    <row r="5618" spans="2:2">
      <c r="B5618" s="280"/>
    </row>
    <row r="5619" spans="2:2">
      <c r="B5619" s="280"/>
    </row>
    <row r="5620" spans="2:2">
      <c r="B5620" s="280"/>
    </row>
    <row r="5621" spans="2:2">
      <c r="B5621" s="280"/>
    </row>
    <row r="5622" spans="2:2">
      <c r="B5622" s="280"/>
    </row>
    <row r="5623" spans="2:2">
      <c r="B5623" s="280"/>
    </row>
    <row r="5624" spans="2:2">
      <c r="B5624" s="280"/>
    </row>
    <row r="5625" spans="2:2">
      <c r="B5625" s="280"/>
    </row>
    <row r="5626" spans="2:2">
      <c r="B5626" s="280"/>
    </row>
    <row r="5627" spans="2:2">
      <c r="B5627" s="280"/>
    </row>
    <row r="5628" spans="2:2">
      <c r="B5628" s="280"/>
    </row>
    <row r="5629" spans="2:2">
      <c r="B5629" s="280"/>
    </row>
    <row r="5630" spans="2:2">
      <c r="B5630" s="280"/>
    </row>
    <row r="5631" spans="2:2">
      <c r="B5631" s="280"/>
    </row>
    <row r="5632" spans="2:2">
      <c r="B5632" s="280"/>
    </row>
    <row r="5633" spans="2:2">
      <c r="B5633" s="280"/>
    </row>
    <row r="5634" spans="2:2">
      <c r="B5634" s="280"/>
    </row>
    <row r="5635" spans="2:2">
      <c r="B5635" s="280"/>
    </row>
    <row r="5636" spans="2:2">
      <c r="B5636" s="280"/>
    </row>
    <row r="5637" spans="2:2">
      <c r="B5637" s="280"/>
    </row>
    <row r="5638" spans="2:2">
      <c r="B5638" s="280"/>
    </row>
    <row r="5639" spans="2:2">
      <c r="B5639" s="280"/>
    </row>
    <row r="5640" spans="2:2">
      <c r="B5640" s="280"/>
    </row>
    <row r="5641" spans="2:2">
      <c r="B5641" s="280"/>
    </row>
    <row r="5642" spans="2:2">
      <c r="B5642" s="280"/>
    </row>
    <row r="5643" spans="2:2">
      <c r="B5643" s="280"/>
    </row>
    <row r="5644" spans="2:2">
      <c r="B5644" s="280"/>
    </row>
    <row r="5645" spans="2:2">
      <c r="B5645" s="280"/>
    </row>
    <row r="5646" spans="2:2">
      <c r="B5646" s="280"/>
    </row>
    <row r="5647" spans="2:2">
      <c r="B5647" s="280"/>
    </row>
    <row r="5648" spans="2:2">
      <c r="B5648" s="280"/>
    </row>
    <row r="5649" spans="2:2">
      <c r="B5649" s="280"/>
    </row>
    <row r="5650" spans="2:2">
      <c r="B5650" s="280"/>
    </row>
    <row r="5651" spans="2:2">
      <c r="B5651" s="280"/>
    </row>
    <row r="5652" spans="2:2">
      <c r="B5652" s="280"/>
    </row>
    <row r="5653" spans="2:2">
      <c r="B5653" s="280"/>
    </row>
    <row r="5654" spans="2:2">
      <c r="B5654" s="280"/>
    </row>
    <row r="5655" spans="2:2">
      <c r="B5655" s="280"/>
    </row>
    <row r="5656" spans="2:2">
      <c r="B5656" s="280"/>
    </row>
    <row r="5657" spans="2:2">
      <c r="B5657" s="280"/>
    </row>
    <row r="5658" spans="2:2">
      <c r="B5658" s="280"/>
    </row>
    <row r="5659" spans="2:2">
      <c r="B5659" s="280"/>
    </row>
    <row r="5660" spans="2:2">
      <c r="B5660" s="280"/>
    </row>
    <row r="5661" spans="2:2">
      <c r="B5661" s="280"/>
    </row>
    <row r="5662" spans="2:2">
      <c r="B5662" s="280"/>
    </row>
    <row r="5663" spans="2:2">
      <c r="B5663" s="280"/>
    </row>
    <row r="5664" spans="2:2">
      <c r="B5664" s="280"/>
    </row>
    <row r="5665" spans="2:2">
      <c r="B5665" s="280"/>
    </row>
    <row r="5666" spans="2:2">
      <c r="B5666" s="280"/>
    </row>
    <row r="5667" spans="2:2">
      <c r="B5667" s="280"/>
    </row>
    <row r="5668" spans="2:2">
      <c r="B5668" s="280"/>
    </row>
    <row r="5669" spans="2:2">
      <c r="B5669" s="280"/>
    </row>
    <row r="5670" spans="2:2">
      <c r="B5670" s="280"/>
    </row>
    <row r="5671" spans="2:2">
      <c r="B5671" s="280"/>
    </row>
    <row r="5672" spans="2:2">
      <c r="B5672" s="280"/>
    </row>
    <row r="5673" spans="2:2">
      <c r="B5673" s="280"/>
    </row>
    <row r="5674" spans="2:2">
      <c r="B5674" s="280"/>
    </row>
    <row r="5675" spans="2:2">
      <c r="B5675" s="280"/>
    </row>
    <row r="5676" spans="2:2">
      <c r="B5676" s="280"/>
    </row>
    <row r="5677" spans="2:2">
      <c r="B5677" s="280"/>
    </row>
    <row r="5678" spans="2:2">
      <c r="B5678" s="280"/>
    </row>
    <row r="5679" spans="2:2">
      <c r="B5679" s="280"/>
    </row>
    <row r="5680" spans="2:2">
      <c r="B5680" s="280"/>
    </row>
    <row r="5681" spans="2:2">
      <c r="B5681" s="280"/>
    </row>
    <row r="5682" spans="2:2">
      <c r="B5682" s="280"/>
    </row>
    <row r="5683" spans="2:2">
      <c r="B5683" s="280"/>
    </row>
    <row r="5684" spans="2:2">
      <c r="B5684" s="280"/>
    </row>
    <row r="5685" spans="2:2">
      <c r="B5685" s="280"/>
    </row>
    <row r="5686" spans="2:2">
      <c r="B5686" s="280"/>
    </row>
    <row r="5687" spans="2:2">
      <c r="B5687" s="280"/>
    </row>
    <row r="5688" spans="2:2">
      <c r="B5688" s="280"/>
    </row>
    <row r="5689" spans="2:2">
      <c r="B5689" s="280"/>
    </row>
    <row r="5690" spans="2:2">
      <c r="B5690" s="280"/>
    </row>
    <row r="5691" spans="2:2">
      <c r="B5691" s="280"/>
    </row>
    <row r="5692" spans="2:2">
      <c r="B5692" s="280"/>
    </row>
    <row r="5693" spans="2:2">
      <c r="B5693" s="280"/>
    </row>
    <row r="5694" spans="2:2">
      <c r="B5694" s="280"/>
    </row>
    <row r="5695" spans="2:2">
      <c r="B5695" s="280"/>
    </row>
    <row r="5696" spans="2:2">
      <c r="B5696" s="280"/>
    </row>
    <row r="5697" spans="2:2">
      <c r="B5697" s="280"/>
    </row>
    <row r="5698" spans="2:2">
      <c r="B5698" s="280"/>
    </row>
    <row r="5699" spans="2:2">
      <c r="B5699" s="280"/>
    </row>
    <row r="5700" spans="2:2">
      <c r="B5700" s="280"/>
    </row>
    <row r="5701" spans="2:2">
      <c r="B5701" s="280"/>
    </row>
    <row r="5702" spans="2:2">
      <c r="B5702" s="280"/>
    </row>
    <row r="5703" spans="2:2">
      <c r="B5703" s="280"/>
    </row>
    <row r="5704" spans="2:2">
      <c r="B5704" s="280"/>
    </row>
    <row r="5705" spans="2:2">
      <c r="B5705" s="280"/>
    </row>
    <row r="5706" spans="2:2">
      <c r="B5706" s="280"/>
    </row>
    <row r="5707" spans="2:2">
      <c r="B5707" s="280"/>
    </row>
    <row r="5708" spans="2:2">
      <c r="B5708" s="280"/>
    </row>
    <row r="5709" spans="2:2">
      <c r="B5709" s="280"/>
    </row>
    <row r="5710" spans="2:2">
      <c r="B5710" s="280"/>
    </row>
    <row r="5711" spans="2:2">
      <c r="B5711" s="280"/>
    </row>
    <row r="5712" spans="2:2">
      <c r="B5712" s="280"/>
    </row>
    <row r="5713" spans="2:2">
      <c r="B5713" s="280"/>
    </row>
    <row r="5714" spans="2:2">
      <c r="B5714" s="280"/>
    </row>
    <row r="5715" spans="2:2">
      <c r="B5715" s="280"/>
    </row>
    <row r="5716" spans="2:2">
      <c r="B5716" s="280"/>
    </row>
    <row r="5717" spans="2:2">
      <c r="B5717" s="280"/>
    </row>
    <row r="5718" spans="2:2">
      <c r="B5718" s="280"/>
    </row>
    <row r="5719" spans="2:2">
      <c r="B5719" s="280"/>
    </row>
    <row r="5720" spans="2:2">
      <c r="B5720" s="280"/>
    </row>
    <row r="5721" spans="2:2">
      <c r="B5721" s="280"/>
    </row>
    <row r="5722" spans="2:2">
      <c r="B5722" s="280"/>
    </row>
    <row r="5723" spans="2:2">
      <c r="B5723" s="280"/>
    </row>
    <row r="5724" spans="2:2">
      <c r="B5724" s="280"/>
    </row>
    <row r="5725" spans="2:2">
      <c r="B5725" s="280"/>
    </row>
    <row r="5726" spans="2:2">
      <c r="B5726" s="280"/>
    </row>
    <row r="5727" spans="2:2">
      <c r="B5727" s="280"/>
    </row>
    <row r="5728" spans="2:2">
      <c r="B5728" s="280"/>
    </row>
    <row r="5729" spans="2:2">
      <c r="B5729" s="280"/>
    </row>
    <row r="5730" spans="2:2">
      <c r="B5730" s="280"/>
    </row>
    <row r="5731" spans="2:2">
      <c r="B5731" s="280"/>
    </row>
    <row r="5732" spans="2:2">
      <c r="B5732" s="280"/>
    </row>
    <row r="5733" spans="2:2">
      <c r="B5733" s="280"/>
    </row>
    <row r="5734" spans="2:2">
      <c r="B5734" s="280"/>
    </row>
    <row r="5735" spans="2:2">
      <c r="B5735" s="280"/>
    </row>
    <row r="5736" spans="2:2">
      <c r="B5736" s="280"/>
    </row>
    <row r="5737" spans="2:2">
      <c r="B5737" s="280"/>
    </row>
    <row r="5738" spans="2:2">
      <c r="B5738" s="280"/>
    </row>
    <row r="5739" spans="2:2">
      <c r="B5739" s="280"/>
    </row>
    <row r="5740" spans="2:2">
      <c r="B5740" s="280"/>
    </row>
    <row r="5741" spans="2:2">
      <c r="B5741" s="280"/>
    </row>
    <row r="5742" spans="2:2">
      <c r="B5742" s="280"/>
    </row>
    <row r="5743" spans="2:2">
      <c r="B5743" s="280"/>
    </row>
    <row r="5744" spans="2:2">
      <c r="B5744" s="280"/>
    </row>
    <row r="5745" spans="2:2">
      <c r="B5745" s="280"/>
    </row>
    <row r="5746" spans="2:2">
      <c r="B5746" s="280"/>
    </row>
    <row r="5747" spans="2:2">
      <c r="B5747" s="280"/>
    </row>
    <row r="5748" spans="2:2">
      <c r="B5748" s="280"/>
    </row>
    <row r="5749" spans="2:2">
      <c r="B5749" s="280"/>
    </row>
    <row r="5750" spans="2:2">
      <c r="B5750" s="280"/>
    </row>
    <row r="5751" spans="2:2">
      <c r="B5751" s="280"/>
    </row>
    <row r="5752" spans="2:2">
      <c r="B5752" s="280"/>
    </row>
    <row r="5753" spans="2:2">
      <c r="B5753" s="280"/>
    </row>
    <row r="5754" spans="2:2">
      <c r="B5754" s="280"/>
    </row>
    <row r="5755" spans="2:2">
      <c r="B5755" s="280"/>
    </row>
    <row r="5756" spans="2:2">
      <c r="B5756" s="280"/>
    </row>
    <row r="5757" spans="2:2">
      <c r="B5757" s="280"/>
    </row>
    <row r="5758" spans="2:2">
      <c r="B5758" s="280"/>
    </row>
    <row r="5759" spans="2:2">
      <c r="B5759" s="280"/>
    </row>
    <row r="5760" spans="2:2">
      <c r="B5760" s="280"/>
    </row>
    <row r="5761" spans="2:2">
      <c r="B5761" s="280"/>
    </row>
    <row r="5762" spans="2:2">
      <c r="B5762" s="280"/>
    </row>
    <row r="5763" spans="2:2">
      <c r="B5763" s="280"/>
    </row>
    <row r="5764" spans="2:2">
      <c r="B5764" s="280"/>
    </row>
    <row r="5765" spans="2:2">
      <c r="B5765" s="280"/>
    </row>
    <row r="5766" spans="2:2">
      <c r="B5766" s="280"/>
    </row>
    <row r="5767" spans="2:2">
      <c r="B5767" s="280"/>
    </row>
    <row r="5768" spans="2:2">
      <c r="B5768" s="280"/>
    </row>
    <row r="5769" spans="2:2">
      <c r="B5769" s="280"/>
    </row>
    <row r="5770" spans="2:2">
      <c r="B5770" s="280"/>
    </row>
    <row r="5771" spans="2:2">
      <c r="B5771" s="280"/>
    </row>
    <row r="5772" spans="2:2">
      <c r="B5772" s="280"/>
    </row>
    <row r="5773" spans="2:2">
      <c r="B5773" s="280"/>
    </row>
    <row r="5774" spans="2:2">
      <c r="B5774" s="280"/>
    </row>
    <row r="5775" spans="2:2">
      <c r="B5775" s="280"/>
    </row>
    <row r="5776" spans="2:2">
      <c r="B5776" s="280"/>
    </row>
    <row r="5777" spans="2:2">
      <c r="B5777" s="280"/>
    </row>
    <row r="5778" spans="2:2">
      <c r="B5778" s="280"/>
    </row>
    <row r="5779" spans="2:2">
      <c r="B5779" s="280"/>
    </row>
    <row r="5780" spans="2:2">
      <c r="B5780" s="280"/>
    </row>
    <row r="5781" spans="2:2">
      <c r="B5781" s="280"/>
    </row>
    <row r="5782" spans="2:2">
      <c r="B5782" s="280"/>
    </row>
    <row r="5783" spans="2:2">
      <c r="B5783" s="280"/>
    </row>
    <row r="5784" spans="2:2">
      <c r="B5784" s="280"/>
    </row>
    <row r="5785" spans="2:2">
      <c r="B5785" s="280"/>
    </row>
    <row r="5786" spans="2:2">
      <c r="B5786" s="280"/>
    </row>
    <row r="5787" spans="2:2">
      <c r="B5787" s="280"/>
    </row>
    <row r="5788" spans="2:2">
      <c r="B5788" s="280"/>
    </row>
    <row r="5789" spans="2:2">
      <c r="B5789" s="280"/>
    </row>
    <row r="5790" spans="2:2">
      <c r="B5790" s="280"/>
    </row>
    <row r="5791" spans="2:2">
      <c r="B5791" s="280"/>
    </row>
    <row r="5792" spans="2:2">
      <c r="B5792" s="280"/>
    </row>
    <row r="5793" spans="2:2">
      <c r="B5793" s="280"/>
    </row>
    <row r="5794" spans="2:2">
      <c r="B5794" s="280"/>
    </row>
    <row r="5795" spans="2:2">
      <c r="B5795" s="280"/>
    </row>
    <row r="5796" spans="2:2">
      <c r="B5796" s="280"/>
    </row>
    <row r="5797" spans="2:2">
      <c r="B5797" s="280"/>
    </row>
    <row r="5798" spans="2:2">
      <c r="B5798" s="280"/>
    </row>
    <row r="5799" spans="2:2">
      <c r="B5799" s="280"/>
    </row>
    <row r="5800" spans="2:2">
      <c r="B5800" s="280"/>
    </row>
    <row r="5801" spans="2:2">
      <c r="B5801" s="280"/>
    </row>
    <row r="5802" spans="2:2">
      <c r="B5802" s="280"/>
    </row>
    <row r="5803" spans="2:2">
      <c r="B5803" s="280"/>
    </row>
    <row r="5804" spans="2:2">
      <c r="B5804" s="280"/>
    </row>
    <row r="5805" spans="2:2">
      <c r="B5805" s="280"/>
    </row>
    <row r="5806" spans="2:2">
      <c r="B5806" s="280"/>
    </row>
    <row r="5807" spans="2:2">
      <c r="B5807" s="280"/>
    </row>
    <row r="5808" spans="2:2">
      <c r="B5808" s="280"/>
    </row>
    <row r="5809" spans="2:2">
      <c r="B5809" s="280"/>
    </row>
    <row r="5810" spans="2:2">
      <c r="B5810" s="280"/>
    </row>
    <row r="5811" spans="2:2">
      <c r="B5811" s="280"/>
    </row>
    <row r="5812" spans="2:2">
      <c r="B5812" s="280"/>
    </row>
    <row r="5813" spans="2:2">
      <c r="B5813" s="280"/>
    </row>
    <row r="5814" spans="2:2">
      <c r="B5814" s="280"/>
    </row>
    <row r="5815" spans="2:2">
      <c r="B5815" s="280"/>
    </row>
    <row r="5816" spans="2:2">
      <c r="B5816" s="280"/>
    </row>
    <row r="5817" spans="2:2">
      <c r="B5817" s="280"/>
    </row>
    <row r="5818" spans="2:2">
      <c r="B5818" s="280"/>
    </row>
    <row r="5819" spans="2:2">
      <c r="B5819" s="280"/>
    </row>
    <row r="5820" spans="2:2">
      <c r="B5820" s="280"/>
    </row>
    <row r="5821" spans="2:2">
      <c r="B5821" s="280"/>
    </row>
    <row r="5822" spans="2:2">
      <c r="B5822" s="280"/>
    </row>
    <row r="5823" spans="2:2">
      <c r="B5823" s="280"/>
    </row>
    <row r="5824" spans="2:2">
      <c r="B5824" s="280"/>
    </row>
    <row r="5825" spans="2:2">
      <c r="B5825" s="280"/>
    </row>
    <row r="5826" spans="2:2">
      <c r="B5826" s="280"/>
    </row>
    <row r="5827" spans="2:2">
      <c r="B5827" s="280"/>
    </row>
    <row r="5828" spans="2:2">
      <c r="B5828" s="280"/>
    </row>
    <row r="5829" spans="2:2">
      <c r="B5829" s="280"/>
    </row>
    <row r="5830" spans="2:2">
      <c r="B5830" s="280"/>
    </row>
    <row r="5831" spans="2:2">
      <c r="B5831" s="280"/>
    </row>
    <row r="5832" spans="2:2">
      <c r="B5832" s="280"/>
    </row>
    <row r="5833" spans="2:2">
      <c r="B5833" s="280"/>
    </row>
    <row r="5834" spans="2:2">
      <c r="B5834" s="280"/>
    </row>
    <row r="5835" spans="2:2">
      <c r="B5835" s="280"/>
    </row>
    <row r="5836" spans="2:2">
      <c r="B5836" s="280"/>
    </row>
    <row r="5837" spans="2:2">
      <c r="B5837" s="280"/>
    </row>
    <row r="5838" spans="2:2">
      <c r="B5838" s="280"/>
    </row>
    <row r="5839" spans="2:2">
      <c r="B5839" s="280"/>
    </row>
    <row r="5840" spans="2:2">
      <c r="B5840" s="280"/>
    </row>
    <row r="5841" spans="2:2">
      <c r="B5841" s="280"/>
    </row>
    <row r="5842" spans="2:2">
      <c r="B5842" s="280"/>
    </row>
    <row r="5843" spans="2:2">
      <c r="B5843" s="280"/>
    </row>
    <row r="5844" spans="2:2">
      <c r="B5844" s="280"/>
    </row>
    <row r="5845" spans="2:2">
      <c r="B5845" s="280"/>
    </row>
    <row r="5846" spans="2:2">
      <c r="B5846" s="280"/>
    </row>
    <row r="5847" spans="2:2">
      <c r="B5847" s="280"/>
    </row>
    <row r="5848" spans="2:2">
      <c r="B5848" s="280"/>
    </row>
    <row r="5849" spans="2:2">
      <c r="B5849" s="280"/>
    </row>
    <row r="5850" spans="2:2">
      <c r="B5850" s="280"/>
    </row>
    <row r="5851" spans="2:2">
      <c r="B5851" s="280"/>
    </row>
    <row r="5852" spans="2:2">
      <c r="B5852" s="280"/>
    </row>
    <row r="5853" spans="2:2">
      <c r="B5853" s="280"/>
    </row>
    <row r="5854" spans="2:2">
      <c r="B5854" s="280"/>
    </row>
    <row r="5855" spans="2:2">
      <c r="B5855" s="280"/>
    </row>
    <row r="5856" spans="2:2">
      <c r="B5856" s="280"/>
    </row>
    <row r="5857" spans="2:2">
      <c r="B5857" s="280"/>
    </row>
    <row r="5858" spans="2:2">
      <c r="B5858" s="280"/>
    </row>
    <row r="5859" spans="2:2">
      <c r="B5859" s="280"/>
    </row>
    <row r="5860" spans="2:2">
      <c r="B5860" s="280"/>
    </row>
    <row r="5861" spans="2:2">
      <c r="B5861" s="280"/>
    </row>
    <row r="5862" spans="2:2">
      <c r="B5862" s="280"/>
    </row>
    <row r="5863" spans="2:2">
      <c r="B5863" s="280"/>
    </row>
    <row r="5864" spans="2:2">
      <c r="B5864" s="280"/>
    </row>
    <row r="5865" spans="2:2">
      <c r="B5865" s="280"/>
    </row>
    <row r="5866" spans="2:2">
      <c r="B5866" s="280"/>
    </row>
    <row r="5867" spans="2:2">
      <c r="B5867" s="280"/>
    </row>
    <row r="5868" spans="2:2">
      <c r="B5868" s="280"/>
    </row>
    <row r="5869" spans="2:2">
      <c r="B5869" s="280"/>
    </row>
    <row r="5870" spans="2:2">
      <c r="B5870" s="280"/>
    </row>
    <row r="5871" spans="2:2">
      <c r="B5871" s="280"/>
    </row>
    <row r="5872" spans="2:2">
      <c r="B5872" s="280"/>
    </row>
    <row r="5873" spans="2:2">
      <c r="B5873" s="280"/>
    </row>
    <row r="5874" spans="2:2">
      <c r="B5874" s="280"/>
    </row>
    <row r="5875" spans="2:2">
      <c r="B5875" s="280"/>
    </row>
    <row r="5876" spans="2:2">
      <c r="B5876" s="280"/>
    </row>
    <row r="5877" spans="2:2">
      <c r="B5877" s="280"/>
    </row>
    <row r="5878" spans="2:2">
      <c r="B5878" s="280"/>
    </row>
    <row r="5879" spans="2:2">
      <c r="B5879" s="280"/>
    </row>
    <row r="5880" spans="2:2">
      <c r="B5880" s="280"/>
    </row>
    <row r="5881" spans="2:2">
      <c r="B5881" s="280"/>
    </row>
    <row r="5882" spans="2:2">
      <c r="B5882" s="280"/>
    </row>
    <row r="5883" spans="2:2">
      <c r="B5883" s="280"/>
    </row>
    <row r="5884" spans="2:2">
      <c r="B5884" s="280"/>
    </row>
    <row r="5885" spans="2:2">
      <c r="B5885" s="280"/>
    </row>
    <row r="5886" spans="2:2">
      <c r="B5886" s="280"/>
    </row>
    <row r="5887" spans="2:2">
      <c r="B5887" s="280"/>
    </row>
    <row r="5888" spans="2:2">
      <c r="B5888" s="280"/>
    </row>
    <row r="5889" spans="2:2">
      <c r="B5889" s="280"/>
    </row>
    <row r="5890" spans="2:2">
      <c r="B5890" s="280"/>
    </row>
    <row r="5891" spans="2:2">
      <c r="B5891" s="280"/>
    </row>
    <row r="5892" spans="2:2">
      <c r="B5892" s="280"/>
    </row>
    <row r="5893" spans="2:2">
      <c r="B5893" s="280"/>
    </row>
    <row r="5894" spans="2:2">
      <c r="B5894" s="280"/>
    </row>
    <row r="5895" spans="2:2">
      <c r="B5895" s="280"/>
    </row>
    <row r="5896" spans="2:2">
      <c r="B5896" s="280"/>
    </row>
    <row r="5897" spans="2:2">
      <c r="B5897" s="280"/>
    </row>
    <row r="5898" spans="2:2">
      <c r="B5898" s="280"/>
    </row>
    <row r="5899" spans="2:2">
      <c r="B5899" s="280"/>
    </row>
    <row r="5900" spans="2:2">
      <c r="B5900" s="280"/>
    </row>
    <row r="5901" spans="2:2">
      <c r="B5901" s="280"/>
    </row>
    <row r="5902" spans="2:2">
      <c r="B5902" s="280"/>
    </row>
    <row r="5903" spans="2:2">
      <c r="B5903" s="280"/>
    </row>
    <row r="5904" spans="2:2">
      <c r="B5904" s="280"/>
    </row>
    <row r="5905" spans="2:2">
      <c r="B5905" s="280"/>
    </row>
    <row r="5906" spans="2:2">
      <c r="B5906" s="280"/>
    </row>
    <row r="5907" spans="2:2">
      <c r="B5907" s="280"/>
    </row>
    <row r="5908" spans="2:2">
      <c r="B5908" s="280"/>
    </row>
    <row r="5909" spans="2:2">
      <c r="B5909" s="280"/>
    </row>
    <row r="5910" spans="2:2">
      <c r="B5910" s="280"/>
    </row>
    <row r="5911" spans="2:2">
      <c r="B5911" s="280"/>
    </row>
    <row r="5912" spans="2:2">
      <c r="B5912" s="280"/>
    </row>
    <row r="5913" spans="2:2">
      <c r="B5913" s="280"/>
    </row>
    <row r="5914" spans="2:2">
      <c r="B5914" s="280"/>
    </row>
    <row r="5915" spans="2:2">
      <c r="B5915" s="280"/>
    </row>
    <row r="5916" spans="2:2">
      <c r="B5916" s="280"/>
    </row>
    <row r="5917" spans="2:2">
      <c r="B5917" s="280"/>
    </row>
    <row r="5918" spans="2:2">
      <c r="B5918" s="280"/>
    </row>
    <row r="5919" spans="2:2">
      <c r="B5919" s="280"/>
    </row>
    <row r="5920" spans="2:2">
      <c r="B5920" s="280"/>
    </row>
    <row r="5921" spans="2:2">
      <c r="B5921" s="280"/>
    </row>
    <row r="5922" spans="2:2">
      <c r="B5922" s="280"/>
    </row>
    <row r="5923" spans="2:2">
      <c r="B5923" s="280"/>
    </row>
    <row r="5924" spans="2:2">
      <c r="B5924" s="280"/>
    </row>
    <row r="5925" spans="2:2">
      <c r="B5925" s="280"/>
    </row>
    <row r="5926" spans="2:2">
      <c r="B5926" s="280"/>
    </row>
    <row r="5927" spans="2:2">
      <c r="B5927" s="280"/>
    </row>
    <row r="5928" spans="2:2">
      <c r="B5928" s="280"/>
    </row>
    <row r="5929" spans="2:2">
      <c r="B5929" s="280"/>
    </row>
    <row r="5930" spans="2:2">
      <c r="B5930" s="280"/>
    </row>
    <row r="5931" spans="2:2">
      <c r="B5931" s="280"/>
    </row>
    <row r="5932" spans="2:2">
      <c r="B5932" s="280"/>
    </row>
    <row r="5933" spans="2:2">
      <c r="B5933" s="280"/>
    </row>
    <row r="5934" spans="2:2">
      <c r="B5934" s="280"/>
    </row>
    <row r="5935" spans="2:2">
      <c r="B5935" s="280"/>
    </row>
    <row r="5936" spans="2:2">
      <c r="B5936" s="280"/>
    </row>
    <row r="5937" spans="2:2">
      <c r="B5937" s="280"/>
    </row>
    <row r="5938" spans="2:2">
      <c r="B5938" s="280"/>
    </row>
    <row r="5939" spans="2:2">
      <c r="B5939" s="280"/>
    </row>
    <row r="5940" spans="2:2">
      <c r="B5940" s="280"/>
    </row>
    <row r="5941" spans="2:2">
      <c r="B5941" s="280"/>
    </row>
    <row r="5942" spans="2:2">
      <c r="B5942" s="280"/>
    </row>
    <row r="5943" spans="2:2">
      <c r="B5943" s="280"/>
    </row>
    <row r="5944" spans="2:2">
      <c r="B5944" s="280"/>
    </row>
    <row r="5945" spans="2:2">
      <c r="B5945" s="280"/>
    </row>
    <row r="5946" spans="2:2">
      <c r="B5946" s="280"/>
    </row>
    <row r="5947" spans="2:2">
      <c r="B5947" s="280"/>
    </row>
    <row r="5948" spans="2:2">
      <c r="B5948" s="280"/>
    </row>
    <row r="5949" spans="2:2">
      <c r="B5949" s="280"/>
    </row>
    <row r="5950" spans="2:2">
      <c r="B5950" s="280"/>
    </row>
    <row r="5951" spans="2:2">
      <c r="B5951" s="280"/>
    </row>
    <row r="5952" spans="2:2">
      <c r="B5952" s="280"/>
    </row>
    <row r="5953" spans="2:2">
      <c r="B5953" s="280"/>
    </row>
    <row r="5954" spans="2:2">
      <c r="B5954" s="280"/>
    </row>
    <row r="5955" spans="2:2">
      <c r="B5955" s="280"/>
    </row>
    <row r="5956" spans="2:2">
      <c r="B5956" s="280"/>
    </row>
    <row r="5957" spans="2:2">
      <c r="B5957" s="280"/>
    </row>
    <row r="5958" spans="2:2">
      <c r="B5958" s="280"/>
    </row>
    <row r="5959" spans="2:2">
      <c r="B5959" s="280"/>
    </row>
    <row r="5960" spans="2:2">
      <c r="B5960" s="280"/>
    </row>
    <row r="5961" spans="2:2">
      <c r="B5961" s="280"/>
    </row>
    <row r="5962" spans="2:2">
      <c r="B5962" s="280"/>
    </row>
    <row r="5963" spans="2:2">
      <c r="B5963" s="280"/>
    </row>
    <row r="5964" spans="2:2">
      <c r="B5964" s="280"/>
    </row>
    <row r="5965" spans="2:2">
      <c r="B5965" s="280"/>
    </row>
    <row r="5966" spans="2:2">
      <c r="B5966" s="280"/>
    </row>
    <row r="5967" spans="2:2">
      <c r="B5967" s="280"/>
    </row>
    <row r="5968" spans="2:2">
      <c r="B5968" s="280"/>
    </row>
    <row r="5969" spans="2:2">
      <c r="B5969" s="280"/>
    </row>
    <row r="5970" spans="2:2">
      <c r="B5970" s="280"/>
    </row>
    <row r="5971" spans="2:2">
      <c r="B5971" s="280"/>
    </row>
    <row r="5972" spans="2:2">
      <c r="B5972" s="280"/>
    </row>
    <row r="5973" spans="2:2">
      <c r="B5973" s="280"/>
    </row>
    <row r="5974" spans="2:2">
      <c r="B5974" s="280"/>
    </row>
    <row r="5975" spans="2:2">
      <c r="B5975" s="280"/>
    </row>
    <row r="5976" spans="2:2">
      <c r="B5976" s="280"/>
    </row>
    <row r="5977" spans="2:2">
      <c r="B5977" s="280"/>
    </row>
    <row r="5978" spans="2:2">
      <c r="B5978" s="280"/>
    </row>
    <row r="5979" spans="2:2">
      <c r="B5979" s="280"/>
    </row>
    <row r="5980" spans="2:2">
      <c r="B5980" s="280"/>
    </row>
    <row r="5981" spans="2:2">
      <c r="B5981" s="280"/>
    </row>
    <row r="5982" spans="2:2">
      <c r="B5982" s="280"/>
    </row>
    <row r="5983" spans="2:2">
      <c r="B5983" s="280"/>
    </row>
    <row r="5984" spans="2:2">
      <c r="B5984" s="280"/>
    </row>
    <row r="5985" spans="2:2">
      <c r="B5985" s="280"/>
    </row>
    <row r="5986" spans="2:2">
      <c r="B5986" s="280"/>
    </row>
    <row r="5987" spans="2:2">
      <c r="B5987" s="280"/>
    </row>
    <row r="5988" spans="2:2">
      <c r="B5988" s="280"/>
    </row>
    <row r="5989" spans="2:2">
      <c r="B5989" s="280"/>
    </row>
    <row r="5990" spans="2:2">
      <c r="B5990" s="280"/>
    </row>
    <row r="5991" spans="2:2">
      <c r="B5991" s="280"/>
    </row>
    <row r="5992" spans="2:2">
      <c r="B5992" s="280"/>
    </row>
    <row r="5993" spans="2:2">
      <c r="B5993" s="280"/>
    </row>
    <row r="5994" spans="2:2">
      <c r="B5994" s="280"/>
    </row>
    <row r="5995" spans="2:2">
      <c r="B5995" s="280"/>
    </row>
    <row r="5996" spans="2:2">
      <c r="B5996" s="280"/>
    </row>
    <row r="5997" spans="2:2">
      <c r="B5997" s="280"/>
    </row>
    <row r="5998" spans="2:2">
      <c r="B5998" s="280"/>
    </row>
    <row r="5999" spans="2:2">
      <c r="B5999" s="280"/>
    </row>
    <row r="6000" spans="2:2">
      <c r="B6000" s="280"/>
    </row>
    <row r="6001" spans="2:2">
      <c r="B6001" s="280"/>
    </row>
    <row r="6002" spans="2:2">
      <c r="B6002" s="280"/>
    </row>
    <row r="6003" spans="2:2">
      <c r="B6003" s="280"/>
    </row>
    <row r="6004" spans="2:2">
      <c r="B6004" s="280"/>
    </row>
    <row r="6005" spans="2:2">
      <c r="B6005" s="280"/>
    </row>
    <row r="6006" spans="2:2">
      <c r="B6006" s="280"/>
    </row>
    <row r="6007" spans="2:2">
      <c r="B6007" s="280"/>
    </row>
    <row r="6008" spans="2:2">
      <c r="B6008" s="280"/>
    </row>
    <row r="6009" spans="2:2">
      <c r="B6009" s="280"/>
    </row>
    <row r="6010" spans="2:2">
      <c r="B6010" s="280"/>
    </row>
    <row r="6011" spans="2:2">
      <c r="B6011" s="280"/>
    </row>
    <row r="6012" spans="2:2">
      <c r="B6012" s="280"/>
    </row>
    <row r="6013" spans="2:2">
      <c r="B6013" s="280"/>
    </row>
    <row r="6014" spans="2:2">
      <c r="B6014" s="280"/>
    </row>
    <row r="6015" spans="2:2">
      <c r="B6015" s="280"/>
    </row>
    <row r="6016" spans="2:2">
      <c r="B6016" s="280"/>
    </row>
    <row r="6017" spans="2:2">
      <c r="B6017" s="280"/>
    </row>
    <row r="6018" spans="2:2">
      <c r="B6018" s="280"/>
    </row>
    <row r="6019" spans="2:2">
      <c r="B6019" s="280"/>
    </row>
    <row r="6020" spans="2:2">
      <c r="B6020" s="280"/>
    </row>
    <row r="6021" spans="2:2">
      <c r="B6021" s="280"/>
    </row>
    <row r="6022" spans="2:2">
      <c r="B6022" s="280"/>
    </row>
    <row r="6023" spans="2:2">
      <c r="B6023" s="280"/>
    </row>
    <row r="6024" spans="2:2">
      <c r="B6024" s="280"/>
    </row>
    <row r="6025" spans="2:2">
      <c r="B6025" s="280"/>
    </row>
    <row r="6026" spans="2:2">
      <c r="B6026" s="280"/>
    </row>
    <row r="6027" spans="2:2">
      <c r="B6027" s="280"/>
    </row>
    <row r="6028" spans="2:2">
      <c r="B6028" s="280"/>
    </row>
    <row r="6029" spans="2:2">
      <c r="B6029" s="280"/>
    </row>
    <row r="6030" spans="2:2">
      <c r="B6030" s="280"/>
    </row>
    <row r="6031" spans="2:2">
      <c r="B6031" s="280"/>
    </row>
    <row r="6032" spans="2:2">
      <c r="B6032" s="280"/>
    </row>
    <row r="6033" spans="2:2">
      <c r="B6033" s="280"/>
    </row>
    <row r="6034" spans="2:2">
      <c r="B6034" s="280"/>
    </row>
    <row r="6035" spans="2:2">
      <c r="B6035" s="280"/>
    </row>
    <row r="6036" spans="2:2">
      <c r="B6036" s="280"/>
    </row>
    <row r="6037" spans="2:2">
      <c r="B6037" s="280"/>
    </row>
    <row r="6038" spans="2:2">
      <c r="B6038" s="280"/>
    </row>
    <row r="6039" spans="2:2">
      <c r="B6039" s="280"/>
    </row>
    <row r="6040" spans="2:2">
      <c r="B6040" s="280"/>
    </row>
    <row r="6041" spans="2:2">
      <c r="B6041" s="280"/>
    </row>
    <row r="6042" spans="2:2">
      <c r="B6042" s="280"/>
    </row>
    <row r="6043" spans="2:2">
      <c r="B6043" s="280"/>
    </row>
    <row r="6044" spans="2:2">
      <c r="B6044" s="280"/>
    </row>
    <row r="6045" spans="2:2">
      <c r="B6045" s="280"/>
    </row>
    <row r="6046" spans="2:2">
      <c r="B6046" s="280"/>
    </row>
    <row r="6047" spans="2:2">
      <c r="B6047" s="280"/>
    </row>
    <row r="6048" spans="2:2">
      <c r="B6048" s="280"/>
    </row>
    <row r="6049" spans="2:2">
      <c r="B6049" s="280"/>
    </row>
    <row r="6050" spans="2:2">
      <c r="B6050" s="280"/>
    </row>
    <row r="6051" spans="2:2">
      <c r="B6051" s="280"/>
    </row>
    <row r="6052" spans="2:2">
      <c r="B6052" s="280"/>
    </row>
    <row r="6053" spans="2:2">
      <c r="B6053" s="280"/>
    </row>
    <row r="6054" spans="2:2">
      <c r="B6054" s="280"/>
    </row>
    <row r="6055" spans="2:2">
      <c r="B6055" s="280"/>
    </row>
    <row r="6056" spans="2:2">
      <c r="B6056" s="280"/>
    </row>
    <row r="6057" spans="2:2">
      <c r="B6057" s="280"/>
    </row>
    <row r="6058" spans="2:2">
      <c r="B6058" s="280"/>
    </row>
    <row r="6059" spans="2:2">
      <c r="B6059" s="280"/>
    </row>
    <row r="6060" spans="2:2">
      <c r="B6060" s="280"/>
    </row>
    <row r="6061" spans="2:2">
      <c r="B6061" s="280"/>
    </row>
    <row r="6062" spans="2:2">
      <c r="B6062" s="280"/>
    </row>
    <row r="6063" spans="2:2">
      <c r="B6063" s="280"/>
    </row>
    <row r="6064" spans="2:2">
      <c r="B6064" s="280"/>
    </row>
    <row r="6065" spans="2:2">
      <c r="B6065" s="280"/>
    </row>
    <row r="6066" spans="2:2">
      <c r="B6066" s="280"/>
    </row>
    <row r="6067" spans="2:2">
      <c r="B6067" s="280"/>
    </row>
    <row r="6068" spans="2:2">
      <c r="B6068" s="280"/>
    </row>
    <row r="6069" spans="2:2">
      <c r="B6069" s="280"/>
    </row>
    <row r="6070" spans="2:2">
      <c r="B6070" s="280"/>
    </row>
    <row r="6071" spans="2:2">
      <c r="B6071" s="280"/>
    </row>
    <row r="6072" spans="2:2">
      <c r="B6072" s="280"/>
    </row>
    <row r="6073" spans="2:2">
      <c r="B6073" s="280"/>
    </row>
    <row r="6074" spans="2:2">
      <c r="B6074" s="280"/>
    </row>
    <row r="6075" spans="2:2">
      <c r="B6075" s="280"/>
    </row>
    <row r="6076" spans="2:2">
      <c r="B6076" s="280"/>
    </row>
    <row r="6077" spans="2:2">
      <c r="B6077" s="280"/>
    </row>
    <row r="6078" spans="2:2">
      <c r="B6078" s="280"/>
    </row>
    <row r="6079" spans="2:2">
      <c r="B6079" s="280"/>
    </row>
    <row r="6080" spans="2:2">
      <c r="B6080" s="280"/>
    </row>
    <row r="6081" spans="2:2">
      <c r="B6081" s="280"/>
    </row>
    <row r="6082" spans="2:2">
      <c r="B6082" s="280"/>
    </row>
    <row r="6083" spans="2:2">
      <c r="B6083" s="280"/>
    </row>
    <row r="6084" spans="2:2">
      <c r="B6084" s="280"/>
    </row>
    <row r="6085" spans="2:2">
      <c r="B6085" s="280"/>
    </row>
    <row r="6086" spans="2:2">
      <c r="B6086" s="280"/>
    </row>
    <row r="6087" spans="2:2">
      <c r="B6087" s="280"/>
    </row>
    <row r="6088" spans="2:2">
      <c r="B6088" s="280"/>
    </row>
    <row r="6089" spans="2:2">
      <c r="B6089" s="280"/>
    </row>
    <row r="6090" spans="2:2">
      <c r="B6090" s="280"/>
    </row>
    <row r="6091" spans="2:2">
      <c r="B6091" s="280"/>
    </row>
    <row r="6092" spans="2:2">
      <c r="B6092" s="280"/>
    </row>
    <row r="6093" spans="2:2">
      <c r="B6093" s="280"/>
    </row>
    <row r="6094" spans="2:2">
      <c r="B6094" s="280"/>
    </row>
    <row r="6095" spans="2:2">
      <c r="B6095" s="280"/>
    </row>
    <row r="6096" spans="2:2">
      <c r="B6096" s="280"/>
    </row>
    <row r="6097" spans="2:2">
      <c r="B6097" s="280"/>
    </row>
    <row r="6098" spans="2:2">
      <c r="B6098" s="280"/>
    </row>
    <row r="6099" spans="2:2">
      <c r="B6099" s="280"/>
    </row>
    <row r="6100" spans="2:2">
      <c r="B6100" s="280"/>
    </row>
    <row r="6101" spans="2:2">
      <c r="B6101" s="280"/>
    </row>
    <row r="6102" spans="2:2">
      <c r="B6102" s="280"/>
    </row>
    <row r="6103" spans="2:2">
      <c r="B6103" s="280"/>
    </row>
    <row r="6104" spans="2:2">
      <c r="B6104" s="280"/>
    </row>
    <row r="6105" spans="2:2">
      <c r="B6105" s="280"/>
    </row>
    <row r="6106" spans="2:2">
      <c r="B6106" s="280"/>
    </row>
    <row r="6107" spans="2:2">
      <c r="B6107" s="280"/>
    </row>
    <row r="6108" spans="2:2">
      <c r="B6108" s="280"/>
    </row>
    <row r="6109" spans="2:2">
      <c r="B6109" s="280"/>
    </row>
    <row r="6110" spans="2:2">
      <c r="B6110" s="280"/>
    </row>
    <row r="6111" spans="2:2">
      <c r="B6111" s="280"/>
    </row>
    <row r="6112" spans="2:2">
      <c r="B6112" s="280"/>
    </row>
    <row r="6113" spans="2:2">
      <c r="B6113" s="280"/>
    </row>
    <row r="6114" spans="2:2">
      <c r="B6114" s="280"/>
    </row>
    <row r="6115" spans="2:2">
      <c r="B6115" s="280"/>
    </row>
    <row r="6116" spans="2:2">
      <c r="B6116" s="280"/>
    </row>
    <row r="6117" spans="2:2">
      <c r="B6117" s="280"/>
    </row>
    <row r="6118" spans="2:2">
      <c r="B6118" s="280"/>
    </row>
    <row r="6119" spans="2:2">
      <c r="B6119" s="280"/>
    </row>
    <row r="6120" spans="2:2">
      <c r="B6120" s="280"/>
    </row>
    <row r="6121" spans="2:2">
      <c r="B6121" s="280"/>
    </row>
    <row r="6122" spans="2:2">
      <c r="B6122" s="280"/>
    </row>
    <row r="6123" spans="2:2">
      <c r="B6123" s="280"/>
    </row>
    <row r="6124" spans="2:2">
      <c r="B6124" s="280"/>
    </row>
    <row r="6125" spans="2:2">
      <c r="B6125" s="280"/>
    </row>
    <row r="6126" spans="2:2">
      <c r="B6126" s="280"/>
    </row>
    <row r="6127" spans="2:2">
      <c r="B6127" s="280"/>
    </row>
    <row r="6128" spans="2:2">
      <c r="B6128" s="280"/>
    </row>
    <row r="6129" spans="2:2">
      <c r="B6129" s="280"/>
    </row>
    <row r="6130" spans="2:2">
      <c r="B6130" s="280"/>
    </row>
    <row r="6131" spans="2:2">
      <c r="B6131" s="280"/>
    </row>
    <row r="6132" spans="2:2">
      <c r="B6132" s="280"/>
    </row>
    <row r="6133" spans="2:2">
      <c r="B6133" s="280"/>
    </row>
    <row r="6134" spans="2:2">
      <c r="B6134" s="280"/>
    </row>
    <row r="6135" spans="2:2">
      <c r="B6135" s="280"/>
    </row>
    <row r="6136" spans="2:2">
      <c r="B6136" s="280"/>
    </row>
    <row r="6137" spans="2:2">
      <c r="B6137" s="280"/>
    </row>
    <row r="6138" spans="2:2">
      <c r="B6138" s="280"/>
    </row>
    <row r="6139" spans="2:2">
      <c r="B6139" s="280"/>
    </row>
    <row r="6140" spans="2:2">
      <c r="B6140" s="280"/>
    </row>
    <row r="6141" spans="2:2">
      <c r="B6141" s="280"/>
    </row>
    <row r="6142" spans="2:2">
      <c r="B6142" s="280"/>
    </row>
    <row r="6143" spans="2:2">
      <c r="B6143" s="280"/>
    </row>
    <row r="6144" spans="2:2">
      <c r="B6144" s="280"/>
    </row>
    <row r="6145" spans="2:2">
      <c r="B6145" s="280"/>
    </row>
    <row r="6146" spans="2:2">
      <c r="B6146" s="280"/>
    </row>
    <row r="6147" spans="2:2">
      <c r="B6147" s="280"/>
    </row>
    <row r="6148" spans="2:2">
      <c r="B6148" s="280"/>
    </row>
    <row r="6149" spans="2:2">
      <c r="B6149" s="280"/>
    </row>
    <row r="6150" spans="2:2">
      <c r="B6150" s="280"/>
    </row>
    <row r="6151" spans="2:2">
      <c r="B6151" s="280"/>
    </row>
    <row r="6152" spans="2:2">
      <c r="B6152" s="280"/>
    </row>
    <row r="6153" spans="2:2">
      <c r="B6153" s="280"/>
    </row>
    <row r="6154" spans="2:2">
      <c r="B6154" s="280"/>
    </row>
    <row r="6155" spans="2:2">
      <c r="B6155" s="280"/>
    </row>
    <row r="6156" spans="2:2">
      <c r="B6156" s="280"/>
    </row>
    <row r="6157" spans="2:2">
      <c r="B6157" s="280"/>
    </row>
    <row r="6158" spans="2:2">
      <c r="B6158" s="280"/>
    </row>
    <row r="6159" spans="2:2">
      <c r="B6159" s="280"/>
    </row>
    <row r="6160" spans="2:2">
      <c r="B6160" s="280"/>
    </row>
    <row r="6161" spans="2:2">
      <c r="B6161" s="280"/>
    </row>
    <row r="6162" spans="2:2">
      <c r="B6162" s="280"/>
    </row>
    <row r="6163" spans="2:2">
      <c r="B6163" s="280"/>
    </row>
    <row r="6164" spans="2:2">
      <c r="B6164" s="280"/>
    </row>
    <row r="6165" spans="2:2">
      <c r="B6165" s="280"/>
    </row>
    <row r="6166" spans="2:2">
      <c r="B6166" s="280"/>
    </row>
    <row r="6167" spans="2:2">
      <c r="B6167" s="280"/>
    </row>
    <row r="6168" spans="2:2">
      <c r="B6168" s="280"/>
    </row>
    <row r="6169" spans="2:2">
      <c r="B6169" s="280"/>
    </row>
    <row r="6170" spans="2:2">
      <c r="B6170" s="280"/>
    </row>
    <row r="6171" spans="2:2">
      <c r="B6171" s="280"/>
    </row>
    <row r="6172" spans="2:2">
      <c r="B6172" s="280"/>
    </row>
    <row r="6173" spans="2:2">
      <c r="B6173" s="280"/>
    </row>
    <row r="6174" spans="2:2">
      <c r="B6174" s="280"/>
    </row>
    <row r="6175" spans="2:2">
      <c r="B6175" s="280"/>
    </row>
    <row r="6176" spans="2:2">
      <c r="B6176" s="280"/>
    </row>
    <row r="6177" spans="2:2">
      <c r="B6177" s="280"/>
    </row>
    <row r="6178" spans="2:2">
      <c r="B6178" s="280"/>
    </row>
    <row r="6179" spans="2:2">
      <c r="B6179" s="280"/>
    </row>
    <row r="6180" spans="2:2">
      <c r="B6180" s="280"/>
    </row>
    <row r="6181" spans="2:2">
      <c r="B6181" s="280"/>
    </row>
    <row r="6182" spans="2:2">
      <c r="B6182" s="280"/>
    </row>
    <row r="6183" spans="2:2">
      <c r="B6183" s="280"/>
    </row>
    <row r="6184" spans="2:2">
      <c r="B6184" s="280"/>
    </row>
    <row r="6185" spans="2:2">
      <c r="B6185" s="280"/>
    </row>
    <row r="6186" spans="2:2">
      <c r="B6186" s="280"/>
    </row>
    <row r="6187" spans="2:2">
      <c r="B6187" s="280"/>
    </row>
    <row r="6188" spans="2:2">
      <c r="B6188" s="280"/>
    </row>
    <row r="6189" spans="2:2">
      <c r="B6189" s="280"/>
    </row>
    <row r="6190" spans="2:2">
      <c r="B6190" s="280"/>
    </row>
    <row r="6191" spans="2:2">
      <c r="B6191" s="280"/>
    </row>
    <row r="6192" spans="2:2">
      <c r="B6192" s="280"/>
    </row>
    <row r="6193" spans="2:2">
      <c r="B6193" s="280"/>
    </row>
    <row r="6194" spans="2:2">
      <c r="B6194" s="280"/>
    </row>
    <row r="6195" spans="2:2">
      <c r="B6195" s="280"/>
    </row>
    <row r="6196" spans="2:2">
      <c r="B6196" s="280"/>
    </row>
    <row r="6197" spans="2:2">
      <c r="B6197" s="280"/>
    </row>
    <row r="6198" spans="2:2">
      <c r="B6198" s="280"/>
    </row>
    <row r="6199" spans="2:2">
      <c r="B6199" s="280"/>
    </row>
    <row r="6200" spans="2:2">
      <c r="B6200" s="280"/>
    </row>
    <row r="6201" spans="2:2">
      <c r="B6201" s="280"/>
    </row>
    <row r="6202" spans="2:2">
      <c r="B6202" s="280"/>
    </row>
    <row r="6203" spans="2:2">
      <c r="B6203" s="280"/>
    </row>
    <row r="6204" spans="2:2">
      <c r="B6204" s="280"/>
    </row>
    <row r="6205" spans="2:2">
      <c r="B6205" s="280"/>
    </row>
    <row r="6206" spans="2:2">
      <c r="B6206" s="280"/>
    </row>
    <row r="6207" spans="2:2">
      <c r="B6207" s="280"/>
    </row>
    <row r="6208" spans="2:2">
      <c r="B6208" s="280"/>
    </row>
    <row r="6209" spans="2:2">
      <c r="B6209" s="280"/>
    </row>
    <row r="6210" spans="2:2">
      <c r="B6210" s="280"/>
    </row>
    <row r="6211" spans="2:2">
      <c r="B6211" s="280"/>
    </row>
    <row r="6212" spans="2:2">
      <c r="B6212" s="280"/>
    </row>
    <row r="6213" spans="2:2">
      <c r="B6213" s="280"/>
    </row>
    <row r="6214" spans="2:2">
      <c r="B6214" s="280"/>
    </row>
    <row r="6215" spans="2:2">
      <c r="B6215" s="280"/>
    </row>
    <row r="6216" spans="2:2">
      <c r="B6216" s="280"/>
    </row>
    <row r="6217" spans="2:2">
      <c r="B6217" s="280"/>
    </row>
    <row r="6218" spans="2:2">
      <c r="B6218" s="280"/>
    </row>
    <row r="6219" spans="2:2">
      <c r="B6219" s="280"/>
    </row>
    <row r="6220" spans="2:2">
      <c r="B6220" s="280"/>
    </row>
    <row r="6221" spans="2:2">
      <c r="B6221" s="280"/>
    </row>
    <row r="6222" spans="2:2">
      <c r="B6222" s="280"/>
    </row>
    <row r="6223" spans="2:2">
      <c r="B6223" s="280"/>
    </row>
    <row r="6224" spans="2:2">
      <c r="B6224" s="280"/>
    </row>
    <row r="6225" spans="2:2">
      <c r="B6225" s="280"/>
    </row>
    <row r="6226" spans="2:2">
      <c r="B6226" s="280"/>
    </row>
    <row r="6227" spans="2:2">
      <c r="B6227" s="280"/>
    </row>
    <row r="6228" spans="2:2">
      <c r="B6228" s="280"/>
    </row>
    <row r="6229" spans="2:2">
      <c r="B6229" s="280"/>
    </row>
    <row r="6230" spans="2:2">
      <c r="B6230" s="280"/>
    </row>
    <row r="6231" spans="2:2">
      <c r="B6231" s="280"/>
    </row>
    <row r="6232" spans="2:2">
      <c r="B6232" s="280"/>
    </row>
    <row r="6233" spans="2:2">
      <c r="B6233" s="280"/>
    </row>
    <row r="6234" spans="2:2">
      <c r="B6234" s="280"/>
    </row>
    <row r="6235" spans="2:2">
      <c r="B6235" s="280"/>
    </row>
    <row r="6236" spans="2:2">
      <c r="B6236" s="280"/>
    </row>
    <row r="6237" spans="2:2">
      <c r="B6237" s="280"/>
    </row>
    <row r="6238" spans="2:2">
      <c r="B6238" s="280"/>
    </row>
    <row r="6239" spans="2:2">
      <c r="B6239" s="280"/>
    </row>
    <row r="6240" spans="2:2">
      <c r="B6240" s="280"/>
    </row>
    <row r="6241" spans="2:2">
      <c r="B6241" s="280"/>
    </row>
    <row r="6242" spans="2:2">
      <c r="B6242" s="280"/>
    </row>
    <row r="6243" spans="2:2">
      <c r="B6243" s="280"/>
    </row>
    <row r="6244" spans="2:2">
      <c r="B6244" s="280"/>
    </row>
    <row r="6245" spans="2:2">
      <c r="B6245" s="280"/>
    </row>
    <row r="6246" spans="2:2">
      <c r="B6246" s="280"/>
    </row>
    <row r="6247" spans="2:2">
      <c r="B6247" s="280"/>
    </row>
    <row r="6248" spans="2:2">
      <c r="B6248" s="280"/>
    </row>
    <row r="6249" spans="2:2">
      <c r="B6249" s="280"/>
    </row>
    <row r="6250" spans="2:2">
      <c r="B6250" s="280"/>
    </row>
    <row r="6251" spans="2:2">
      <c r="B6251" s="280"/>
    </row>
    <row r="6252" spans="2:2">
      <c r="B6252" s="280"/>
    </row>
    <row r="6253" spans="2:2">
      <c r="B6253" s="280"/>
    </row>
    <row r="6254" spans="2:2">
      <c r="B6254" s="280"/>
    </row>
    <row r="6255" spans="2:2">
      <c r="B6255" s="280"/>
    </row>
    <row r="6256" spans="2:2">
      <c r="B6256" s="280"/>
    </row>
    <row r="6257" spans="2:2">
      <c r="B6257" s="280"/>
    </row>
    <row r="6258" spans="2:2">
      <c r="B6258" s="280"/>
    </row>
    <row r="6259" spans="2:2">
      <c r="B6259" s="280"/>
    </row>
    <row r="6260" spans="2:2">
      <c r="B6260" s="280"/>
    </row>
    <row r="6261" spans="2:2">
      <c r="B6261" s="280"/>
    </row>
    <row r="6262" spans="2:2">
      <c r="B6262" s="280"/>
    </row>
    <row r="6263" spans="2:2">
      <c r="B6263" s="280"/>
    </row>
    <row r="6264" spans="2:2">
      <c r="B6264" s="280"/>
    </row>
    <row r="6265" spans="2:2">
      <c r="B6265" s="280"/>
    </row>
    <row r="6266" spans="2:2">
      <c r="B6266" s="280"/>
    </row>
    <row r="6267" spans="2:2">
      <c r="B6267" s="280"/>
    </row>
    <row r="6268" spans="2:2">
      <c r="B6268" s="280"/>
    </row>
    <row r="6269" spans="2:2">
      <c r="B6269" s="280"/>
    </row>
    <row r="6270" spans="2:2">
      <c r="B6270" s="280"/>
    </row>
    <row r="6271" spans="2:2">
      <c r="B6271" s="280"/>
    </row>
    <row r="6272" spans="2:2">
      <c r="B6272" s="280"/>
    </row>
    <row r="6273" spans="2:2">
      <c r="B6273" s="280"/>
    </row>
    <row r="6274" spans="2:2">
      <c r="B6274" s="280"/>
    </row>
    <row r="6275" spans="2:2">
      <c r="B6275" s="280"/>
    </row>
    <row r="6276" spans="2:2">
      <c r="B6276" s="280"/>
    </row>
    <row r="6277" spans="2:2">
      <c r="B6277" s="280"/>
    </row>
    <row r="6278" spans="2:2">
      <c r="B6278" s="280"/>
    </row>
    <row r="6279" spans="2:2">
      <c r="B6279" s="280"/>
    </row>
    <row r="6280" spans="2:2">
      <c r="B6280" s="280"/>
    </row>
    <row r="6281" spans="2:2">
      <c r="B6281" s="280"/>
    </row>
    <row r="6282" spans="2:2">
      <c r="B6282" s="280"/>
    </row>
    <row r="6283" spans="2:2">
      <c r="B6283" s="280"/>
    </row>
    <row r="6284" spans="2:2">
      <c r="B6284" s="280"/>
    </row>
    <row r="6285" spans="2:2">
      <c r="B6285" s="280"/>
    </row>
    <row r="6286" spans="2:2">
      <c r="B6286" s="280"/>
    </row>
    <row r="6287" spans="2:2">
      <c r="B6287" s="280"/>
    </row>
    <row r="6288" spans="2:2">
      <c r="B6288" s="280"/>
    </row>
    <row r="6289" spans="2:2">
      <c r="B6289" s="280"/>
    </row>
    <row r="6290" spans="2:2">
      <c r="B6290" s="280"/>
    </row>
    <row r="6291" spans="2:2">
      <c r="B6291" s="280"/>
    </row>
    <row r="6292" spans="2:2">
      <c r="B6292" s="280"/>
    </row>
    <row r="6293" spans="2:2">
      <c r="B6293" s="280"/>
    </row>
    <row r="6294" spans="2:2">
      <c r="B6294" s="280"/>
    </row>
    <row r="6295" spans="2:2">
      <c r="B6295" s="280"/>
    </row>
    <row r="6296" spans="2:2">
      <c r="B6296" s="280"/>
    </row>
    <row r="6297" spans="2:2">
      <c r="B6297" s="280"/>
    </row>
    <row r="6298" spans="2:2">
      <c r="B6298" s="280"/>
    </row>
    <row r="6299" spans="2:2">
      <c r="B6299" s="280"/>
    </row>
    <row r="6300" spans="2:2">
      <c r="B6300" s="280"/>
    </row>
    <row r="6301" spans="2:2">
      <c r="B6301" s="280"/>
    </row>
    <row r="6302" spans="2:2">
      <c r="B6302" s="280"/>
    </row>
    <row r="6303" spans="2:2">
      <c r="B6303" s="280"/>
    </row>
    <row r="6304" spans="2:2">
      <c r="B6304" s="280"/>
    </row>
    <row r="6305" spans="2:2">
      <c r="B6305" s="280"/>
    </row>
    <row r="6306" spans="2:2">
      <c r="B6306" s="280"/>
    </row>
    <row r="6307" spans="2:2">
      <c r="B6307" s="280"/>
    </row>
    <row r="6308" spans="2:2">
      <c r="B6308" s="280"/>
    </row>
    <row r="6309" spans="2:2">
      <c r="B6309" s="280"/>
    </row>
    <row r="6310" spans="2:2">
      <c r="B6310" s="280"/>
    </row>
    <row r="6311" spans="2:2">
      <c r="B6311" s="280"/>
    </row>
    <row r="6312" spans="2:2">
      <c r="B6312" s="280"/>
    </row>
    <row r="6313" spans="2:2">
      <c r="B6313" s="280"/>
    </row>
    <row r="6314" spans="2:2">
      <c r="B6314" s="280"/>
    </row>
    <row r="6315" spans="2:2">
      <c r="B6315" s="280"/>
    </row>
    <row r="6316" spans="2:2">
      <c r="B6316" s="280"/>
    </row>
    <row r="6317" spans="2:2">
      <c r="B6317" s="280"/>
    </row>
    <row r="6318" spans="2:2">
      <c r="B6318" s="280"/>
    </row>
    <row r="6319" spans="2:2">
      <c r="B6319" s="280"/>
    </row>
    <row r="6320" spans="2:2">
      <c r="B6320" s="280"/>
    </row>
    <row r="6321" spans="2:2">
      <c r="B6321" s="280"/>
    </row>
    <row r="6322" spans="2:2">
      <c r="B6322" s="280"/>
    </row>
    <row r="6323" spans="2:2">
      <c r="B6323" s="280"/>
    </row>
    <row r="6324" spans="2:2">
      <c r="B6324" s="280"/>
    </row>
    <row r="6325" spans="2:2">
      <c r="B6325" s="280"/>
    </row>
    <row r="6326" spans="2:2">
      <c r="B6326" s="280"/>
    </row>
    <row r="6327" spans="2:2">
      <c r="B6327" s="280"/>
    </row>
    <row r="6328" spans="2:2">
      <c r="B6328" s="280"/>
    </row>
    <row r="6329" spans="2:2">
      <c r="B6329" s="280"/>
    </row>
    <row r="6330" spans="2:2">
      <c r="B6330" s="280"/>
    </row>
    <row r="6331" spans="2:2">
      <c r="B6331" s="280"/>
    </row>
    <row r="6332" spans="2:2">
      <c r="B6332" s="280"/>
    </row>
    <row r="6333" spans="2:2">
      <c r="B6333" s="280"/>
    </row>
    <row r="6334" spans="2:2">
      <c r="B6334" s="280"/>
    </row>
    <row r="6335" spans="2:2">
      <c r="B6335" s="280"/>
    </row>
    <row r="6336" spans="2:2">
      <c r="B6336" s="280"/>
    </row>
    <row r="6337" spans="2:2">
      <c r="B6337" s="280"/>
    </row>
    <row r="6338" spans="2:2">
      <c r="B6338" s="280"/>
    </row>
    <row r="6339" spans="2:2">
      <c r="B6339" s="280"/>
    </row>
    <row r="6340" spans="2:2">
      <c r="B6340" s="280"/>
    </row>
    <row r="6341" spans="2:2">
      <c r="B6341" s="280"/>
    </row>
    <row r="6342" spans="2:2">
      <c r="B6342" s="280"/>
    </row>
    <row r="6343" spans="2:2">
      <c r="B6343" s="280"/>
    </row>
    <row r="6344" spans="2:2">
      <c r="B6344" s="280"/>
    </row>
    <row r="6345" spans="2:2">
      <c r="B6345" s="280"/>
    </row>
    <row r="6346" spans="2:2">
      <c r="B6346" s="280"/>
    </row>
    <row r="6347" spans="2:2">
      <c r="B6347" s="280"/>
    </row>
    <row r="6348" spans="2:2">
      <c r="B6348" s="280"/>
    </row>
    <row r="6349" spans="2:2">
      <c r="B6349" s="280"/>
    </row>
    <row r="6350" spans="2:2">
      <c r="B6350" s="280"/>
    </row>
    <row r="6351" spans="2:2">
      <c r="B6351" s="280"/>
    </row>
    <row r="6352" spans="2:2">
      <c r="B6352" s="280"/>
    </row>
    <row r="6353" spans="2:2">
      <c r="B6353" s="280"/>
    </row>
    <row r="6354" spans="2:2">
      <c r="B6354" s="280"/>
    </row>
    <row r="6355" spans="2:2">
      <c r="B6355" s="280"/>
    </row>
    <row r="6356" spans="2:2">
      <c r="B6356" s="280"/>
    </row>
    <row r="6357" spans="2:2">
      <c r="B6357" s="280"/>
    </row>
    <row r="6358" spans="2:2">
      <c r="B6358" s="280"/>
    </row>
    <row r="6359" spans="2:2">
      <c r="B6359" s="280"/>
    </row>
    <row r="6360" spans="2:2">
      <c r="B6360" s="280"/>
    </row>
    <row r="6361" spans="2:2">
      <c r="B6361" s="280"/>
    </row>
    <row r="6362" spans="2:2">
      <c r="B6362" s="280"/>
    </row>
    <row r="6363" spans="2:2">
      <c r="B6363" s="280"/>
    </row>
    <row r="6364" spans="2:2">
      <c r="B6364" s="280"/>
    </row>
    <row r="6365" spans="2:2">
      <c r="B6365" s="280"/>
    </row>
    <row r="6366" spans="2:2">
      <c r="B6366" s="280"/>
    </row>
    <row r="6367" spans="2:2">
      <c r="B6367" s="280"/>
    </row>
    <row r="6368" spans="2:2">
      <c r="B6368" s="280"/>
    </row>
    <row r="6369" spans="2:2">
      <c r="B6369" s="280"/>
    </row>
    <row r="6370" spans="2:2">
      <c r="B6370" s="280"/>
    </row>
    <row r="6371" spans="2:2">
      <c r="B6371" s="280"/>
    </row>
    <row r="6372" spans="2:2">
      <c r="B6372" s="280"/>
    </row>
    <row r="6373" spans="2:2">
      <c r="B6373" s="280"/>
    </row>
    <row r="6374" spans="2:2">
      <c r="B6374" s="280"/>
    </row>
    <row r="6375" spans="2:2">
      <c r="B6375" s="280"/>
    </row>
    <row r="6376" spans="2:2">
      <c r="B6376" s="280"/>
    </row>
    <row r="6377" spans="2:2">
      <c r="B6377" s="280"/>
    </row>
    <row r="6378" spans="2:2">
      <c r="B6378" s="280"/>
    </row>
    <row r="6379" spans="2:2">
      <c r="B6379" s="280"/>
    </row>
    <row r="6380" spans="2:2">
      <c r="B6380" s="280"/>
    </row>
    <row r="6381" spans="2:2">
      <c r="B6381" s="280"/>
    </row>
    <row r="6382" spans="2:2">
      <c r="B6382" s="280"/>
    </row>
    <row r="6383" spans="2:2">
      <c r="B6383" s="280"/>
    </row>
    <row r="6384" spans="2:2">
      <c r="B6384" s="280"/>
    </row>
    <row r="6385" spans="2:2">
      <c r="B6385" s="280"/>
    </row>
    <row r="6386" spans="2:2">
      <c r="B6386" s="280"/>
    </row>
    <row r="6387" spans="2:2">
      <c r="B6387" s="280"/>
    </row>
    <row r="6388" spans="2:2">
      <c r="B6388" s="280"/>
    </row>
    <row r="6389" spans="2:2">
      <c r="B6389" s="280"/>
    </row>
    <row r="6390" spans="2:2">
      <c r="B6390" s="280"/>
    </row>
    <row r="6391" spans="2:2">
      <c r="B6391" s="280"/>
    </row>
    <row r="6392" spans="2:2">
      <c r="B6392" s="280"/>
    </row>
    <row r="6393" spans="2:2">
      <c r="B6393" s="280"/>
    </row>
    <row r="6394" spans="2:2">
      <c r="B6394" s="280"/>
    </row>
    <row r="6395" spans="2:2">
      <c r="B6395" s="280"/>
    </row>
    <row r="6396" spans="2:2">
      <c r="B6396" s="280"/>
    </row>
    <row r="6397" spans="2:2">
      <c r="B6397" s="280"/>
    </row>
    <row r="6398" spans="2:2">
      <c r="B6398" s="280"/>
    </row>
    <row r="6399" spans="2:2">
      <c r="B6399" s="280"/>
    </row>
    <row r="6400" spans="2:2">
      <c r="B6400" s="280"/>
    </row>
    <row r="6401" spans="2:2">
      <c r="B6401" s="280"/>
    </row>
    <row r="6402" spans="2:2">
      <c r="B6402" s="280"/>
    </row>
    <row r="6403" spans="2:2">
      <c r="B6403" s="280"/>
    </row>
    <row r="6404" spans="2:2">
      <c r="B6404" s="280"/>
    </row>
    <row r="6405" spans="2:2">
      <c r="B6405" s="280"/>
    </row>
    <row r="6406" spans="2:2">
      <c r="B6406" s="280"/>
    </row>
    <row r="6407" spans="2:2">
      <c r="B6407" s="280"/>
    </row>
    <row r="6408" spans="2:2">
      <c r="B6408" s="280"/>
    </row>
    <row r="6409" spans="2:2">
      <c r="B6409" s="280"/>
    </row>
    <row r="6410" spans="2:2">
      <c r="B6410" s="280"/>
    </row>
    <row r="6411" spans="2:2">
      <c r="B6411" s="280"/>
    </row>
    <row r="6412" spans="2:2">
      <c r="B6412" s="280"/>
    </row>
    <row r="6413" spans="2:2">
      <c r="B6413" s="280"/>
    </row>
    <row r="6414" spans="2:2">
      <c r="B6414" s="280"/>
    </row>
    <row r="6415" spans="2:2">
      <c r="B6415" s="280"/>
    </row>
    <row r="6416" spans="2:2">
      <c r="B6416" s="280"/>
    </row>
    <row r="6417" spans="2:2">
      <c r="B6417" s="280"/>
    </row>
    <row r="6418" spans="2:2">
      <c r="B6418" s="280"/>
    </row>
    <row r="6419" spans="2:2">
      <c r="B6419" s="280"/>
    </row>
    <row r="6420" spans="2:2">
      <c r="B6420" s="280"/>
    </row>
    <row r="6421" spans="2:2">
      <c r="B6421" s="280"/>
    </row>
    <row r="6422" spans="2:2">
      <c r="B6422" s="280"/>
    </row>
    <row r="6423" spans="2:2">
      <c r="B6423" s="280"/>
    </row>
    <row r="6424" spans="2:2">
      <c r="B6424" s="280"/>
    </row>
    <row r="6425" spans="2:2">
      <c r="B6425" s="280"/>
    </row>
    <row r="6426" spans="2:2">
      <c r="B6426" s="280"/>
    </row>
    <row r="6427" spans="2:2">
      <c r="B6427" s="280"/>
    </row>
    <row r="6428" spans="2:2">
      <c r="B6428" s="280"/>
    </row>
    <row r="6429" spans="2:2">
      <c r="B6429" s="280"/>
    </row>
    <row r="6430" spans="2:2">
      <c r="B6430" s="280"/>
    </row>
    <row r="6431" spans="2:2">
      <c r="B6431" s="280"/>
    </row>
    <row r="6432" spans="2:2">
      <c r="B6432" s="280"/>
    </row>
    <row r="6433" spans="2:2">
      <c r="B6433" s="280"/>
    </row>
    <row r="6434" spans="2:2">
      <c r="B6434" s="280"/>
    </row>
    <row r="6435" spans="2:2">
      <c r="B6435" s="280"/>
    </row>
    <row r="6436" spans="2:2">
      <c r="B6436" s="280"/>
    </row>
    <row r="6437" spans="2:2">
      <c r="B6437" s="280"/>
    </row>
    <row r="6438" spans="2:2">
      <c r="B6438" s="280"/>
    </row>
    <row r="6439" spans="2:2">
      <c r="B6439" s="280"/>
    </row>
    <row r="6440" spans="2:2">
      <c r="B6440" s="280"/>
    </row>
    <row r="6441" spans="2:2">
      <c r="B6441" s="280"/>
    </row>
    <row r="6442" spans="2:2">
      <c r="B6442" s="280"/>
    </row>
    <row r="6443" spans="2:2">
      <c r="B6443" s="280"/>
    </row>
    <row r="6444" spans="2:2">
      <c r="B6444" s="280"/>
    </row>
    <row r="6445" spans="2:2">
      <c r="B6445" s="280"/>
    </row>
    <row r="6446" spans="2:2">
      <c r="B6446" s="280"/>
    </row>
    <row r="6447" spans="2:2">
      <c r="B6447" s="280"/>
    </row>
    <row r="6448" spans="2:2">
      <c r="B6448" s="280"/>
    </row>
    <row r="6449" spans="2:2">
      <c r="B6449" s="280"/>
    </row>
    <row r="6450" spans="2:2">
      <c r="B6450" s="280"/>
    </row>
    <row r="6451" spans="2:2">
      <c r="B6451" s="280"/>
    </row>
    <row r="6452" spans="2:2">
      <c r="B6452" s="280"/>
    </row>
    <row r="6453" spans="2:2">
      <c r="B6453" s="280"/>
    </row>
    <row r="6454" spans="2:2">
      <c r="B6454" s="280"/>
    </row>
    <row r="6455" spans="2:2">
      <c r="B6455" s="280"/>
    </row>
    <row r="6456" spans="2:2">
      <c r="B6456" s="280"/>
    </row>
    <row r="6457" spans="2:2">
      <c r="B6457" s="280"/>
    </row>
    <row r="6458" spans="2:2">
      <c r="B6458" s="280"/>
    </row>
    <row r="6459" spans="2:2">
      <c r="B6459" s="280"/>
    </row>
    <row r="6460" spans="2:2">
      <c r="B6460" s="280"/>
    </row>
    <row r="6461" spans="2:2">
      <c r="B6461" s="280"/>
    </row>
    <row r="6462" spans="2:2">
      <c r="B6462" s="280"/>
    </row>
    <row r="6463" spans="2:2">
      <c r="B6463" s="280"/>
    </row>
    <row r="6464" spans="2:2">
      <c r="B6464" s="280"/>
    </row>
    <row r="6465" spans="2:2">
      <c r="B6465" s="280"/>
    </row>
    <row r="6466" spans="2:2">
      <c r="B6466" s="280"/>
    </row>
    <row r="6467" spans="2:2">
      <c r="B6467" s="280"/>
    </row>
    <row r="6468" spans="2:2">
      <c r="B6468" s="280"/>
    </row>
    <row r="6469" spans="2:2">
      <c r="B6469" s="280"/>
    </row>
    <row r="6470" spans="2:2">
      <c r="B6470" s="280"/>
    </row>
    <row r="6471" spans="2:2">
      <c r="B6471" s="280"/>
    </row>
    <row r="6472" spans="2:2">
      <c r="B6472" s="280"/>
    </row>
    <row r="6473" spans="2:2">
      <c r="B6473" s="280"/>
    </row>
    <row r="6474" spans="2:2">
      <c r="B6474" s="280"/>
    </row>
    <row r="6475" spans="2:2">
      <c r="B6475" s="280"/>
    </row>
    <row r="6476" spans="2:2">
      <c r="B6476" s="280"/>
    </row>
    <row r="6477" spans="2:2">
      <c r="B6477" s="280"/>
    </row>
    <row r="6478" spans="2:2">
      <c r="B6478" s="280"/>
    </row>
    <row r="6479" spans="2:2">
      <c r="B6479" s="280"/>
    </row>
    <row r="6480" spans="2:2">
      <c r="B6480" s="280"/>
    </row>
    <row r="6481" spans="2:2">
      <c r="B6481" s="280"/>
    </row>
    <row r="6482" spans="2:2">
      <c r="B6482" s="280"/>
    </row>
    <row r="6483" spans="2:2">
      <c r="B6483" s="280"/>
    </row>
    <row r="6484" spans="2:2">
      <c r="B6484" s="280"/>
    </row>
    <row r="6485" spans="2:2">
      <c r="B6485" s="280"/>
    </row>
    <row r="6486" spans="2:2">
      <c r="B6486" s="280"/>
    </row>
    <row r="6487" spans="2:2">
      <c r="B6487" s="280"/>
    </row>
    <row r="6488" spans="2:2">
      <c r="B6488" s="280"/>
    </row>
    <row r="6489" spans="2:2">
      <c r="B6489" s="280"/>
    </row>
    <row r="6490" spans="2:2">
      <c r="B6490" s="280"/>
    </row>
    <row r="6491" spans="2:2">
      <c r="B6491" s="280"/>
    </row>
    <row r="6492" spans="2:2">
      <c r="B6492" s="280"/>
    </row>
    <row r="6493" spans="2:2">
      <c r="B6493" s="280"/>
    </row>
    <row r="6494" spans="2:2">
      <c r="B6494" s="280"/>
    </row>
    <row r="6495" spans="2:2">
      <c r="B6495" s="280"/>
    </row>
    <row r="6496" spans="2:2">
      <c r="B6496" s="280"/>
    </row>
    <row r="6497" spans="2:2">
      <c r="B6497" s="280"/>
    </row>
    <row r="6498" spans="2:2">
      <c r="B6498" s="280"/>
    </row>
    <row r="6499" spans="2:2">
      <c r="B6499" s="280"/>
    </row>
    <row r="6500" spans="2:2">
      <c r="B6500" s="280"/>
    </row>
    <row r="6501" spans="2:2">
      <c r="B6501" s="280"/>
    </row>
    <row r="6502" spans="2:2">
      <c r="B6502" s="280"/>
    </row>
    <row r="6503" spans="2:2">
      <c r="B6503" s="280"/>
    </row>
    <row r="6504" spans="2:2">
      <c r="B6504" s="280"/>
    </row>
    <row r="6505" spans="2:2">
      <c r="B6505" s="280"/>
    </row>
    <row r="6506" spans="2:2">
      <c r="B6506" s="280"/>
    </row>
    <row r="6507" spans="2:2">
      <c r="B6507" s="280"/>
    </row>
    <row r="6508" spans="2:2">
      <c r="B6508" s="280"/>
    </row>
    <row r="6509" spans="2:2">
      <c r="B6509" s="280"/>
    </row>
    <row r="6510" spans="2:2">
      <c r="B6510" s="280"/>
    </row>
    <row r="6511" spans="2:2">
      <c r="B6511" s="280"/>
    </row>
    <row r="6512" spans="2:2">
      <c r="B6512" s="280"/>
    </row>
    <row r="6513" spans="2:2">
      <c r="B6513" s="280"/>
    </row>
    <row r="6514" spans="2:2">
      <c r="B6514" s="280"/>
    </row>
    <row r="6515" spans="2:2">
      <c r="B6515" s="280"/>
    </row>
    <row r="6516" spans="2:2">
      <c r="B6516" s="280"/>
    </row>
    <row r="6517" spans="2:2">
      <c r="B6517" s="280"/>
    </row>
    <row r="6518" spans="2:2">
      <c r="B6518" s="280"/>
    </row>
    <row r="6519" spans="2:2">
      <c r="B6519" s="280"/>
    </row>
    <row r="6520" spans="2:2">
      <c r="B6520" s="280"/>
    </row>
    <row r="6521" spans="2:2">
      <c r="B6521" s="280"/>
    </row>
    <row r="6522" spans="2:2">
      <c r="B6522" s="280"/>
    </row>
    <row r="6523" spans="2:2">
      <c r="B6523" s="280"/>
    </row>
    <row r="6524" spans="2:2">
      <c r="B6524" s="280"/>
    </row>
    <row r="6525" spans="2:2">
      <c r="B6525" s="280"/>
    </row>
    <row r="6526" spans="2:2">
      <c r="B6526" s="280"/>
    </row>
    <row r="6527" spans="2:2">
      <c r="B6527" s="280"/>
    </row>
    <row r="6528" spans="2:2">
      <c r="B6528" s="280"/>
    </row>
    <row r="6529" spans="2:2">
      <c r="B6529" s="280"/>
    </row>
    <row r="6530" spans="2:2">
      <c r="B6530" s="280"/>
    </row>
    <row r="6531" spans="2:2">
      <c r="B6531" s="280"/>
    </row>
    <row r="6532" spans="2:2">
      <c r="B6532" s="280"/>
    </row>
    <row r="6533" spans="2:2">
      <c r="B6533" s="280"/>
    </row>
    <row r="6534" spans="2:2">
      <c r="B6534" s="280"/>
    </row>
    <row r="6535" spans="2:2">
      <c r="B6535" s="280"/>
    </row>
    <row r="6536" spans="2:2">
      <c r="B6536" s="280"/>
    </row>
    <row r="6537" spans="2:2">
      <c r="B6537" s="280"/>
    </row>
    <row r="6538" spans="2:2">
      <c r="B6538" s="280"/>
    </row>
    <row r="6539" spans="2:2">
      <c r="B6539" s="280"/>
    </row>
    <row r="6540" spans="2:2">
      <c r="B6540" s="280"/>
    </row>
    <row r="6541" spans="2:2">
      <c r="B6541" s="280"/>
    </row>
    <row r="6542" spans="2:2">
      <c r="B6542" s="280"/>
    </row>
    <row r="6543" spans="2:2">
      <c r="B6543" s="280"/>
    </row>
    <row r="6544" spans="2:2">
      <c r="B6544" s="280"/>
    </row>
    <row r="6545" spans="2:2">
      <c r="B6545" s="280"/>
    </row>
    <row r="6546" spans="2:2">
      <c r="B6546" s="280"/>
    </row>
    <row r="6547" spans="2:2">
      <c r="B6547" s="280"/>
    </row>
    <row r="6548" spans="2:2">
      <c r="B6548" s="280"/>
    </row>
    <row r="6549" spans="2:2">
      <c r="B6549" s="280"/>
    </row>
    <row r="6550" spans="2:2">
      <c r="B6550" s="280"/>
    </row>
    <row r="6551" spans="2:2">
      <c r="B6551" s="280"/>
    </row>
    <row r="6552" spans="2:2">
      <c r="B6552" s="280"/>
    </row>
    <row r="6553" spans="2:2">
      <c r="B6553" s="280"/>
    </row>
    <row r="6554" spans="2:2">
      <c r="B6554" s="280"/>
    </row>
    <row r="6555" spans="2:2">
      <c r="B6555" s="280"/>
    </row>
    <row r="6556" spans="2:2">
      <c r="B6556" s="280"/>
    </row>
    <row r="6557" spans="2:2">
      <c r="B6557" s="280"/>
    </row>
    <row r="6558" spans="2:2">
      <c r="B6558" s="280"/>
    </row>
    <row r="6559" spans="2:2">
      <c r="B6559" s="280"/>
    </row>
    <row r="6560" spans="2:2">
      <c r="B6560" s="280"/>
    </row>
    <row r="6561" spans="2:2">
      <c r="B6561" s="280"/>
    </row>
    <row r="6562" spans="2:2">
      <c r="B6562" s="280"/>
    </row>
    <row r="6563" spans="2:2">
      <c r="B6563" s="280"/>
    </row>
    <row r="6564" spans="2:2">
      <c r="B6564" s="280"/>
    </row>
    <row r="6565" spans="2:2">
      <c r="B6565" s="280"/>
    </row>
    <row r="6566" spans="2:2">
      <c r="B6566" s="280"/>
    </row>
    <row r="6567" spans="2:2">
      <c r="B6567" s="280"/>
    </row>
    <row r="6568" spans="2:2">
      <c r="B6568" s="280"/>
    </row>
    <row r="6569" spans="2:2">
      <c r="B6569" s="280"/>
    </row>
    <row r="6570" spans="2:2">
      <c r="B6570" s="280"/>
    </row>
    <row r="6571" spans="2:2">
      <c r="B6571" s="280"/>
    </row>
    <row r="6572" spans="2:2">
      <c r="B6572" s="280"/>
    </row>
    <row r="6573" spans="2:2">
      <c r="B6573" s="280"/>
    </row>
    <row r="6574" spans="2:2">
      <c r="B6574" s="280"/>
    </row>
    <row r="6575" spans="2:2">
      <c r="B6575" s="280"/>
    </row>
    <row r="6576" spans="2:2">
      <c r="B6576" s="280"/>
    </row>
    <row r="6577" spans="2:2">
      <c r="B6577" s="280"/>
    </row>
    <row r="6578" spans="2:2">
      <c r="B6578" s="280"/>
    </row>
    <row r="6579" spans="2:2">
      <c r="B6579" s="280"/>
    </row>
    <row r="6580" spans="2:2">
      <c r="B6580" s="280"/>
    </row>
    <row r="6581" spans="2:2">
      <c r="B6581" s="280"/>
    </row>
    <row r="6582" spans="2:2">
      <c r="B6582" s="280"/>
    </row>
    <row r="6583" spans="2:2">
      <c r="B6583" s="280"/>
    </row>
    <row r="6584" spans="2:2">
      <c r="B6584" s="280"/>
    </row>
    <row r="6585" spans="2:2">
      <c r="B6585" s="280"/>
    </row>
    <row r="6586" spans="2:2">
      <c r="B6586" s="280"/>
    </row>
    <row r="6587" spans="2:2">
      <c r="B6587" s="280"/>
    </row>
    <row r="6588" spans="2:2">
      <c r="B6588" s="280"/>
    </row>
    <row r="6589" spans="2:2">
      <c r="B6589" s="280"/>
    </row>
    <row r="6590" spans="2:2">
      <c r="B6590" s="280"/>
    </row>
    <row r="6591" spans="2:2">
      <c r="B6591" s="280"/>
    </row>
    <row r="6592" spans="2:2">
      <c r="B6592" s="280"/>
    </row>
    <row r="6593" spans="2:2">
      <c r="B6593" s="280"/>
    </row>
    <row r="6594" spans="2:2">
      <c r="B6594" s="280"/>
    </row>
    <row r="6595" spans="2:2">
      <c r="B6595" s="280"/>
    </row>
    <row r="6596" spans="2:2">
      <c r="B6596" s="280"/>
    </row>
    <row r="6597" spans="2:2">
      <c r="B6597" s="280"/>
    </row>
    <row r="6598" spans="2:2">
      <c r="B6598" s="280"/>
    </row>
    <row r="6599" spans="2:2">
      <c r="B6599" s="280"/>
    </row>
    <row r="6600" spans="2:2">
      <c r="B6600" s="280"/>
    </row>
    <row r="6601" spans="2:2">
      <c r="B6601" s="280"/>
    </row>
    <row r="6602" spans="2:2">
      <c r="B6602" s="280"/>
    </row>
    <row r="6603" spans="2:2">
      <c r="B6603" s="280"/>
    </row>
    <row r="6604" spans="2:2">
      <c r="B6604" s="280"/>
    </row>
    <row r="6605" spans="2:2">
      <c r="B6605" s="280"/>
    </row>
    <row r="6606" spans="2:2">
      <c r="B6606" s="280"/>
    </row>
    <row r="6607" spans="2:2">
      <c r="B6607" s="280"/>
    </row>
    <row r="6608" spans="2:2">
      <c r="B6608" s="280"/>
    </row>
    <row r="6609" spans="2:2">
      <c r="B6609" s="280"/>
    </row>
    <row r="6610" spans="2:2">
      <c r="B6610" s="280"/>
    </row>
    <row r="6611" spans="2:2">
      <c r="B6611" s="280"/>
    </row>
    <row r="6612" spans="2:2">
      <c r="B6612" s="280"/>
    </row>
    <row r="6613" spans="2:2">
      <c r="B6613" s="280"/>
    </row>
    <row r="6614" spans="2:2">
      <c r="B6614" s="280"/>
    </row>
    <row r="6615" spans="2:2">
      <c r="B6615" s="280"/>
    </row>
    <row r="6616" spans="2:2">
      <c r="B6616" s="280"/>
    </row>
    <row r="6617" spans="2:2">
      <c r="B6617" s="280"/>
    </row>
    <row r="6618" spans="2:2">
      <c r="B6618" s="280"/>
    </row>
    <row r="6619" spans="2:2">
      <c r="B6619" s="280"/>
    </row>
    <row r="6620" spans="2:2">
      <c r="B6620" s="280"/>
    </row>
    <row r="6621" spans="2:2">
      <c r="B6621" s="280"/>
    </row>
    <row r="6622" spans="2:2">
      <c r="B6622" s="280"/>
    </row>
    <row r="6623" spans="2:2">
      <c r="B6623" s="280"/>
    </row>
    <row r="6624" spans="2:2">
      <c r="B6624" s="280"/>
    </row>
    <row r="6625" spans="2:2">
      <c r="B6625" s="280"/>
    </row>
    <row r="6626" spans="2:2">
      <c r="B6626" s="280"/>
    </row>
    <row r="6627" spans="2:2">
      <c r="B6627" s="280"/>
    </row>
    <row r="6628" spans="2:2">
      <c r="B6628" s="280"/>
    </row>
    <row r="6629" spans="2:2">
      <c r="B6629" s="280"/>
    </row>
    <row r="6630" spans="2:2">
      <c r="B6630" s="280"/>
    </row>
    <row r="6631" spans="2:2">
      <c r="B6631" s="280"/>
    </row>
    <row r="6632" spans="2:2">
      <c r="B6632" s="280"/>
    </row>
    <row r="6633" spans="2:2">
      <c r="B6633" s="280"/>
    </row>
    <row r="6634" spans="2:2">
      <c r="B6634" s="280"/>
    </row>
    <row r="6635" spans="2:2">
      <c r="B6635" s="280"/>
    </row>
    <row r="6636" spans="2:2">
      <c r="B6636" s="280"/>
    </row>
    <row r="6637" spans="2:2">
      <c r="B6637" s="280"/>
    </row>
    <row r="6638" spans="2:2">
      <c r="B6638" s="280"/>
    </row>
    <row r="6639" spans="2:2">
      <c r="B6639" s="280"/>
    </row>
    <row r="6640" spans="2:2">
      <c r="B6640" s="280"/>
    </row>
    <row r="6641" spans="2:2">
      <c r="B6641" s="280"/>
    </row>
    <row r="6642" spans="2:2">
      <c r="B6642" s="280"/>
    </row>
    <row r="6643" spans="2:2">
      <c r="B6643" s="280"/>
    </row>
    <row r="6644" spans="2:2">
      <c r="B6644" s="280"/>
    </row>
    <row r="6645" spans="2:2">
      <c r="B6645" s="280"/>
    </row>
    <row r="6646" spans="2:2">
      <c r="B6646" s="280"/>
    </row>
    <row r="6647" spans="2:2">
      <c r="B6647" s="280"/>
    </row>
    <row r="6648" spans="2:2">
      <c r="B6648" s="280"/>
    </row>
    <row r="6649" spans="2:2">
      <c r="B6649" s="280"/>
    </row>
    <row r="6650" spans="2:2">
      <c r="B6650" s="280"/>
    </row>
    <row r="6651" spans="2:2">
      <c r="B6651" s="280"/>
    </row>
    <row r="6652" spans="2:2">
      <c r="B6652" s="280"/>
    </row>
    <row r="6653" spans="2:2">
      <c r="B6653" s="280"/>
    </row>
    <row r="6654" spans="2:2">
      <c r="B6654" s="280"/>
    </row>
    <row r="6655" spans="2:2">
      <c r="B6655" s="280"/>
    </row>
    <row r="6656" spans="2:2">
      <c r="B6656" s="280"/>
    </row>
    <row r="6657" spans="2:2">
      <c r="B6657" s="280"/>
    </row>
    <row r="6658" spans="2:2">
      <c r="B6658" s="280"/>
    </row>
    <row r="6659" spans="2:2">
      <c r="B6659" s="280"/>
    </row>
    <row r="6660" spans="2:2">
      <c r="B6660" s="280"/>
    </row>
    <row r="6661" spans="2:2">
      <c r="B6661" s="280"/>
    </row>
    <row r="6662" spans="2:2">
      <c r="B6662" s="280"/>
    </row>
    <row r="6663" spans="2:2">
      <c r="B6663" s="280"/>
    </row>
    <row r="6664" spans="2:2">
      <c r="B6664" s="280"/>
    </row>
    <row r="6665" spans="2:2">
      <c r="B6665" s="280"/>
    </row>
    <row r="6666" spans="2:2">
      <c r="B6666" s="280"/>
    </row>
    <row r="6667" spans="2:2">
      <c r="B6667" s="280"/>
    </row>
    <row r="6668" spans="2:2">
      <c r="B6668" s="280"/>
    </row>
    <row r="6669" spans="2:2">
      <c r="B6669" s="280"/>
    </row>
    <row r="6670" spans="2:2">
      <c r="B6670" s="280"/>
    </row>
    <row r="6671" spans="2:2">
      <c r="B6671" s="280"/>
    </row>
    <row r="6672" spans="2:2">
      <c r="B6672" s="280"/>
    </row>
    <row r="6673" spans="2:2">
      <c r="B6673" s="280"/>
    </row>
    <row r="6674" spans="2:2">
      <c r="B6674" s="280"/>
    </row>
    <row r="6675" spans="2:2">
      <c r="B6675" s="280"/>
    </row>
    <row r="6676" spans="2:2">
      <c r="B6676" s="280"/>
    </row>
    <row r="6677" spans="2:2">
      <c r="B6677" s="280"/>
    </row>
    <row r="6678" spans="2:2">
      <c r="B6678" s="280"/>
    </row>
    <row r="6679" spans="2:2">
      <c r="B6679" s="280"/>
    </row>
    <row r="6680" spans="2:2">
      <c r="B6680" s="280"/>
    </row>
    <row r="6681" spans="2:2">
      <c r="B6681" s="280"/>
    </row>
    <row r="6682" spans="2:2">
      <c r="B6682" s="280"/>
    </row>
    <row r="6683" spans="2:2">
      <c r="B6683" s="280"/>
    </row>
    <row r="6684" spans="2:2">
      <c r="B6684" s="280"/>
    </row>
    <row r="6685" spans="2:2">
      <c r="B6685" s="280"/>
    </row>
    <row r="6686" spans="2:2">
      <c r="B6686" s="280"/>
    </row>
    <row r="6687" spans="2:2">
      <c r="B6687" s="280"/>
    </row>
    <row r="6688" spans="2:2">
      <c r="B6688" s="280"/>
    </row>
    <row r="6689" spans="2:2">
      <c r="B6689" s="280"/>
    </row>
    <row r="6690" spans="2:2">
      <c r="B6690" s="280"/>
    </row>
    <row r="6691" spans="2:2">
      <c r="B6691" s="280"/>
    </row>
    <row r="6692" spans="2:2">
      <c r="B6692" s="280"/>
    </row>
    <row r="6693" spans="2:2">
      <c r="B6693" s="280"/>
    </row>
    <row r="6694" spans="2:2">
      <c r="B6694" s="280"/>
    </row>
    <row r="6695" spans="2:2">
      <c r="B6695" s="280"/>
    </row>
    <row r="6696" spans="2:2">
      <c r="B6696" s="280"/>
    </row>
    <row r="6697" spans="2:2">
      <c r="B6697" s="280"/>
    </row>
    <row r="6698" spans="2:2">
      <c r="B6698" s="280"/>
    </row>
    <row r="6699" spans="2:2">
      <c r="B6699" s="280"/>
    </row>
    <row r="6700" spans="2:2">
      <c r="B6700" s="280"/>
    </row>
    <row r="6701" spans="2:2">
      <c r="B6701" s="280"/>
    </row>
    <row r="6702" spans="2:2">
      <c r="B6702" s="280"/>
    </row>
    <row r="6703" spans="2:2">
      <c r="B6703" s="280"/>
    </row>
    <row r="6704" spans="2:2">
      <c r="B6704" s="280"/>
    </row>
    <row r="6705" spans="2:2">
      <c r="B6705" s="280"/>
    </row>
    <row r="6706" spans="2:2">
      <c r="B6706" s="280"/>
    </row>
    <row r="6707" spans="2:2">
      <c r="B6707" s="280"/>
    </row>
    <row r="6708" spans="2:2">
      <c r="B6708" s="280"/>
    </row>
    <row r="6709" spans="2:2">
      <c r="B6709" s="280"/>
    </row>
    <row r="6710" spans="2:2">
      <c r="B6710" s="280"/>
    </row>
    <row r="6711" spans="2:2">
      <c r="B6711" s="280"/>
    </row>
    <row r="6712" spans="2:2">
      <c r="B6712" s="280"/>
    </row>
    <row r="6713" spans="2:2">
      <c r="B6713" s="280"/>
    </row>
    <row r="6714" spans="2:2">
      <c r="B6714" s="280"/>
    </row>
    <row r="6715" spans="2:2">
      <c r="B6715" s="280"/>
    </row>
    <row r="6716" spans="2:2">
      <c r="B6716" s="280"/>
    </row>
    <row r="6717" spans="2:2">
      <c r="B6717" s="280"/>
    </row>
    <row r="6718" spans="2:2">
      <c r="B6718" s="280"/>
    </row>
    <row r="6719" spans="2:2">
      <c r="B6719" s="280"/>
    </row>
    <row r="6720" spans="2:2">
      <c r="B6720" s="280"/>
    </row>
    <row r="6721" spans="2:2">
      <c r="B6721" s="280"/>
    </row>
    <row r="6722" spans="2:2">
      <c r="B6722" s="280"/>
    </row>
    <row r="6723" spans="2:2">
      <c r="B6723" s="280"/>
    </row>
    <row r="6724" spans="2:2">
      <c r="B6724" s="280"/>
    </row>
    <row r="6725" spans="2:2">
      <c r="B6725" s="280"/>
    </row>
    <row r="6726" spans="2:2">
      <c r="B6726" s="280"/>
    </row>
    <row r="6727" spans="2:2">
      <c r="B6727" s="280"/>
    </row>
    <row r="6728" spans="2:2">
      <c r="B6728" s="280"/>
    </row>
    <row r="6729" spans="2:2">
      <c r="B6729" s="280"/>
    </row>
    <row r="6730" spans="2:2">
      <c r="B6730" s="280"/>
    </row>
    <row r="6731" spans="2:2">
      <c r="B6731" s="280"/>
    </row>
    <row r="6732" spans="2:2">
      <c r="B6732" s="280"/>
    </row>
    <row r="6733" spans="2:2">
      <c r="B6733" s="280"/>
    </row>
    <row r="6734" spans="2:2">
      <c r="B6734" s="280"/>
    </row>
    <row r="6735" spans="2:2">
      <c r="B6735" s="280"/>
    </row>
    <row r="6736" spans="2:2">
      <c r="B6736" s="280"/>
    </row>
    <row r="6737" spans="2:2">
      <c r="B6737" s="280"/>
    </row>
    <row r="6738" spans="2:2">
      <c r="B6738" s="280"/>
    </row>
    <row r="6739" spans="2:2">
      <c r="B6739" s="280"/>
    </row>
    <row r="6740" spans="2:2">
      <c r="B6740" s="280"/>
    </row>
    <row r="6741" spans="2:2">
      <c r="B6741" s="280"/>
    </row>
    <row r="6742" spans="2:2">
      <c r="B6742" s="280"/>
    </row>
    <row r="6743" spans="2:2">
      <c r="B6743" s="280"/>
    </row>
    <row r="6744" spans="2:2">
      <c r="B6744" s="280"/>
    </row>
    <row r="6745" spans="2:2">
      <c r="B6745" s="280"/>
    </row>
    <row r="6746" spans="2:2">
      <c r="B6746" s="280"/>
    </row>
    <row r="6747" spans="2:2">
      <c r="B6747" s="280"/>
    </row>
    <row r="6748" spans="2:2">
      <c r="B6748" s="280"/>
    </row>
    <row r="6749" spans="2:2">
      <c r="B6749" s="280"/>
    </row>
    <row r="6750" spans="2:2">
      <c r="B6750" s="280"/>
    </row>
    <row r="6751" spans="2:2">
      <c r="B6751" s="280"/>
    </row>
    <row r="6752" spans="2:2">
      <c r="B6752" s="280"/>
    </row>
    <row r="6753" spans="2:2">
      <c r="B6753" s="280"/>
    </row>
    <row r="6754" spans="2:2">
      <c r="B6754" s="280"/>
    </row>
    <row r="6755" spans="2:2">
      <c r="B6755" s="280"/>
    </row>
    <row r="6756" spans="2:2">
      <c r="B6756" s="280"/>
    </row>
    <row r="6757" spans="2:2">
      <c r="B6757" s="280"/>
    </row>
    <row r="6758" spans="2:2">
      <c r="B6758" s="280"/>
    </row>
    <row r="6759" spans="2:2">
      <c r="B6759" s="280"/>
    </row>
    <row r="6760" spans="2:2">
      <c r="B6760" s="280"/>
    </row>
    <row r="6761" spans="2:2">
      <c r="B6761" s="280"/>
    </row>
    <row r="6762" spans="2:2">
      <c r="B6762" s="280"/>
    </row>
    <row r="6763" spans="2:2">
      <c r="B6763" s="280"/>
    </row>
    <row r="6764" spans="2:2">
      <c r="B6764" s="280"/>
    </row>
    <row r="6765" spans="2:2">
      <c r="B6765" s="280"/>
    </row>
    <row r="6766" spans="2:2">
      <c r="B6766" s="280"/>
    </row>
    <row r="6767" spans="2:2">
      <c r="B6767" s="280"/>
    </row>
    <row r="6768" spans="2:2">
      <c r="B6768" s="280"/>
    </row>
    <row r="6769" spans="2:2">
      <c r="B6769" s="280"/>
    </row>
    <row r="6770" spans="2:2">
      <c r="B6770" s="280"/>
    </row>
    <row r="6771" spans="2:2">
      <c r="B6771" s="280"/>
    </row>
    <row r="6772" spans="2:2">
      <c r="B6772" s="280"/>
    </row>
    <row r="6773" spans="2:2">
      <c r="B6773" s="280"/>
    </row>
    <row r="6774" spans="2:2">
      <c r="B6774" s="280"/>
    </row>
    <row r="6775" spans="2:2">
      <c r="B6775" s="280"/>
    </row>
    <row r="6776" spans="2:2">
      <c r="B6776" s="280"/>
    </row>
    <row r="6777" spans="2:2">
      <c r="B6777" s="280"/>
    </row>
    <row r="6778" spans="2:2">
      <c r="B6778" s="280"/>
    </row>
    <row r="6779" spans="2:2">
      <c r="B6779" s="280"/>
    </row>
    <row r="6780" spans="2:2">
      <c r="B6780" s="280"/>
    </row>
    <row r="6781" spans="2:2">
      <c r="B6781" s="280"/>
    </row>
    <row r="6782" spans="2:2">
      <c r="B6782" s="280"/>
    </row>
    <row r="6783" spans="2:2">
      <c r="B6783" s="280"/>
    </row>
    <row r="6784" spans="2:2">
      <c r="B6784" s="280"/>
    </row>
    <row r="6785" spans="2:2">
      <c r="B6785" s="280"/>
    </row>
    <row r="6786" spans="2:2">
      <c r="B6786" s="280"/>
    </row>
    <row r="6787" spans="2:2">
      <c r="B6787" s="280"/>
    </row>
    <row r="6788" spans="2:2">
      <c r="B6788" s="280"/>
    </row>
    <row r="6789" spans="2:2">
      <c r="B6789" s="280"/>
    </row>
    <row r="6790" spans="2:2">
      <c r="B6790" s="280"/>
    </row>
    <row r="6791" spans="2:2">
      <c r="B6791" s="280"/>
    </row>
    <row r="6792" spans="2:2">
      <c r="B6792" s="280"/>
    </row>
    <row r="6793" spans="2:2">
      <c r="B6793" s="280"/>
    </row>
    <row r="6794" spans="2:2">
      <c r="B6794" s="280"/>
    </row>
    <row r="6795" spans="2:2">
      <c r="B6795" s="280"/>
    </row>
    <row r="6796" spans="2:2">
      <c r="B6796" s="280"/>
    </row>
    <row r="6797" spans="2:2">
      <c r="B6797" s="280"/>
    </row>
    <row r="6798" spans="2:2">
      <c r="B6798" s="280"/>
    </row>
    <row r="6799" spans="2:2">
      <c r="B6799" s="280"/>
    </row>
    <row r="6800" spans="2:2">
      <c r="B6800" s="280"/>
    </row>
    <row r="6801" spans="2:2">
      <c r="B6801" s="280"/>
    </row>
    <row r="6802" spans="2:2">
      <c r="B6802" s="280"/>
    </row>
    <row r="6803" spans="2:2">
      <c r="B6803" s="280"/>
    </row>
    <row r="6804" spans="2:2">
      <c r="B6804" s="280"/>
    </row>
    <row r="6805" spans="2:2">
      <c r="B6805" s="280"/>
    </row>
    <row r="6806" spans="2:2">
      <c r="B6806" s="280"/>
    </row>
    <row r="6807" spans="2:2">
      <c r="B6807" s="280"/>
    </row>
    <row r="6808" spans="2:2">
      <c r="B6808" s="280"/>
    </row>
    <row r="6809" spans="2:2">
      <c r="B6809" s="280"/>
    </row>
    <row r="6810" spans="2:2">
      <c r="B6810" s="280"/>
    </row>
    <row r="6811" spans="2:2">
      <c r="B6811" s="280"/>
    </row>
    <row r="6812" spans="2:2">
      <c r="B6812" s="280"/>
    </row>
    <row r="6813" spans="2:2">
      <c r="B6813" s="280"/>
    </row>
    <row r="6814" spans="2:2">
      <c r="B6814" s="280"/>
    </row>
    <row r="6815" spans="2:2">
      <c r="B6815" s="280"/>
    </row>
    <row r="6816" spans="2:2">
      <c r="B6816" s="280"/>
    </row>
    <row r="6817" spans="2:2">
      <c r="B6817" s="280"/>
    </row>
    <row r="6818" spans="2:2">
      <c r="B6818" s="280"/>
    </row>
    <row r="6819" spans="2:2">
      <c r="B6819" s="280"/>
    </row>
    <row r="6820" spans="2:2">
      <c r="B6820" s="280"/>
    </row>
    <row r="6821" spans="2:2">
      <c r="B6821" s="280"/>
    </row>
    <row r="6822" spans="2:2">
      <c r="B6822" s="280"/>
    </row>
    <row r="6823" spans="2:2">
      <c r="B6823" s="280"/>
    </row>
    <row r="6824" spans="2:2">
      <c r="B6824" s="280"/>
    </row>
    <row r="6825" spans="2:2">
      <c r="B6825" s="280"/>
    </row>
    <row r="6826" spans="2:2">
      <c r="B6826" s="280"/>
    </row>
    <row r="6827" spans="2:2">
      <c r="B6827" s="280"/>
    </row>
    <row r="6828" spans="2:2">
      <c r="B6828" s="280"/>
    </row>
    <row r="6829" spans="2:2">
      <c r="B6829" s="280"/>
    </row>
    <row r="6830" spans="2:2">
      <c r="B6830" s="280"/>
    </row>
    <row r="6831" spans="2:2">
      <c r="B6831" s="280"/>
    </row>
    <row r="6832" spans="2:2">
      <c r="B6832" s="280"/>
    </row>
    <row r="6833" spans="2:2">
      <c r="B6833" s="280"/>
    </row>
    <row r="6834" spans="2:2">
      <c r="B6834" s="280"/>
    </row>
    <row r="6835" spans="2:2">
      <c r="B6835" s="280"/>
    </row>
    <row r="6836" spans="2:2">
      <c r="B6836" s="280"/>
    </row>
    <row r="6837" spans="2:2">
      <c r="B6837" s="280"/>
    </row>
    <row r="6838" spans="2:2">
      <c r="B6838" s="280"/>
    </row>
    <row r="6839" spans="2:2">
      <c r="B6839" s="280"/>
    </row>
    <row r="6840" spans="2:2">
      <c r="B6840" s="280"/>
    </row>
    <row r="6841" spans="2:2">
      <c r="B6841" s="280"/>
    </row>
    <row r="6842" spans="2:2">
      <c r="B6842" s="280"/>
    </row>
    <row r="6843" spans="2:2">
      <c r="B6843" s="280"/>
    </row>
    <row r="6844" spans="2:2">
      <c r="B6844" s="280"/>
    </row>
    <row r="6845" spans="2:2">
      <c r="B6845" s="280"/>
    </row>
    <row r="6846" spans="2:2">
      <c r="B6846" s="280"/>
    </row>
    <row r="6847" spans="2:2">
      <c r="B6847" s="280"/>
    </row>
    <row r="6848" spans="2:2">
      <c r="B6848" s="280"/>
    </row>
    <row r="6849" spans="2:2">
      <c r="B6849" s="280"/>
    </row>
    <row r="6850" spans="2:2">
      <c r="B6850" s="280"/>
    </row>
    <row r="6851" spans="2:2">
      <c r="B6851" s="280"/>
    </row>
    <row r="6852" spans="2:2">
      <c r="B6852" s="280"/>
    </row>
    <row r="6853" spans="2:2">
      <c r="B6853" s="280"/>
    </row>
    <row r="6854" spans="2:2">
      <c r="B6854" s="280"/>
    </row>
    <row r="6855" spans="2:2">
      <c r="B6855" s="280"/>
    </row>
    <row r="6856" spans="2:2">
      <c r="B6856" s="280"/>
    </row>
    <row r="6857" spans="2:2">
      <c r="B6857" s="280"/>
    </row>
    <row r="6858" spans="2:2">
      <c r="B6858" s="280"/>
    </row>
    <row r="6859" spans="2:2">
      <c r="B6859" s="280"/>
    </row>
    <row r="6860" spans="2:2">
      <c r="B6860" s="280"/>
    </row>
    <row r="6861" spans="2:2">
      <c r="B6861" s="280"/>
    </row>
    <row r="6862" spans="2:2">
      <c r="B6862" s="280"/>
    </row>
    <row r="6863" spans="2:2">
      <c r="B6863" s="280"/>
    </row>
    <row r="6864" spans="2:2">
      <c r="B6864" s="280"/>
    </row>
    <row r="6865" spans="2:2">
      <c r="B6865" s="280"/>
    </row>
    <row r="6866" spans="2:2">
      <c r="B6866" s="280"/>
    </row>
    <row r="6867" spans="2:2">
      <c r="B6867" s="280"/>
    </row>
    <row r="6868" spans="2:2">
      <c r="B6868" s="280"/>
    </row>
    <row r="6869" spans="2:2">
      <c r="B6869" s="280"/>
    </row>
    <row r="6870" spans="2:2">
      <c r="B6870" s="280"/>
    </row>
    <row r="6871" spans="2:2">
      <c r="B6871" s="280"/>
    </row>
    <row r="6872" spans="2:2">
      <c r="B6872" s="280"/>
    </row>
    <row r="6873" spans="2:2">
      <c r="B6873" s="280"/>
    </row>
    <row r="6874" spans="2:2">
      <c r="B6874" s="280"/>
    </row>
    <row r="6875" spans="2:2">
      <c r="B6875" s="280"/>
    </row>
    <row r="6876" spans="2:2">
      <c r="B6876" s="280"/>
    </row>
    <row r="6877" spans="2:2">
      <c r="B6877" s="280"/>
    </row>
    <row r="6878" spans="2:2">
      <c r="B6878" s="280"/>
    </row>
    <row r="6879" spans="2:2">
      <c r="B6879" s="280"/>
    </row>
    <row r="6880" spans="2:2">
      <c r="B6880" s="280"/>
    </row>
    <row r="6881" spans="2:2">
      <c r="B6881" s="280"/>
    </row>
    <row r="6882" spans="2:2">
      <c r="B6882" s="280"/>
    </row>
    <row r="6883" spans="2:2">
      <c r="B6883" s="280"/>
    </row>
    <row r="6884" spans="2:2">
      <c r="B6884" s="280"/>
    </row>
    <row r="6885" spans="2:2">
      <c r="B6885" s="280"/>
    </row>
    <row r="6886" spans="2:2">
      <c r="B6886" s="280"/>
    </row>
    <row r="6887" spans="2:2">
      <c r="B6887" s="280"/>
    </row>
    <row r="6888" spans="2:2">
      <c r="B6888" s="280"/>
    </row>
    <row r="6889" spans="2:2">
      <c r="B6889" s="280"/>
    </row>
    <row r="6890" spans="2:2">
      <c r="B6890" s="280"/>
    </row>
    <row r="6891" spans="2:2">
      <c r="B6891" s="280"/>
    </row>
    <row r="6892" spans="2:2">
      <c r="B6892" s="280"/>
    </row>
    <row r="6893" spans="2:2">
      <c r="B6893" s="280"/>
    </row>
    <row r="6894" spans="2:2">
      <c r="B6894" s="280"/>
    </row>
    <row r="6895" spans="2:2">
      <c r="B6895" s="280"/>
    </row>
    <row r="6896" spans="2:2">
      <c r="B6896" s="280"/>
    </row>
    <row r="6897" spans="2:2">
      <c r="B6897" s="280"/>
    </row>
    <row r="6898" spans="2:2">
      <c r="B6898" s="280"/>
    </row>
    <row r="6899" spans="2:2">
      <c r="B6899" s="280"/>
    </row>
    <row r="6900" spans="2:2">
      <c r="B6900" s="280"/>
    </row>
    <row r="6901" spans="2:2">
      <c r="B6901" s="280"/>
    </row>
    <row r="6902" spans="2:2">
      <c r="B6902" s="280"/>
    </row>
    <row r="6903" spans="2:2">
      <c r="B6903" s="280"/>
    </row>
    <row r="6904" spans="2:2">
      <c r="B6904" s="280"/>
    </row>
    <row r="6905" spans="2:2">
      <c r="B6905" s="280"/>
    </row>
    <row r="6906" spans="2:2">
      <c r="B6906" s="280"/>
    </row>
    <row r="6907" spans="2:2">
      <c r="B6907" s="280"/>
    </row>
    <row r="6908" spans="2:2">
      <c r="B6908" s="280"/>
    </row>
    <row r="6909" spans="2:2">
      <c r="B6909" s="280"/>
    </row>
    <row r="6910" spans="2:2">
      <c r="B6910" s="280"/>
    </row>
    <row r="6911" spans="2:2">
      <c r="B6911" s="280"/>
    </row>
    <row r="6912" spans="2:2">
      <c r="B6912" s="280"/>
    </row>
    <row r="6913" spans="2:2">
      <c r="B6913" s="280"/>
    </row>
    <row r="6914" spans="2:2">
      <c r="B6914" s="280"/>
    </row>
    <row r="6915" spans="2:2">
      <c r="B6915" s="280"/>
    </row>
    <row r="6916" spans="2:2">
      <c r="B6916" s="280"/>
    </row>
    <row r="6917" spans="2:2">
      <c r="B6917" s="280"/>
    </row>
    <row r="6918" spans="2:2">
      <c r="B6918" s="280"/>
    </row>
    <row r="6919" spans="2:2">
      <c r="B6919" s="280"/>
    </row>
    <row r="6920" spans="2:2">
      <c r="B6920" s="280"/>
    </row>
    <row r="6921" spans="2:2">
      <c r="B6921" s="280"/>
    </row>
    <row r="6922" spans="2:2">
      <c r="B6922" s="280"/>
    </row>
    <row r="6923" spans="2:2">
      <c r="B6923" s="280"/>
    </row>
    <row r="6924" spans="2:2">
      <c r="B6924" s="280"/>
    </row>
    <row r="6925" spans="2:2">
      <c r="B6925" s="280"/>
    </row>
    <row r="6926" spans="2:2">
      <c r="B6926" s="280"/>
    </row>
    <row r="6927" spans="2:2">
      <c r="B6927" s="280"/>
    </row>
    <row r="6928" spans="2:2">
      <c r="B6928" s="280"/>
    </row>
    <row r="6929" spans="2:2">
      <c r="B6929" s="280"/>
    </row>
    <row r="6930" spans="2:2">
      <c r="B6930" s="280"/>
    </row>
    <row r="6931" spans="2:2">
      <c r="B6931" s="280"/>
    </row>
    <row r="6932" spans="2:2">
      <c r="B6932" s="280"/>
    </row>
    <row r="6933" spans="2:2">
      <c r="B6933" s="280"/>
    </row>
    <row r="6934" spans="2:2">
      <c r="B6934" s="280"/>
    </row>
    <row r="6935" spans="2:2">
      <c r="B6935" s="280"/>
    </row>
    <row r="6936" spans="2:2">
      <c r="B6936" s="280"/>
    </row>
    <row r="6937" spans="2:2">
      <c r="B6937" s="280"/>
    </row>
    <row r="6938" spans="2:2">
      <c r="B6938" s="280"/>
    </row>
    <row r="6939" spans="2:2">
      <c r="B6939" s="280"/>
    </row>
    <row r="6940" spans="2:2">
      <c r="B6940" s="280"/>
    </row>
    <row r="6941" spans="2:2">
      <c r="B6941" s="280"/>
    </row>
    <row r="6942" spans="2:2">
      <c r="B6942" s="280"/>
    </row>
    <row r="6943" spans="2:2">
      <c r="B6943" s="280"/>
    </row>
    <row r="6944" spans="2:2">
      <c r="B6944" s="280"/>
    </row>
    <row r="6945" spans="2:2">
      <c r="B6945" s="280"/>
    </row>
    <row r="6946" spans="2:2">
      <c r="B6946" s="280"/>
    </row>
    <row r="6947" spans="2:2">
      <c r="B6947" s="280"/>
    </row>
    <row r="6948" spans="2:2">
      <c r="B6948" s="280"/>
    </row>
    <row r="6949" spans="2:2">
      <c r="B6949" s="280"/>
    </row>
    <row r="6950" spans="2:2">
      <c r="B6950" s="280"/>
    </row>
    <row r="6951" spans="2:2">
      <c r="B6951" s="280"/>
    </row>
    <row r="6952" spans="2:2">
      <c r="B6952" s="280"/>
    </row>
    <row r="6953" spans="2:2">
      <c r="B6953" s="280"/>
    </row>
    <row r="6954" spans="2:2">
      <c r="B6954" s="280"/>
    </row>
    <row r="6955" spans="2:2">
      <c r="B6955" s="280"/>
    </row>
    <row r="6956" spans="2:2">
      <c r="B6956" s="280"/>
    </row>
    <row r="6957" spans="2:2">
      <c r="B6957" s="280"/>
    </row>
    <row r="6958" spans="2:2">
      <c r="B6958" s="280"/>
    </row>
    <row r="6959" spans="2:2">
      <c r="B6959" s="280"/>
    </row>
    <row r="6960" spans="2:2">
      <c r="B6960" s="280"/>
    </row>
    <row r="6961" spans="2:2">
      <c r="B6961" s="280"/>
    </row>
    <row r="6962" spans="2:2">
      <c r="B6962" s="280"/>
    </row>
    <row r="6963" spans="2:2">
      <c r="B6963" s="280"/>
    </row>
    <row r="6964" spans="2:2">
      <c r="B6964" s="280"/>
    </row>
    <row r="6965" spans="2:2">
      <c r="B6965" s="280"/>
    </row>
    <row r="6966" spans="2:2">
      <c r="B6966" s="280"/>
    </row>
    <row r="6967" spans="2:2">
      <c r="B6967" s="280"/>
    </row>
    <row r="6968" spans="2:2">
      <c r="B6968" s="280"/>
    </row>
    <row r="6969" spans="2:2">
      <c r="B6969" s="280"/>
    </row>
    <row r="6970" spans="2:2">
      <c r="B6970" s="280"/>
    </row>
    <row r="6971" spans="2:2">
      <c r="B6971" s="280"/>
    </row>
    <row r="6972" spans="2:2">
      <c r="B6972" s="280"/>
    </row>
    <row r="6973" spans="2:2">
      <c r="B6973" s="280"/>
    </row>
    <row r="6974" spans="2:2">
      <c r="B6974" s="280"/>
    </row>
    <row r="6975" spans="2:2">
      <c r="B6975" s="280"/>
    </row>
    <row r="6976" spans="2:2">
      <c r="B6976" s="280"/>
    </row>
    <row r="6977" spans="2:2">
      <c r="B6977" s="280"/>
    </row>
    <row r="6978" spans="2:2">
      <c r="B6978" s="280"/>
    </row>
    <row r="6979" spans="2:2">
      <c r="B6979" s="280"/>
    </row>
    <row r="6980" spans="2:2">
      <c r="B6980" s="280"/>
    </row>
    <row r="6981" spans="2:2">
      <c r="B6981" s="280"/>
    </row>
    <row r="6982" spans="2:2">
      <c r="B6982" s="280"/>
    </row>
    <row r="6983" spans="2:2">
      <c r="B6983" s="280"/>
    </row>
    <row r="6984" spans="2:2">
      <c r="B6984" s="280"/>
    </row>
    <row r="6985" spans="2:2">
      <c r="B6985" s="280"/>
    </row>
    <row r="6986" spans="2:2">
      <c r="B6986" s="280"/>
    </row>
    <row r="6987" spans="2:2">
      <c r="B6987" s="280"/>
    </row>
    <row r="6988" spans="2:2">
      <c r="B6988" s="280"/>
    </row>
    <row r="6989" spans="2:2">
      <c r="B6989" s="280"/>
    </row>
    <row r="6990" spans="2:2">
      <c r="B6990" s="280"/>
    </row>
    <row r="6991" spans="2:2">
      <c r="B6991" s="280"/>
    </row>
    <row r="6992" spans="2:2">
      <c r="B6992" s="280"/>
    </row>
    <row r="6993" spans="2:2">
      <c r="B6993" s="280"/>
    </row>
    <row r="6994" spans="2:2">
      <c r="B6994" s="280"/>
    </row>
    <row r="6995" spans="2:2">
      <c r="B6995" s="280"/>
    </row>
    <row r="6996" spans="2:2">
      <c r="B6996" s="280"/>
    </row>
    <row r="6997" spans="2:2">
      <c r="B6997" s="280"/>
    </row>
    <row r="6998" spans="2:2">
      <c r="B6998" s="280"/>
    </row>
    <row r="6999" spans="2:2">
      <c r="B6999" s="280"/>
    </row>
    <row r="7000" spans="2:2">
      <c r="B7000" s="280"/>
    </row>
    <row r="7001" spans="2:2">
      <c r="B7001" s="280"/>
    </row>
    <row r="7002" spans="2:2">
      <c r="B7002" s="280"/>
    </row>
    <row r="7003" spans="2:2">
      <c r="B7003" s="280"/>
    </row>
    <row r="7004" spans="2:2">
      <c r="B7004" s="280"/>
    </row>
    <row r="7005" spans="2:2">
      <c r="B7005" s="280"/>
    </row>
    <row r="7006" spans="2:2">
      <c r="B7006" s="280"/>
    </row>
    <row r="7007" spans="2:2">
      <c r="B7007" s="280"/>
    </row>
    <row r="7008" spans="2:2">
      <c r="B7008" s="280"/>
    </row>
    <row r="7009" spans="2:2">
      <c r="B7009" s="280"/>
    </row>
    <row r="7010" spans="2:2">
      <c r="B7010" s="280"/>
    </row>
    <row r="7011" spans="2:2">
      <c r="B7011" s="280"/>
    </row>
    <row r="7012" spans="2:2">
      <c r="B7012" s="280"/>
    </row>
    <row r="7013" spans="2:2">
      <c r="B7013" s="280"/>
    </row>
    <row r="7014" spans="2:2">
      <c r="B7014" s="280"/>
    </row>
    <row r="7015" spans="2:2">
      <c r="B7015" s="280"/>
    </row>
    <row r="7016" spans="2:2">
      <c r="B7016" s="280"/>
    </row>
    <row r="7017" spans="2:2">
      <c r="B7017" s="280"/>
    </row>
    <row r="7018" spans="2:2">
      <c r="B7018" s="280"/>
    </row>
    <row r="7019" spans="2:2">
      <c r="B7019" s="280"/>
    </row>
    <row r="7020" spans="2:2">
      <c r="B7020" s="280"/>
    </row>
    <row r="7021" spans="2:2">
      <c r="B7021" s="280"/>
    </row>
    <row r="7022" spans="2:2">
      <c r="B7022" s="280"/>
    </row>
    <row r="7023" spans="2:2">
      <c r="B7023" s="280"/>
    </row>
    <row r="7024" spans="2:2">
      <c r="B7024" s="280"/>
    </row>
    <row r="7025" spans="2:2">
      <c r="B7025" s="280"/>
    </row>
    <row r="7026" spans="2:2">
      <c r="B7026" s="280"/>
    </row>
    <row r="7027" spans="2:2">
      <c r="B7027" s="280"/>
    </row>
    <row r="7028" spans="2:2">
      <c r="B7028" s="280"/>
    </row>
    <row r="7029" spans="2:2">
      <c r="B7029" s="280"/>
    </row>
    <row r="7030" spans="2:2">
      <c r="B7030" s="280"/>
    </row>
    <row r="7031" spans="2:2">
      <c r="B7031" s="280"/>
    </row>
    <row r="7032" spans="2:2">
      <c r="B7032" s="280"/>
    </row>
    <row r="7033" spans="2:2">
      <c r="B7033" s="280"/>
    </row>
    <row r="7034" spans="2:2">
      <c r="B7034" s="280"/>
    </row>
    <row r="7035" spans="2:2">
      <c r="B7035" s="280"/>
    </row>
    <row r="7036" spans="2:2">
      <c r="B7036" s="280"/>
    </row>
    <row r="7037" spans="2:2">
      <c r="B7037" s="280"/>
    </row>
    <row r="7038" spans="2:2">
      <c r="B7038" s="280"/>
    </row>
    <row r="7039" spans="2:2">
      <c r="B7039" s="280"/>
    </row>
    <row r="7040" spans="2:2">
      <c r="B7040" s="280"/>
    </row>
    <row r="7041" spans="2:2">
      <c r="B7041" s="280"/>
    </row>
    <row r="7042" spans="2:2">
      <c r="B7042" s="280"/>
    </row>
    <row r="7043" spans="2:2">
      <c r="B7043" s="280"/>
    </row>
    <row r="7044" spans="2:2">
      <c r="B7044" s="280"/>
    </row>
    <row r="7045" spans="2:2">
      <c r="B7045" s="280"/>
    </row>
    <row r="7046" spans="2:2">
      <c r="B7046" s="280"/>
    </row>
    <row r="7047" spans="2:2">
      <c r="B7047" s="280"/>
    </row>
    <row r="7048" spans="2:2">
      <c r="B7048" s="280"/>
    </row>
    <row r="7049" spans="2:2">
      <c r="B7049" s="280"/>
    </row>
    <row r="7050" spans="2:2">
      <c r="B7050" s="280"/>
    </row>
    <row r="7051" spans="2:2">
      <c r="B7051" s="280"/>
    </row>
    <row r="7052" spans="2:2">
      <c r="B7052" s="280"/>
    </row>
    <row r="7053" spans="2:2">
      <c r="B7053" s="280"/>
    </row>
    <row r="7054" spans="2:2">
      <c r="B7054" s="280"/>
    </row>
    <row r="7055" spans="2:2">
      <c r="B7055" s="280"/>
    </row>
    <row r="7056" spans="2:2">
      <c r="B7056" s="280"/>
    </row>
    <row r="7057" spans="2:2">
      <c r="B7057" s="280"/>
    </row>
    <row r="7058" spans="2:2">
      <c r="B7058" s="280"/>
    </row>
    <row r="7059" spans="2:2">
      <c r="B7059" s="280"/>
    </row>
    <row r="7060" spans="2:2">
      <c r="B7060" s="280"/>
    </row>
    <row r="7061" spans="2:2">
      <c r="B7061" s="280"/>
    </row>
    <row r="7062" spans="2:2">
      <c r="B7062" s="280"/>
    </row>
    <row r="7063" spans="2:2">
      <c r="B7063" s="280"/>
    </row>
    <row r="7064" spans="2:2">
      <c r="B7064" s="280"/>
    </row>
    <row r="7065" spans="2:2">
      <c r="B7065" s="280"/>
    </row>
    <row r="7066" spans="2:2">
      <c r="B7066" s="280"/>
    </row>
    <row r="7067" spans="2:2">
      <c r="B7067" s="280"/>
    </row>
    <row r="7068" spans="2:2">
      <c r="B7068" s="280"/>
    </row>
    <row r="7069" spans="2:2">
      <c r="B7069" s="280"/>
    </row>
    <row r="7070" spans="2:2">
      <c r="B7070" s="280"/>
    </row>
    <row r="7071" spans="2:2">
      <c r="B7071" s="280"/>
    </row>
    <row r="7072" spans="2:2">
      <c r="B7072" s="280"/>
    </row>
    <row r="7073" spans="2:2">
      <c r="B7073" s="280"/>
    </row>
    <row r="7074" spans="2:2">
      <c r="B7074" s="280"/>
    </row>
    <row r="7075" spans="2:2">
      <c r="B7075" s="280"/>
    </row>
    <row r="7076" spans="2:2">
      <c r="B7076" s="280"/>
    </row>
    <row r="7077" spans="2:2">
      <c r="B7077" s="280"/>
    </row>
    <row r="7078" spans="2:2">
      <c r="B7078" s="280"/>
    </row>
    <row r="7079" spans="2:2">
      <c r="B7079" s="280"/>
    </row>
    <row r="7080" spans="2:2">
      <c r="B7080" s="280"/>
    </row>
    <row r="7081" spans="2:2">
      <c r="B7081" s="280"/>
    </row>
    <row r="7082" spans="2:2">
      <c r="B7082" s="280"/>
    </row>
    <row r="7083" spans="2:2">
      <c r="B7083" s="280"/>
    </row>
    <row r="7084" spans="2:2">
      <c r="B7084" s="280"/>
    </row>
    <row r="7085" spans="2:2">
      <c r="B7085" s="280"/>
    </row>
    <row r="7086" spans="2:2">
      <c r="B7086" s="280"/>
    </row>
    <row r="7087" spans="2:2">
      <c r="B7087" s="280"/>
    </row>
    <row r="7088" spans="2:2">
      <c r="B7088" s="280"/>
    </row>
    <row r="7089" spans="2:2">
      <c r="B7089" s="280"/>
    </row>
    <row r="7090" spans="2:2">
      <c r="B7090" s="280"/>
    </row>
    <row r="7091" spans="2:2">
      <c r="B7091" s="280"/>
    </row>
    <row r="7092" spans="2:2">
      <c r="B7092" s="280"/>
    </row>
    <row r="7093" spans="2:2">
      <c r="B7093" s="280"/>
    </row>
    <row r="7094" spans="2:2">
      <c r="B7094" s="280"/>
    </row>
    <row r="7095" spans="2:2">
      <c r="B7095" s="280"/>
    </row>
    <row r="7096" spans="2:2">
      <c r="B7096" s="280"/>
    </row>
    <row r="7097" spans="2:2">
      <c r="B7097" s="280"/>
    </row>
    <row r="7098" spans="2:2">
      <c r="B7098" s="280"/>
    </row>
    <row r="7099" spans="2:2">
      <c r="B7099" s="280"/>
    </row>
    <row r="7100" spans="2:2">
      <c r="B7100" s="280"/>
    </row>
    <row r="7101" spans="2:2">
      <c r="B7101" s="280"/>
    </row>
    <row r="7102" spans="2:2">
      <c r="B7102" s="280"/>
    </row>
    <row r="7103" spans="2:2">
      <c r="B7103" s="280"/>
    </row>
    <row r="7104" spans="2:2">
      <c r="B7104" s="280"/>
    </row>
    <row r="7105" spans="2:2">
      <c r="B7105" s="280"/>
    </row>
    <row r="7106" spans="2:2">
      <c r="B7106" s="280"/>
    </row>
    <row r="7107" spans="2:2">
      <c r="B7107" s="280"/>
    </row>
    <row r="7108" spans="2:2">
      <c r="B7108" s="280"/>
    </row>
    <row r="7109" spans="2:2">
      <c r="B7109" s="280"/>
    </row>
    <row r="7110" spans="2:2">
      <c r="B7110" s="280"/>
    </row>
    <row r="7111" spans="2:2">
      <c r="B7111" s="280"/>
    </row>
    <row r="7112" spans="2:2">
      <c r="B7112" s="280"/>
    </row>
    <row r="7113" spans="2:2">
      <c r="B7113" s="280"/>
    </row>
    <row r="7114" spans="2:2">
      <c r="B7114" s="280"/>
    </row>
    <row r="7115" spans="2:2">
      <c r="B7115" s="280"/>
    </row>
    <row r="7116" spans="2:2">
      <c r="B7116" s="280"/>
    </row>
    <row r="7117" spans="2:2">
      <c r="B7117" s="280"/>
    </row>
    <row r="7118" spans="2:2">
      <c r="B7118" s="280"/>
    </row>
    <row r="7119" spans="2:2">
      <c r="B7119" s="280"/>
    </row>
    <row r="7120" spans="2:2">
      <c r="B7120" s="280"/>
    </row>
    <row r="7121" spans="2:2">
      <c r="B7121" s="280"/>
    </row>
    <row r="7122" spans="2:2">
      <c r="B7122" s="280"/>
    </row>
    <row r="7123" spans="2:2">
      <c r="B7123" s="280"/>
    </row>
    <row r="7124" spans="2:2">
      <c r="B7124" s="280"/>
    </row>
    <row r="7125" spans="2:2">
      <c r="B7125" s="280"/>
    </row>
    <row r="7126" spans="2:2">
      <c r="B7126" s="280"/>
    </row>
    <row r="7127" spans="2:2">
      <c r="B7127" s="280"/>
    </row>
    <row r="7128" spans="2:2">
      <c r="B7128" s="280"/>
    </row>
    <row r="7129" spans="2:2">
      <c r="B7129" s="280"/>
    </row>
    <row r="7130" spans="2:2">
      <c r="B7130" s="280"/>
    </row>
    <row r="7131" spans="2:2">
      <c r="B7131" s="280"/>
    </row>
    <row r="7132" spans="2:2">
      <c r="B7132" s="280"/>
    </row>
    <row r="7133" spans="2:2">
      <c r="B7133" s="280"/>
    </row>
    <row r="7134" spans="2:2">
      <c r="B7134" s="280"/>
    </row>
    <row r="7135" spans="2:2">
      <c r="B7135" s="280"/>
    </row>
    <row r="7136" spans="2:2">
      <c r="B7136" s="280"/>
    </row>
    <row r="7137" spans="2:2">
      <c r="B7137" s="280"/>
    </row>
    <row r="7138" spans="2:2">
      <c r="B7138" s="280"/>
    </row>
    <row r="7139" spans="2:2">
      <c r="B7139" s="280"/>
    </row>
    <row r="7140" spans="2:2">
      <c r="B7140" s="280"/>
    </row>
    <row r="7141" spans="2:2">
      <c r="B7141" s="280"/>
    </row>
    <row r="7142" spans="2:2">
      <c r="B7142" s="280"/>
    </row>
    <row r="7143" spans="2:2">
      <c r="B7143" s="280"/>
    </row>
    <row r="7144" spans="2:2">
      <c r="B7144" s="280"/>
    </row>
    <row r="7145" spans="2:2">
      <c r="B7145" s="280"/>
    </row>
    <row r="7146" spans="2:2">
      <c r="B7146" s="280"/>
    </row>
    <row r="7147" spans="2:2">
      <c r="B7147" s="280"/>
    </row>
    <row r="7148" spans="2:2">
      <c r="B7148" s="280"/>
    </row>
    <row r="7149" spans="2:2">
      <c r="B7149" s="280"/>
    </row>
    <row r="7150" spans="2:2">
      <c r="B7150" s="280"/>
    </row>
    <row r="7151" spans="2:2">
      <c r="B7151" s="280"/>
    </row>
    <row r="7152" spans="2:2">
      <c r="B7152" s="280"/>
    </row>
    <row r="7153" spans="2:2">
      <c r="B7153" s="280"/>
    </row>
    <row r="7154" spans="2:2">
      <c r="B7154" s="280"/>
    </row>
    <row r="7155" spans="2:2">
      <c r="B7155" s="280"/>
    </row>
    <row r="7156" spans="2:2">
      <c r="B7156" s="280"/>
    </row>
    <row r="7157" spans="2:2">
      <c r="B7157" s="280"/>
    </row>
    <row r="7158" spans="2:2">
      <c r="B7158" s="280"/>
    </row>
    <row r="7159" spans="2:2">
      <c r="B7159" s="280"/>
    </row>
    <row r="7160" spans="2:2">
      <c r="B7160" s="280"/>
    </row>
    <row r="7161" spans="2:2">
      <c r="B7161" s="280"/>
    </row>
    <row r="7162" spans="2:2">
      <c r="B7162" s="280"/>
    </row>
    <row r="7163" spans="2:2">
      <c r="B7163" s="280"/>
    </row>
    <row r="7164" spans="2:2">
      <c r="B7164" s="280"/>
    </row>
    <row r="7165" spans="2:2">
      <c r="B7165" s="280"/>
    </row>
    <row r="7166" spans="2:2">
      <c r="B7166" s="280"/>
    </row>
    <row r="7167" spans="2:2">
      <c r="B7167" s="280"/>
    </row>
    <row r="7168" spans="2:2">
      <c r="B7168" s="280"/>
    </row>
    <row r="7169" spans="2:2">
      <c r="B7169" s="280"/>
    </row>
    <row r="7170" spans="2:2">
      <c r="B7170" s="280"/>
    </row>
    <row r="7171" spans="2:2">
      <c r="B7171" s="280"/>
    </row>
    <row r="7172" spans="2:2">
      <c r="B7172" s="280"/>
    </row>
    <row r="7173" spans="2:2">
      <c r="B7173" s="280"/>
    </row>
    <row r="7174" spans="2:2">
      <c r="B7174" s="280"/>
    </row>
    <row r="7175" spans="2:2">
      <c r="B7175" s="280"/>
    </row>
    <row r="7176" spans="2:2">
      <c r="B7176" s="280"/>
    </row>
    <row r="7177" spans="2:2">
      <c r="B7177" s="280"/>
    </row>
    <row r="7178" spans="2:2">
      <c r="B7178" s="280"/>
    </row>
    <row r="7179" spans="2:2">
      <c r="B7179" s="280"/>
    </row>
    <row r="7180" spans="2:2">
      <c r="B7180" s="280"/>
    </row>
    <row r="7181" spans="2:2">
      <c r="B7181" s="280"/>
    </row>
    <row r="7182" spans="2:2">
      <c r="B7182" s="280"/>
    </row>
    <row r="7183" spans="2:2">
      <c r="B7183" s="280"/>
    </row>
    <row r="7184" spans="2:2">
      <c r="B7184" s="280"/>
    </row>
    <row r="7185" spans="2:2">
      <c r="B7185" s="280"/>
    </row>
    <row r="7186" spans="2:2">
      <c r="B7186" s="280"/>
    </row>
    <row r="7187" spans="2:2">
      <c r="B7187" s="280"/>
    </row>
    <row r="7188" spans="2:2">
      <c r="B7188" s="280"/>
    </row>
    <row r="7189" spans="2:2">
      <c r="B7189" s="280"/>
    </row>
    <row r="7190" spans="2:2">
      <c r="B7190" s="280"/>
    </row>
    <row r="7191" spans="2:2">
      <c r="B7191" s="280"/>
    </row>
    <row r="7192" spans="2:2">
      <c r="B7192" s="280"/>
    </row>
    <row r="7193" spans="2:2">
      <c r="B7193" s="280"/>
    </row>
    <row r="7194" spans="2:2">
      <c r="B7194" s="280"/>
    </row>
    <row r="7195" spans="2:2">
      <c r="B7195" s="280"/>
    </row>
    <row r="7196" spans="2:2">
      <c r="B7196" s="280"/>
    </row>
    <row r="7197" spans="2:2">
      <c r="B7197" s="280"/>
    </row>
    <row r="7198" spans="2:2">
      <c r="B7198" s="280"/>
    </row>
    <row r="7199" spans="2:2">
      <c r="B7199" s="280"/>
    </row>
    <row r="7200" spans="2:2">
      <c r="B7200" s="280"/>
    </row>
    <row r="7201" spans="2:2">
      <c r="B7201" s="280"/>
    </row>
    <row r="7202" spans="2:2">
      <c r="B7202" s="280"/>
    </row>
    <row r="7203" spans="2:2">
      <c r="B7203" s="280"/>
    </row>
    <row r="7204" spans="2:2">
      <c r="B7204" s="280"/>
    </row>
    <row r="7205" spans="2:2">
      <c r="B7205" s="280"/>
    </row>
    <row r="7206" spans="2:2">
      <c r="B7206" s="280"/>
    </row>
    <row r="7207" spans="2:2">
      <c r="B7207" s="280"/>
    </row>
    <row r="7208" spans="2:2">
      <c r="B7208" s="280"/>
    </row>
    <row r="7209" spans="2:2">
      <c r="B7209" s="280"/>
    </row>
    <row r="7210" spans="2:2">
      <c r="B7210" s="280"/>
    </row>
    <row r="7211" spans="2:2">
      <c r="B7211" s="280"/>
    </row>
    <row r="7212" spans="2:2">
      <c r="B7212" s="280"/>
    </row>
    <row r="7213" spans="2:2">
      <c r="B7213" s="280"/>
    </row>
    <row r="7214" spans="2:2">
      <c r="B7214" s="280"/>
    </row>
    <row r="7215" spans="2:2">
      <c r="B7215" s="280"/>
    </row>
    <row r="7216" spans="2:2">
      <c r="B7216" s="280"/>
    </row>
    <row r="7217" spans="2:2">
      <c r="B7217" s="280"/>
    </row>
    <row r="7218" spans="2:2">
      <c r="B7218" s="280"/>
    </row>
    <row r="7219" spans="2:2">
      <c r="B7219" s="280"/>
    </row>
    <row r="7220" spans="2:2">
      <c r="B7220" s="280"/>
    </row>
    <row r="7221" spans="2:2">
      <c r="B7221" s="280"/>
    </row>
    <row r="7222" spans="2:2">
      <c r="B7222" s="280"/>
    </row>
    <row r="7223" spans="2:2">
      <c r="B7223" s="280"/>
    </row>
    <row r="7224" spans="2:2">
      <c r="B7224" s="280"/>
    </row>
    <row r="7225" spans="2:2">
      <c r="B7225" s="280"/>
    </row>
    <row r="7226" spans="2:2">
      <c r="B7226" s="280"/>
    </row>
    <row r="7227" spans="2:2">
      <c r="B7227" s="280"/>
    </row>
    <row r="7228" spans="2:2">
      <c r="B7228" s="280"/>
    </row>
    <row r="7229" spans="2:2">
      <c r="B7229" s="280"/>
    </row>
    <row r="7230" spans="2:2">
      <c r="B7230" s="280"/>
    </row>
    <row r="7231" spans="2:2">
      <c r="B7231" s="280"/>
    </row>
    <row r="7232" spans="2:2">
      <c r="B7232" s="280"/>
    </row>
    <row r="7233" spans="2:2">
      <c r="B7233" s="280"/>
    </row>
    <row r="7234" spans="2:2">
      <c r="B7234" s="280"/>
    </row>
    <row r="7235" spans="2:2">
      <c r="B7235" s="280"/>
    </row>
    <row r="7236" spans="2:2">
      <c r="B7236" s="280"/>
    </row>
    <row r="7237" spans="2:2">
      <c r="B7237" s="280"/>
    </row>
    <row r="7238" spans="2:2">
      <c r="B7238" s="280"/>
    </row>
    <row r="7239" spans="2:2">
      <c r="B7239" s="280"/>
    </row>
    <row r="7240" spans="2:2">
      <c r="B7240" s="280"/>
    </row>
    <row r="7241" spans="2:2">
      <c r="B7241" s="280"/>
    </row>
    <row r="7242" spans="2:2">
      <c r="B7242" s="280"/>
    </row>
    <row r="7243" spans="2:2">
      <c r="B7243" s="280"/>
    </row>
    <row r="7244" spans="2:2">
      <c r="B7244" s="280"/>
    </row>
    <row r="7245" spans="2:2">
      <c r="B7245" s="280"/>
    </row>
    <row r="7246" spans="2:2">
      <c r="B7246" s="280"/>
    </row>
    <row r="7247" spans="2:2">
      <c r="B7247" s="280"/>
    </row>
    <row r="7248" spans="2:2">
      <c r="B7248" s="280"/>
    </row>
    <row r="7249" spans="2:2">
      <c r="B7249" s="280"/>
    </row>
    <row r="7250" spans="2:2">
      <c r="B7250" s="280"/>
    </row>
    <row r="7251" spans="2:2">
      <c r="B7251" s="280"/>
    </row>
    <row r="7252" spans="2:2">
      <c r="B7252" s="280"/>
    </row>
    <row r="7253" spans="2:2">
      <c r="B7253" s="280"/>
    </row>
    <row r="7254" spans="2:2">
      <c r="B7254" s="280"/>
    </row>
    <row r="7255" spans="2:2">
      <c r="B7255" s="280"/>
    </row>
    <row r="7256" spans="2:2">
      <c r="B7256" s="280"/>
    </row>
    <row r="7257" spans="2:2">
      <c r="B7257" s="280"/>
    </row>
    <row r="7258" spans="2:2">
      <c r="B7258" s="280"/>
    </row>
    <row r="7259" spans="2:2">
      <c r="B7259" s="280"/>
    </row>
    <row r="7260" spans="2:2">
      <c r="B7260" s="280"/>
    </row>
    <row r="7261" spans="2:2">
      <c r="B7261" s="280"/>
    </row>
    <row r="7262" spans="2:2">
      <c r="B7262" s="280"/>
    </row>
    <row r="7263" spans="2:2">
      <c r="B7263" s="280"/>
    </row>
    <row r="7264" spans="2:2">
      <c r="B7264" s="280"/>
    </row>
    <row r="7265" spans="2:2">
      <c r="B7265" s="280"/>
    </row>
    <row r="7266" spans="2:2">
      <c r="B7266" s="280"/>
    </row>
    <row r="7267" spans="2:2">
      <c r="B7267" s="280"/>
    </row>
    <row r="7268" spans="2:2">
      <c r="B7268" s="280"/>
    </row>
    <row r="7269" spans="2:2">
      <c r="B7269" s="280"/>
    </row>
    <row r="7270" spans="2:2">
      <c r="B7270" s="280"/>
    </row>
    <row r="7271" spans="2:2">
      <c r="B7271" s="280"/>
    </row>
    <row r="7272" spans="2:2">
      <c r="B7272" s="280"/>
    </row>
    <row r="7273" spans="2:2">
      <c r="B7273" s="280"/>
    </row>
    <row r="7274" spans="2:2">
      <c r="B7274" s="280"/>
    </row>
    <row r="7275" spans="2:2">
      <c r="B7275" s="280"/>
    </row>
    <row r="7276" spans="2:2">
      <c r="B7276" s="280"/>
    </row>
    <row r="7277" spans="2:2">
      <c r="B7277" s="280"/>
    </row>
    <row r="7278" spans="2:2">
      <c r="B7278" s="280"/>
    </row>
    <row r="7279" spans="2:2">
      <c r="B7279" s="280"/>
    </row>
    <row r="7280" spans="2:2">
      <c r="B7280" s="280"/>
    </row>
    <row r="7281" spans="2:2">
      <c r="B7281" s="280"/>
    </row>
    <row r="7282" spans="2:2">
      <c r="B7282" s="280"/>
    </row>
    <row r="7283" spans="2:2">
      <c r="B7283" s="280"/>
    </row>
    <row r="7284" spans="2:2">
      <c r="B7284" s="280"/>
    </row>
    <row r="7285" spans="2:2">
      <c r="B7285" s="280"/>
    </row>
    <row r="7286" spans="2:2">
      <c r="B7286" s="280"/>
    </row>
    <row r="7287" spans="2:2">
      <c r="B7287" s="280"/>
    </row>
    <row r="7288" spans="2:2">
      <c r="B7288" s="280"/>
    </row>
    <row r="7289" spans="2:2">
      <c r="B7289" s="280"/>
    </row>
    <row r="7290" spans="2:2">
      <c r="B7290" s="280"/>
    </row>
    <row r="7291" spans="2:2">
      <c r="B7291" s="280"/>
    </row>
    <row r="7292" spans="2:2">
      <c r="B7292" s="280"/>
    </row>
    <row r="7293" spans="2:2">
      <c r="B7293" s="280"/>
    </row>
    <row r="7294" spans="2:2">
      <c r="B7294" s="280"/>
    </row>
    <row r="7295" spans="2:2">
      <c r="B7295" s="280"/>
    </row>
    <row r="7296" spans="2:2">
      <c r="B7296" s="280"/>
    </row>
    <row r="7297" spans="2:2">
      <c r="B7297" s="280"/>
    </row>
    <row r="7298" spans="2:2">
      <c r="B7298" s="280"/>
    </row>
    <row r="7299" spans="2:2">
      <c r="B7299" s="280"/>
    </row>
    <row r="7300" spans="2:2">
      <c r="B7300" s="280"/>
    </row>
    <row r="7301" spans="2:2">
      <c r="B7301" s="280"/>
    </row>
    <row r="7302" spans="2:2">
      <c r="B7302" s="280"/>
    </row>
    <row r="7303" spans="2:2">
      <c r="B7303" s="280"/>
    </row>
    <row r="7304" spans="2:2">
      <c r="B7304" s="280"/>
    </row>
    <row r="7305" spans="2:2">
      <c r="B7305" s="280"/>
    </row>
    <row r="7306" spans="2:2">
      <c r="B7306" s="280"/>
    </row>
    <row r="7307" spans="2:2">
      <c r="B7307" s="280"/>
    </row>
    <row r="7308" spans="2:2">
      <c r="B7308" s="280"/>
    </row>
    <row r="7309" spans="2:2">
      <c r="B7309" s="280"/>
    </row>
    <row r="7310" spans="2:2">
      <c r="B7310" s="280"/>
    </row>
    <row r="7311" spans="2:2">
      <c r="B7311" s="280"/>
    </row>
    <row r="7312" spans="2:2">
      <c r="B7312" s="280"/>
    </row>
    <row r="7313" spans="2:2">
      <c r="B7313" s="280"/>
    </row>
    <row r="7314" spans="2:2">
      <c r="B7314" s="280"/>
    </row>
    <row r="7315" spans="2:2">
      <c r="B7315" s="280"/>
    </row>
    <row r="7316" spans="2:2">
      <c r="B7316" s="280"/>
    </row>
    <row r="7317" spans="2:2">
      <c r="B7317" s="280"/>
    </row>
    <row r="7318" spans="2:2">
      <c r="B7318" s="280"/>
    </row>
    <row r="7319" spans="2:2">
      <c r="B7319" s="280"/>
    </row>
    <row r="7320" spans="2:2">
      <c r="B7320" s="280"/>
    </row>
    <row r="7321" spans="2:2">
      <c r="B7321" s="280"/>
    </row>
    <row r="7322" spans="2:2">
      <c r="B7322" s="280"/>
    </row>
    <row r="7323" spans="2:2">
      <c r="B7323" s="280"/>
    </row>
    <row r="7324" spans="2:2">
      <c r="B7324" s="280"/>
    </row>
    <row r="7325" spans="2:2">
      <c r="B7325" s="280"/>
    </row>
    <row r="7326" spans="2:2">
      <c r="B7326" s="280"/>
    </row>
    <row r="7327" spans="2:2">
      <c r="B7327" s="280"/>
    </row>
    <row r="7328" spans="2:2">
      <c r="B7328" s="280"/>
    </row>
    <row r="7329" spans="2:2">
      <c r="B7329" s="280"/>
    </row>
    <row r="7330" spans="2:2">
      <c r="B7330" s="280"/>
    </row>
    <row r="7331" spans="2:2">
      <c r="B7331" s="280"/>
    </row>
    <row r="7332" spans="2:2">
      <c r="B7332" s="280"/>
    </row>
    <row r="7333" spans="2:2">
      <c r="B7333" s="280"/>
    </row>
    <row r="7334" spans="2:2">
      <c r="B7334" s="280"/>
    </row>
    <row r="7335" spans="2:2">
      <c r="B7335" s="280"/>
    </row>
    <row r="7336" spans="2:2">
      <c r="B7336" s="280"/>
    </row>
    <row r="7337" spans="2:2">
      <c r="B7337" s="280"/>
    </row>
    <row r="7338" spans="2:2">
      <c r="B7338" s="280"/>
    </row>
    <row r="7339" spans="2:2">
      <c r="B7339" s="280"/>
    </row>
    <row r="7340" spans="2:2">
      <c r="B7340" s="280"/>
    </row>
    <row r="7341" spans="2:2">
      <c r="B7341" s="280"/>
    </row>
    <row r="7342" spans="2:2">
      <c r="B7342" s="280"/>
    </row>
    <row r="7343" spans="2:2">
      <c r="B7343" s="280"/>
    </row>
    <row r="7344" spans="2:2">
      <c r="B7344" s="280"/>
    </row>
    <row r="7345" spans="2:2">
      <c r="B7345" s="280"/>
    </row>
    <row r="7346" spans="2:2">
      <c r="B7346" s="280"/>
    </row>
    <row r="7347" spans="2:2">
      <c r="B7347" s="280"/>
    </row>
    <row r="7348" spans="2:2">
      <c r="B7348" s="280"/>
    </row>
    <row r="7349" spans="2:2">
      <c r="B7349" s="280"/>
    </row>
    <row r="7350" spans="2:2">
      <c r="B7350" s="280"/>
    </row>
    <row r="7351" spans="2:2">
      <c r="B7351" s="280"/>
    </row>
    <row r="7352" spans="2:2">
      <c r="B7352" s="280"/>
    </row>
    <row r="7353" spans="2:2">
      <c r="B7353" s="280"/>
    </row>
    <row r="7354" spans="2:2">
      <c r="B7354" s="280"/>
    </row>
    <row r="7355" spans="2:2">
      <c r="B7355" s="280"/>
    </row>
    <row r="7356" spans="2:2">
      <c r="B7356" s="280"/>
    </row>
    <row r="7357" spans="2:2">
      <c r="B7357" s="280"/>
    </row>
    <row r="7358" spans="2:2">
      <c r="B7358" s="280"/>
    </row>
    <row r="7359" spans="2:2">
      <c r="B7359" s="280"/>
    </row>
    <row r="7360" spans="2:2">
      <c r="B7360" s="280"/>
    </row>
    <row r="7361" spans="2:2">
      <c r="B7361" s="280"/>
    </row>
    <row r="7362" spans="2:2">
      <c r="B7362" s="280"/>
    </row>
    <row r="7363" spans="2:2">
      <c r="B7363" s="280"/>
    </row>
    <row r="7364" spans="2:2">
      <c r="B7364" s="280"/>
    </row>
    <row r="7365" spans="2:2">
      <c r="B7365" s="280"/>
    </row>
    <row r="7366" spans="2:2">
      <c r="B7366" s="280"/>
    </row>
    <row r="7367" spans="2:2">
      <c r="B7367" s="280"/>
    </row>
    <row r="7368" spans="2:2">
      <c r="B7368" s="280"/>
    </row>
    <row r="7369" spans="2:2">
      <c r="B7369" s="280"/>
    </row>
    <row r="7370" spans="2:2">
      <c r="B7370" s="280"/>
    </row>
    <row r="7371" spans="2:2">
      <c r="B7371" s="280"/>
    </row>
    <row r="7372" spans="2:2">
      <c r="B7372" s="280"/>
    </row>
    <row r="7373" spans="2:2">
      <c r="B7373" s="280"/>
    </row>
    <row r="7374" spans="2:2">
      <c r="B7374" s="280"/>
    </row>
    <row r="7375" spans="2:2">
      <c r="B7375" s="280"/>
    </row>
    <row r="7376" spans="2:2">
      <c r="B7376" s="280"/>
    </row>
    <row r="7377" spans="2:2">
      <c r="B7377" s="280"/>
    </row>
    <row r="7378" spans="2:2">
      <c r="B7378" s="280"/>
    </row>
    <row r="7379" spans="2:2">
      <c r="B7379" s="280"/>
    </row>
    <row r="7380" spans="2:2">
      <c r="B7380" s="280"/>
    </row>
    <row r="7381" spans="2:2">
      <c r="B7381" s="280"/>
    </row>
    <row r="7382" spans="2:2">
      <c r="B7382" s="280"/>
    </row>
    <row r="7383" spans="2:2">
      <c r="B7383" s="280"/>
    </row>
    <row r="7384" spans="2:2">
      <c r="B7384" s="280"/>
    </row>
    <row r="7385" spans="2:2">
      <c r="B7385" s="280"/>
    </row>
    <row r="7386" spans="2:2">
      <c r="B7386" s="280"/>
    </row>
    <row r="7387" spans="2:2">
      <c r="B7387" s="280"/>
    </row>
    <row r="7388" spans="2:2">
      <c r="B7388" s="280"/>
    </row>
    <row r="7389" spans="2:2">
      <c r="B7389" s="280"/>
    </row>
    <row r="7390" spans="2:2">
      <c r="B7390" s="280"/>
    </row>
    <row r="7391" spans="2:2">
      <c r="B7391" s="280"/>
    </row>
    <row r="7392" spans="2:2">
      <c r="B7392" s="280"/>
    </row>
    <row r="7393" spans="2:2">
      <c r="B7393" s="280"/>
    </row>
    <row r="7394" spans="2:2">
      <c r="B7394" s="280"/>
    </row>
    <row r="7395" spans="2:2">
      <c r="B7395" s="280"/>
    </row>
    <row r="7396" spans="2:2">
      <c r="B7396" s="280"/>
    </row>
    <row r="7397" spans="2:2">
      <c r="B7397" s="280"/>
    </row>
    <row r="7398" spans="2:2">
      <c r="B7398" s="280"/>
    </row>
    <row r="7399" spans="2:2">
      <c r="B7399" s="280"/>
    </row>
    <row r="7400" spans="2:2">
      <c r="B7400" s="280"/>
    </row>
    <row r="7401" spans="2:2">
      <c r="B7401" s="280"/>
    </row>
    <row r="7402" spans="2:2">
      <c r="B7402" s="280"/>
    </row>
    <row r="7403" spans="2:2">
      <c r="B7403" s="280"/>
    </row>
    <row r="7404" spans="2:2">
      <c r="B7404" s="280"/>
    </row>
    <row r="7405" spans="2:2">
      <c r="B7405" s="280"/>
    </row>
    <row r="7406" spans="2:2">
      <c r="B7406" s="280"/>
    </row>
    <row r="7407" spans="2:2">
      <c r="B7407" s="280"/>
    </row>
    <row r="7408" spans="2:2">
      <c r="B7408" s="280"/>
    </row>
    <row r="7409" spans="2:2">
      <c r="B7409" s="280"/>
    </row>
    <row r="7410" spans="2:2">
      <c r="B7410" s="280"/>
    </row>
    <row r="7411" spans="2:2">
      <c r="B7411" s="280"/>
    </row>
    <row r="7412" spans="2:2">
      <c r="B7412" s="280"/>
    </row>
    <row r="7413" spans="2:2">
      <c r="B7413" s="280"/>
    </row>
    <row r="7414" spans="2:2">
      <c r="B7414" s="280"/>
    </row>
    <row r="7415" spans="2:2">
      <c r="B7415" s="280"/>
    </row>
    <row r="7416" spans="2:2">
      <c r="B7416" s="280"/>
    </row>
    <row r="7417" spans="2:2">
      <c r="B7417" s="280"/>
    </row>
    <row r="7418" spans="2:2">
      <c r="B7418" s="280"/>
    </row>
    <row r="7419" spans="2:2">
      <c r="B7419" s="280"/>
    </row>
    <row r="7420" spans="2:2">
      <c r="B7420" s="280"/>
    </row>
    <row r="7421" spans="2:2">
      <c r="B7421" s="280"/>
    </row>
    <row r="7422" spans="2:2">
      <c r="B7422" s="280"/>
    </row>
    <row r="7423" spans="2:2">
      <c r="B7423" s="280"/>
    </row>
    <row r="7424" spans="2:2">
      <c r="B7424" s="280"/>
    </row>
    <row r="7425" spans="2:2">
      <c r="B7425" s="280"/>
    </row>
    <row r="7426" spans="2:2">
      <c r="B7426" s="280"/>
    </row>
    <row r="7427" spans="2:2">
      <c r="B7427" s="280"/>
    </row>
    <row r="7428" spans="2:2">
      <c r="B7428" s="280"/>
    </row>
    <row r="7429" spans="2:2">
      <c r="B7429" s="280"/>
    </row>
    <row r="7430" spans="2:2">
      <c r="B7430" s="280"/>
    </row>
    <row r="7431" spans="2:2">
      <c r="B7431" s="280"/>
    </row>
    <row r="7432" spans="2:2">
      <c r="B7432" s="280"/>
    </row>
    <row r="7433" spans="2:2">
      <c r="B7433" s="280"/>
    </row>
    <row r="7434" spans="2:2">
      <c r="B7434" s="280"/>
    </row>
    <row r="7435" spans="2:2">
      <c r="B7435" s="280"/>
    </row>
    <row r="7436" spans="2:2">
      <c r="B7436" s="280"/>
    </row>
    <row r="7437" spans="2:2">
      <c r="B7437" s="280"/>
    </row>
    <row r="7438" spans="2:2">
      <c r="B7438" s="280"/>
    </row>
    <row r="7439" spans="2:2">
      <c r="B7439" s="280"/>
    </row>
    <row r="7440" spans="2:2">
      <c r="B7440" s="280"/>
    </row>
    <row r="7441" spans="2:2">
      <c r="B7441" s="280"/>
    </row>
    <row r="7442" spans="2:2">
      <c r="B7442" s="280"/>
    </row>
    <row r="7443" spans="2:2">
      <c r="B7443" s="280"/>
    </row>
    <row r="7444" spans="2:2">
      <c r="B7444" s="280"/>
    </row>
    <row r="7445" spans="2:2">
      <c r="B7445" s="280"/>
    </row>
    <row r="7446" spans="2:2">
      <c r="B7446" s="280"/>
    </row>
    <row r="7447" spans="2:2">
      <c r="B7447" s="280"/>
    </row>
    <row r="7448" spans="2:2">
      <c r="B7448" s="280"/>
    </row>
    <row r="7449" spans="2:2">
      <c r="B7449" s="280"/>
    </row>
    <row r="7450" spans="2:2">
      <c r="B7450" s="280"/>
    </row>
    <row r="7451" spans="2:2">
      <c r="B7451" s="280"/>
    </row>
    <row r="7452" spans="2:2">
      <c r="B7452" s="280"/>
    </row>
    <row r="7453" spans="2:2">
      <c r="B7453" s="280"/>
    </row>
    <row r="7454" spans="2:2">
      <c r="B7454" s="280"/>
    </row>
    <row r="7455" spans="2:2">
      <c r="B7455" s="280"/>
    </row>
    <row r="7456" spans="2:2">
      <c r="B7456" s="280"/>
    </row>
    <row r="7457" spans="2:2">
      <c r="B7457" s="280"/>
    </row>
    <row r="7458" spans="2:2">
      <c r="B7458" s="280"/>
    </row>
    <row r="7459" spans="2:2">
      <c r="B7459" s="280"/>
    </row>
    <row r="7460" spans="2:2">
      <c r="B7460" s="280"/>
    </row>
    <row r="7461" spans="2:2">
      <c r="B7461" s="280"/>
    </row>
    <row r="7462" spans="2:2">
      <c r="B7462" s="280"/>
    </row>
    <row r="7463" spans="2:2">
      <c r="B7463" s="280"/>
    </row>
    <row r="7464" spans="2:2">
      <c r="B7464" s="280"/>
    </row>
    <row r="7465" spans="2:2">
      <c r="B7465" s="280"/>
    </row>
    <row r="7466" spans="2:2">
      <c r="B7466" s="280"/>
    </row>
    <row r="7467" spans="2:2">
      <c r="B7467" s="280"/>
    </row>
    <row r="7468" spans="2:2">
      <c r="B7468" s="280"/>
    </row>
    <row r="7469" spans="2:2">
      <c r="B7469" s="280"/>
    </row>
    <row r="7470" spans="2:2">
      <c r="B7470" s="280"/>
    </row>
    <row r="7471" spans="2:2">
      <c r="B7471" s="280"/>
    </row>
    <row r="7472" spans="2:2">
      <c r="B7472" s="280"/>
    </row>
    <row r="7473" spans="2:2">
      <c r="B7473" s="280"/>
    </row>
    <row r="7474" spans="2:2">
      <c r="B7474" s="280"/>
    </row>
    <row r="7475" spans="2:2">
      <c r="B7475" s="280"/>
    </row>
    <row r="7476" spans="2:2">
      <c r="B7476" s="280"/>
    </row>
    <row r="7477" spans="2:2">
      <c r="B7477" s="280"/>
    </row>
    <row r="7478" spans="2:2">
      <c r="B7478" s="280"/>
    </row>
    <row r="7479" spans="2:2">
      <c r="B7479" s="280"/>
    </row>
    <row r="7480" spans="2:2">
      <c r="B7480" s="280"/>
    </row>
    <row r="7481" spans="2:2">
      <c r="B7481" s="280"/>
    </row>
    <row r="7482" spans="2:2">
      <c r="B7482" s="280"/>
    </row>
    <row r="7483" spans="2:2">
      <c r="B7483" s="280"/>
    </row>
    <row r="7484" spans="2:2">
      <c r="B7484" s="280"/>
    </row>
    <row r="7485" spans="2:2">
      <c r="B7485" s="280"/>
    </row>
    <row r="7486" spans="2:2">
      <c r="B7486" s="280"/>
    </row>
    <row r="7487" spans="2:2">
      <c r="B7487" s="280"/>
    </row>
    <row r="7488" spans="2:2">
      <c r="B7488" s="280"/>
    </row>
    <row r="7489" spans="2:2">
      <c r="B7489" s="280"/>
    </row>
    <row r="7490" spans="2:2">
      <c r="B7490" s="280"/>
    </row>
    <row r="7491" spans="2:2">
      <c r="B7491" s="280"/>
    </row>
    <row r="7492" spans="2:2">
      <c r="B7492" s="280"/>
    </row>
    <row r="7493" spans="2:2">
      <c r="B7493" s="280"/>
    </row>
    <row r="7494" spans="2:2">
      <c r="B7494" s="280"/>
    </row>
    <row r="7495" spans="2:2">
      <c r="B7495" s="280"/>
    </row>
    <row r="7496" spans="2:2">
      <c r="B7496" s="280"/>
    </row>
    <row r="7497" spans="2:2">
      <c r="B7497" s="280"/>
    </row>
    <row r="7498" spans="2:2">
      <c r="B7498" s="280"/>
    </row>
    <row r="7499" spans="2:2">
      <c r="B7499" s="280"/>
    </row>
    <row r="7500" spans="2:2">
      <c r="B7500" s="280"/>
    </row>
    <row r="7501" spans="2:2">
      <c r="B7501" s="280"/>
    </row>
    <row r="7502" spans="2:2">
      <c r="B7502" s="280"/>
    </row>
    <row r="7503" spans="2:2">
      <c r="B7503" s="280"/>
    </row>
    <row r="7504" spans="2:2">
      <c r="B7504" s="280"/>
    </row>
    <row r="7505" spans="2:2">
      <c r="B7505" s="280"/>
    </row>
    <row r="7506" spans="2:2">
      <c r="B7506" s="280"/>
    </row>
    <row r="7507" spans="2:2">
      <c r="B7507" s="280"/>
    </row>
    <row r="7508" spans="2:2">
      <c r="B7508" s="280"/>
    </row>
    <row r="7509" spans="2:2">
      <c r="B7509" s="280"/>
    </row>
    <row r="7510" spans="2:2">
      <c r="B7510" s="280"/>
    </row>
    <row r="7511" spans="2:2">
      <c r="B7511" s="280"/>
    </row>
    <row r="7512" spans="2:2">
      <c r="B7512" s="280"/>
    </row>
    <row r="7513" spans="2:2">
      <c r="B7513" s="280"/>
    </row>
    <row r="7514" spans="2:2">
      <c r="B7514" s="280"/>
    </row>
    <row r="7515" spans="2:2">
      <c r="B7515" s="280"/>
    </row>
    <row r="7516" spans="2:2">
      <c r="B7516" s="280"/>
    </row>
    <row r="7517" spans="2:2">
      <c r="B7517" s="280"/>
    </row>
    <row r="7518" spans="2:2">
      <c r="B7518" s="280"/>
    </row>
    <row r="7519" spans="2:2">
      <c r="B7519" s="280"/>
    </row>
    <row r="7520" spans="2:2">
      <c r="B7520" s="280"/>
    </row>
    <row r="7521" spans="2:2">
      <c r="B7521" s="280"/>
    </row>
    <row r="7522" spans="2:2">
      <c r="B7522" s="280"/>
    </row>
    <row r="7523" spans="2:2">
      <c r="B7523" s="280"/>
    </row>
    <row r="7524" spans="2:2">
      <c r="B7524" s="280"/>
    </row>
    <row r="7525" spans="2:2">
      <c r="B7525" s="280"/>
    </row>
    <row r="7526" spans="2:2">
      <c r="B7526" s="280"/>
    </row>
    <row r="7527" spans="2:2">
      <c r="B7527" s="280"/>
    </row>
    <row r="7528" spans="2:2">
      <c r="B7528" s="280"/>
    </row>
    <row r="7529" spans="2:2">
      <c r="B7529" s="280"/>
    </row>
    <row r="7530" spans="2:2">
      <c r="B7530" s="280"/>
    </row>
    <row r="7531" spans="2:2">
      <c r="B7531" s="280"/>
    </row>
    <row r="7532" spans="2:2">
      <c r="B7532" s="280"/>
    </row>
    <row r="7533" spans="2:2">
      <c r="B7533" s="280"/>
    </row>
    <row r="7534" spans="2:2">
      <c r="B7534" s="280"/>
    </row>
    <row r="7535" spans="2:2">
      <c r="B7535" s="280"/>
    </row>
    <row r="7536" spans="2:2">
      <c r="B7536" s="280"/>
    </row>
    <row r="7537" spans="2:2">
      <c r="B7537" s="280"/>
    </row>
    <row r="7538" spans="2:2">
      <c r="B7538" s="280"/>
    </row>
    <row r="7539" spans="2:2">
      <c r="B7539" s="280"/>
    </row>
    <row r="7540" spans="2:2">
      <c r="B7540" s="280"/>
    </row>
    <row r="7541" spans="2:2">
      <c r="B7541" s="280"/>
    </row>
    <row r="7542" spans="2:2">
      <c r="B7542" s="280"/>
    </row>
    <row r="7543" spans="2:2">
      <c r="B7543" s="280"/>
    </row>
    <row r="7544" spans="2:2">
      <c r="B7544" s="280"/>
    </row>
    <row r="7545" spans="2:2">
      <c r="B7545" s="280"/>
    </row>
    <row r="7546" spans="2:2">
      <c r="B7546" s="280"/>
    </row>
    <row r="7547" spans="2:2">
      <c r="B7547" s="280"/>
    </row>
    <row r="7548" spans="2:2">
      <c r="B7548" s="280"/>
    </row>
    <row r="7549" spans="2:2">
      <c r="B7549" s="280"/>
    </row>
    <row r="7550" spans="2:2">
      <c r="B7550" s="280"/>
    </row>
    <row r="7551" spans="2:2">
      <c r="B7551" s="280"/>
    </row>
    <row r="7552" spans="2:2">
      <c r="B7552" s="280"/>
    </row>
    <row r="7553" spans="2:2">
      <c r="B7553" s="280"/>
    </row>
    <row r="7554" spans="2:2">
      <c r="B7554" s="280"/>
    </row>
    <row r="7555" spans="2:2">
      <c r="B7555" s="280"/>
    </row>
    <row r="7556" spans="2:2">
      <c r="B7556" s="280"/>
    </row>
    <row r="7557" spans="2:2">
      <c r="B7557" s="280"/>
    </row>
    <row r="7558" spans="2:2">
      <c r="B7558" s="280"/>
    </row>
    <row r="7559" spans="2:2">
      <c r="B7559" s="280"/>
    </row>
    <row r="7560" spans="2:2">
      <c r="B7560" s="280"/>
    </row>
    <row r="7561" spans="2:2">
      <c r="B7561" s="280"/>
    </row>
    <row r="7562" spans="2:2">
      <c r="B7562" s="280"/>
    </row>
    <row r="7563" spans="2:2">
      <c r="B7563" s="280"/>
    </row>
    <row r="7564" spans="2:2">
      <c r="B7564" s="280"/>
    </row>
    <row r="7565" spans="2:2">
      <c r="B7565" s="280"/>
    </row>
    <row r="7566" spans="2:2">
      <c r="B7566" s="280"/>
    </row>
    <row r="7567" spans="2:2">
      <c r="B7567" s="280"/>
    </row>
    <row r="7568" spans="2:2">
      <c r="B7568" s="280"/>
    </row>
    <row r="7569" spans="2:2">
      <c r="B7569" s="280"/>
    </row>
    <row r="7570" spans="2:2">
      <c r="B7570" s="280"/>
    </row>
    <row r="7571" spans="2:2">
      <c r="B7571" s="280"/>
    </row>
    <row r="7572" spans="2:2">
      <c r="B7572" s="280"/>
    </row>
    <row r="7573" spans="2:2">
      <c r="B7573" s="280"/>
    </row>
    <row r="7574" spans="2:2">
      <c r="B7574" s="280"/>
    </row>
    <row r="7575" spans="2:2">
      <c r="B7575" s="280"/>
    </row>
    <row r="7576" spans="2:2">
      <c r="B7576" s="280"/>
    </row>
    <row r="7577" spans="2:2">
      <c r="B7577" s="280"/>
    </row>
    <row r="7578" spans="2:2">
      <c r="B7578" s="280"/>
    </row>
    <row r="7579" spans="2:2">
      <c r="B7579" s="280"/>
    </row>
    <row r="7580" spans="2:2">
      <c r="B7580" s="280"/>
    </row>
    <row r="7581" spans="2:2">
      <c r="B7581" s="280"/>
    </row>
    <row r="7582" spans="2:2">
      <c r="B7582" s="280"/>
    </row>
    <row r="7583" spans="2:2">
      <c r="B7583" s="280"/>
    </row>
    <row r="7584" spans="2:2">
      <c r="B7584" s="280"/>
    </row>
    <row r="7585" spans="2:2">
      <c r="B7585" s="280"/>
    </row>
    <row r="7586" spans="2:2">
      <c r="B7586" s="280"/>
    </row>
    <row r="7587" spans="2:2">
      <c r="B7587" s="280"/>
    </row>
    <row r="7588" spans="2:2">
      <c r="B7588" s="280"/>
    </row>
    <row r="7589" spans="2:2">
      <c r="B7589" s="280"/>
    </row>
    <row r="7590" spans="2:2">
      <c r="B7590" s="280"/>
    </row>
    <row r="7591" spans="2:2">
      <c r="B7591" s="280"/>
    </row>
    <row r="7592" spans="2:2">
      <c r="B7592" s="280"/>
    </row>
    <row r="7593" spans="2:2">
      <c r="B7593" s="280"/>
    </row>
    <row r="7594" spans="2:2">
      <c r="B7594" s="280"/>
    </row>
    <row r="7595" spans="2:2">
      <c r="B7595" s="280"/>
    </row>
    <row r="7596" spans="2:2">
      <c r="B7596" s="280"/>
    </row>
    <row r="7597" spans="2:2">
      <c r="B7597" s="280"/>
    </row>
    <row r="7598" spans="2:2">
      <c r="B7598" s="280"/>
    </row>
    <row r="7599" spans="2:2">
      <c r="B7599" s="280"/>
    </row>
    <row r="7600" spans="2:2">
      <c r="B7600" s="280"/>
    </row>
    <row r="7601" spans="2:2">
      <c r="B7601" s="280"/>
    </row>
    <row r="7602" spans="2:2">
      <c r="B7602" s="280"/>
    </row>
    <row r="7603" spans="2:2">
      <c r="B7603" s="280"/>
    </row>
    <row r="7604" spans="2:2">
      <c r="B7604" s="280"/>
    </row>
    <row r="7605" spans="2:2">
      <c r="B7605" s="280"/>
    </row>
    <row r="7606" spans="2:2">
      <c r="B7606" s="280"/>
    </row>
    <row r="7607" spans="2:2">
      <c r="B7607" s="280"/>
    </row>
    <row r="7608" spans="2:2">
      <c r="B7608" s="280"/>
    </row>
    <row r="7609" spans="2:2">
      <c r="B7609" s="280"/>
    </row>
    <row r="7610" spans="2:2">
      <c r="B7610" s="280"/>
    </row>
    <row r="7611" spans="2:2">
      <c r="B7611" s="280"/>
    </row>
    <row r="7612" spans="2:2">
      <c r="B7612" s="280"/>
    </row>
    <row r="7613" spans="2:2">
      <c r="B7613" s="280"/>
    </row>
    <row r="7614" spans="2:2">
      <c r="B7614" s="280"/>
    </row>
    <row r="7615" spans="2:2">
      <c r="B7615" s="280"/>
    </row>
    <row r="7616" spans="2:2">
      <c r="B7616" s="280"/>
    </row>
    <row r="7617" spans="2:2">
      <c r="B7617" s="280"/>
    </row>
    <row r="7618" spans="2:2">
      <c r="B7618" s="280"/>
    </row>
    <row r="7619" spans="2:2">
      <c r="B7619" s="280"/>
    </row>
    <row r="7620" spans="2:2">
      <c r="B7620" s="280"/>
    </row>
    <row r="7621" spans="2:2">
      <c r="B7621" s="280"/>
    </row>
    <row r="7622" spans="2:2">
      <c r="B7622" s="280"/>
    </row>
    <row r="7623" spans="2:2">
      <c r="B7623" s="280"/>
    </row>
    <row r="7624" spans="2:2">
      <c r="B7624" s="280"/>
    </row>
    <row r="7625" spans="2:2">
      <c r="B7625" s="280"/>
    </row>
    <row r="7626" spans="2:2">
      <c r="B7626" s="280"/>
    </row>
    <row r="7627" spans="2:2">
      <c r="B7627" s="280"/>
    </row>
    <row r="7628" spans="2:2">
      <c r="B7628" s="280"/>
    </row>
    <row r="7629" spans="2:2">
      <c r="B7629" s="280"/>
    </row>
    <row r="7630" spans="2:2">
      <c r="B7630" s="280"/>
    </row>
    <row r="7631" spans="2:2">
      <c r="B7631" s="280"/>
    </row>
    <row r="7632" spans="2:2">
      <c r="B7632" s="280"/>
    </row>
    <row r="7633" spans="2:2">
      <c r="B7633" s="280"/>
    </row>
    <row r="7634" spans="2:2">
      <c r="B7634" s="280"/>
    </row>
    <row r="7635" spans="2:2">
      <c r="B7635" s="280"/>
    </row>
    <row r="7636" spans="2:2">
      <c r="B7636" s="280"/>
    </row>
    <row r="7637" spans="2:2">
      <c r="B7637" s="280"/>
    </row>
    <row r="7638" spans="2:2">
      <c r="B7638" s="280"/>
    </row>
    <row r="7639" spans="2:2">
      <c r="B7639" s="280"/>
    </row>
    <row r="7640" spans="2:2">
      <c r="B7640" s="280"/>
    </row>
    <row r="7641" spans="2:2">
      <c r="B7641" s="280"/>
    </row>
    <row r="7642" spans="2:2">
      <c r="B7642" s="280"/>
    </row>
    <row r="7643" spans="2:2">
      <c r="B7643" s="280"/>
    </row>
    <row r="7644" spans="2:2">
      <c r="B7644" s="280"/>
    </row>
    <row r="7645" spans="2:2">
      <c r="B7645" s="280"/>
    </row>
    <row r="7646" spans="2:2">
      <c r="B7646" s="280"/>
    </row>
    <row r="7647" spans="2:2">
      <c r="B7647" s="280"/>
    </row>
    <row r="7648" spans="2:2">
      <c r="B7648" s="280"/>
    </row>
    <row r="7649" spans="2:2">
      <c r="B7649" s="280"/>
    </row>
    <row r="7650" spans="2:2">
      <c r="B7650" s="280"/>
    </row>
    <row r="7651" spans="2:2">
      <c r="B7651" s="280"/>
    </row>
    <row r="7652" spans="2:2">
      <c r="B7652" s="280"/>
    </row>
    <row r="7653" spans="2:2">
      <c r="B7653" s="280"/>
    </row>
    <row r="7654" spans="2:2">
      <c r="B7654" s="280"/>
    </row>
    <row r="7655" spans="2:2">
      <c r="B7655" s="280"/>
    </row>
    <row r="7656" spans="2:2">
      <c r="B7656" s="280"/>
    </row>
    <row r="7657" spans="2:2">
      <c r="B7657" s="280"/>
    </row>
    <row r="7658" spans="2:2">
      <c r="B7658" s="280"/>
    </row>
    <row r="7659" spans="2:2">
      <c r="B7659" s="280"/>
    </row>
    <row r="7660" spans="2:2">
      <c r="B7660" s="280"/>
    </row>
    <row r="7661" spans="2:2">
      <c r="B7661" s="280"/>
    </row>
    <row r="7662" spans="2:2">
      <c r="B7662" s="280"/>
    </row>
    <row r="7663" spans="2:2">
      <c r="B7663" s="280"/>
    </row>
    <row r="7664" spans="2:2">
      <c r="B7664" s="280"/>
    </row>
    <row r="7665" spans="2:2">
      <c r="B7665" s="280"/>
    </row>
    <row r="7666" spans="2:2">
      <c r="B7666" s="280"/>
    </row>
    <row r="7667" spans="2:2">
      <c r="B7667" s="280"/>
    </row>
    <row r="7668" spans="2:2">
      <c r="B7668" s="280"/>
    </row>
    <row r="7669" spans="2:2">
      <c r="B7669" s="280"/>
    </row>
    <row r="7670" spans="2:2">
      <c r="B7670" s="280"/>
    </row>
    <row r="7671" spans="2:2">
      <c r="B7671" s="280"/>
    </row>
    <row r="7672" spans="2:2">
      <c r="B7672" s="280"/>
    </row>
    <row r="7673" spans="2:2">
      <c r="B7673" s="280"/>
    </row>
    <row r="7674" spans="2:2">
      <c r="B7674" s="280"/>
    </row>
    <row r="7675" spans="2:2">
      <c r="B7675" s="280"/>
    </row>
    <row r="7676" spans="2:2">
      <c r="B7676" s="280"/>
    </row>
    <row r="7677" spans="2:2">
      <c r="B7677" s="280"/>
    </row>
    <row r="7678" spans="2:2">
      <c r="B7678" s="280"/>
    </row>
    <row r="7679" spans="2:2">
      <c r="B7679" s="280"/>
    </row>
    <row r="7680" spans="2:2">
      <c r="B7680" s="280"/>
    </row>
    <row r="7681" spans="2:2">
      <c r="B7681" s="280"/>
    </row>
    <row r="7682" spans="2:2">
      <c r="B7682" s="280"/>
    </row>
    <row r="7683" spans="2:2">
      <c r="B7683" s="280"/>
    </row>
    <row r="7684" spans="2:2">
      <c r="B7684" s="280"/>
    </row>
    <row r="7685" spans="2:2">
      <c r="B7685" s="280"/>
    </row>
    <row r="7686" spans="2:2">
      <c r="B7686" s="280"/>
    </row>
    <row r="7687" spans="2:2">
      <c r="B7687" s="280"/>
    </row>
    <row r="7688" spans="2:2">
      <c r="B7688" s="280"/>
    </row>
    <row r="7689" spans="2:2">
      <c r="B7689" s="280"/>
    </row>
    <row r="7690" spans="2:2">
      <c r="B7690" s="280"/>
    </row>
    <row r="7691" spans="2:2">
      <c r="B7691" s="280"/>
    </row>
    <row r="7692" spans="2:2">
      <c r="B7692" s="280"/>
    </row>
    <row r="7693" spans="2:2">
      <c r="B7693" s="280"/>
    </row>
    <row r="7694" spans="2:2">
      <c r="B7694" s="280"/>
    </row>
    <row r="7695" spans="2:2">
      <c r="B7695" s="280"/>
    </row>
    <row r="7696" spans="2:2">
      <c r="B7696" s="280"/>
    </row>
    <row r="7697" spans="2:2">
      <c r="B7697" s="280"/>
    </row>
    <row r="7698" spans="2:2">
      <c r="B7698" s="280"/>
    </row>
    <row r="7699" spans="2:2">
      <c r="B7699" s="280"/>
    </row>
    <row r="7700" spans="2:2">
      <c r="B7700" s="280"/>
    </row>
    <row r="7701" spans="2:2">
      <c r="B7701" s="280"/>
    </row>
    <row r="7702" spans="2:2">
      <c r="B7702" s="280"/>
    </row>
    <row r="7703" spans="2:2">
      <c r="B7703" s="280"/>
    </row>
    <row r="7704" spans="2:2">
      <c r="B7704" s="280"/>
    </row>
    <row r="7705" spans="2:2">
      <c r="B7705" s="280"/>
    </row>
    <row r="7706" spans="2:2">
      <c r="B7706" s="280"/>
    </row>
    <row r="7707" spans="2:2">
      <c r="B7707" s="280"/>
    </row>
    <row r="7708" spans="2:2">
      <c r="B7708" s="280"/>
    </row>
    <row r="7709" spans="2:2">
      <c r="B7709" s="280"/>
    </row>
    <row r="7710" spans="2:2">
      <c r="B7710" s="280"/>
    </row>
    <row r="7711" spans="2:2">
      <c r="B7711" s="280"/>
    </row>
    <row r="7712" spans="2:2">
      <c r="B7712" s="280"/>
    </row>
    <row r="7713" spans="2:2">
      <c r="B7713" s="280"/>
    </row>
    <row r="7714" spans="2:2">
      <c r="B7714" s="280"/>
    </row>
    <row r="7715" spans="2:2">
      <c r="B7715" s="280"/>
    </row>
    <row r="7716" spans="2:2">
      <c r="B7716" s="280"/>
    </row>
    <row r="7717" spans="2:2">
      <c r="B7717" s="280"/>
    </row>
    <row r="7718" spans="2:2">
      <c r="B7718" s="280"/>
    </row>
    <row r="7719" spans="2:2">
      <c r="B7719" s="280"/>
    </row>
    <row r="7720" spans="2:2">
      <c r="B7720" s="280"/>
    </row>
    <row r="7721" spans="2:2">
      <c r="B7721" s="280"/>
    </row>
    <row r="7722" spans="2:2">
      <c r="B7722" s="280"/>
    </row>
    <row r="7723" spans="2:2">
      <c r="B7723" s="280"/>
    </row>
    <row r="7724" spans="2:2">
      <c r="B7724" s="280"/>
    </row>
    <row r="7725" spans="2:2">
      <c r="B7725" s="280"/>
    </row>
    <row r="7726" spans="2:2">
      <c r="B7726" s="280"/>
    </row>
    <row r="7727" spans="2:2">
      <c r="B7727" s="280"/>
    </row>
    <row r="7728" spans="2:2">
      <c r="B7728" s="280"/>
    </row>
    <row r="7729" spans="2:2">
      <c r="B7729" s="280"/>
    </row>
    <row r="7730" spans="2:2">
      <c r="B7730" s="280"/>
    </row>
    <row r="7731" spans="2:2">
      <c r="B7731" s="280"/>
    </row>
    <row r="7732" spans="2:2">
      <c r="B7732" s="280"/>
    </row>
    <row r="7733" spans="2:2">
      <c r="B7733" s="280"/>
    </row>
    <row r="7734" spans="2:2">
      <c r="B7734" s="280"/>
    </row>
    <row r="7735" spans="2:2">
      <c r="B7735" s="280"/>
    </row>
    <row r="7736" spans="2:2">
      <c r="B7736" s="280"/>
    </row>
    <row r="7737" spans="2:2">
      <c r="B7737" s="280"/>
    </row>
    <row r="7738" spans="2:2">
      <c r="B7738" s="280"/>
    </row>
    <row r="7739" spans="2:2">
      <c r="B7739" s="280"/>
    </row>
    <row r="7740" spans="2:2">
      <c r="B7740" s="280"/>
    </row>
    <row r="7741" spans="2:2">
      <c r="B7741" s="280"/>
    </row>
    <row r="7742" spans="2:2">
      <c r="B7742" s="280"/>
    </row>
    <row r="7743" spans="2:2">
      <c r="B7743" s="280"/>
    </row>
    <row r="7744" spans="2:2">
      <c r="B7744" s="280"/>
    </row>
    <row r="7745" spans="2:2">
      <c r="B7745" s="280"/>
    </row>
    <row r="7746" spans="2:2">
      <c r="B7746" s="280"/>
    </row>
    <row r="7747" spans="2:2">
      <c r="B7747" s="280"/>
    </row>
    <row r="7748" spans="2:2">
      <c r="B7748" s="280"/>
    </row>
    <row r="7749" spans="2:2">
      <c r="B7749" s="280"/>
    </row>
    <row r="7750" spans="2:2">
      <c r="B7750" s="280"/>
    </row>
    <row r="7751" spans="2:2">
      <c r="B7751" s="280"/>
    </row>
    <row r="7752" spans="2:2">
      <c r="B7752" s="280"/>
    </row>
    <row r="7753" spans="2:2">
      <c r="B7753" s="280"/>
    </row>
    <row r="7754" spans="2:2">
      <c r="B7754" s="280"/>
    </row>
    <row r="7755" spans="2:2">
      <c r="B7755" s="280"/>
    </row>
    <row r="7756" spans="2:2">
      <c r="B7756" s="280"/>
    </row>
    <row r="7757" spans="2:2">
      <c r="B7757" s="280"/>
    </row>
    <row r="7758" spans="2:2">
      <c r="B7758" s="280"/>
    </row>
    <row r="7759" spans="2:2">
      <c r="B7759" s="280"/>
    </row>
    <row r="7760" spans="2:2">
      <c r="B7760" s="280"/>
    </row>
    <row r="7761" spans="2:2">
      <c r="B7761" s="280"/>
    </row>
    <row r="7762" spans="2:2">
      <c r="B7762" s="280"/>
    </row>
    <row r="7763" spans="2:2">
      <c r="B7763" s="280"/>
    </row>
    <row r="7764" spans="2:2">
      <c r="B7764" s="280"/>
    </row>
    <row r="7765" spans="2:2">
      <c r="B7765" s="280"/>
    </row>
    <row r="7766" spans="2:2">
      <c r="B7766" s="280"/>
    </row>
    <row r="7767" spans="2:2">
      <c r="B7767" s="280"/>
    </row>
    <row r="7768" spans="2:2">
      <c r="B7768" s="280"/>
    </row>
    <row r="7769" spans="2:2">
      <c r="B7769" s="280"/>
    </row>
    <row r="7770" spans="2:2">
      <c r="B7770" s="280"/>
    </row>
    <row r="7771" spans="2:2">
      <c r="B7771" s="280"/>
    </row>
    <row r="7772" spans="2:2">
      <c r="B7772" s="280"/>
    </row>
    <row r="7773" spans="2:2">
      <c r="B7773" s="280"/>
    </row>
    <row r="7774" spans="2:2">
      <c r="B7774" s="280"/>
    </row>
    <row r="7775" spans="2:2">
      <c r="B7775" s="280"/>
    </row>
    <row r="7776" spans="2:2">
      <c r="B7776" s="280"/>
    </row>
    <row r="7777" spans="2:2">
      <c r="B7777" s="280"/>
    </row>
    <row r="7778" spans="2:2">
      <c r="B7778" s="280"/>
    </row>
    <row r="7779" spans="2:2">
      <c r="B7779" s="280"/>
    </row>
    <row r="7780" spans="2:2">
      <c r="B7780" s="280"/>
    </row>
    <row r="7781" spans="2:2">
      <c r="B7781" s="280"/>
    </row>
    <row r="7782" spans="2:2">
      <c r="B7782" s="280"/>
    </row>
    <row r="7783" spans="2:2">
      <c r="B7783" s="280"/>
    </row>
    <row r="7784" spans="2:2">
      <c r="B7784" s="280"/>
    </row>
    <row r="7785" spans="2:2">
      <c r="B7785" s="280"/>
    </row>
    <row r="7786" spans="2:2">
      <c r="B7786" s="280"/>
    </row>
    <row r="7787" spans="2:2">
      <c r="B7787" s="280"/>
    </row>
    <row r="7788" spans="2:2">
      <c r="B7788" s="280"/>
    </row>
    <row r="7789" spans="2:2">
      <c r="B7789" s="280"/>
    </row>
    <row r="7790" spans="2:2">
      <c r="B7790" s="280"/>
    </row>
    <row r="7791" spans="2:2">
      <c r="B7791" s="280"/>
    </row>
    <row r="7792" spans="2:2">
      <c r="B7792" s="280"/>
    </row>
    <row r="7793" spans="2:2">
      <c r="B7793" s="280"/>
    </row>
    <row r="7794" spans="2:2">
      <c r="B7794" s="280"/>
    </row>
    <row r="7795" spans="2:2">
      <c r="B7795" s="280"/>
    </row>
    <row r="7796" spans="2:2">
      <c r="B7796" s="280"/>
    </row>
    <row r="7797" spans="2:2">
      <c r="B7797" s="280"/>
    </row>
    <row r="7798" spans="2:2">
      <c r="B7798" s="280"/>
    </row>
    <row r="7799" spans="2:2">
      <c r="B7799" s="280"/>
    </row>
    <row r="7800" spans="2:2">
      <c r="B7800" s="280"/>
    </row>
    <row r="7801" spans="2:2">
      <c r="B7801" s="280"/>
    </row>
    <row r="7802" spans="2:2">
      <c r="B7802" s="280"/>
    </row>
    <row r="7803" spans="2:2">
      <c r="B7803" s="280"/>
    </row>
    <row r="7804" spans="2:2">
      <c r="B7804" s="280"/>
    </row>
    <row r="7805" spans="2:2">
      <c r="B7805" s="280"/>
    </row>
    <row r="7806" spans="2:2">
      <c r="B7806" s="280"/>
    </row>
    <row r="7807" spans="2:2">
      <c r="B7807" s="280"/>
    </row>
    <row r="7808" spans="2:2">
      <c r="B7808" s="280"/>
    </row>
    <row r="7809" spans="2:2">
      <c r="B7809" s="280"/>
    </row>
    <row r="7810" spans="2:2">
      <c r="B7810" s="280"/>
    </row>
    <row r="7811" spans="2:2">
      <c r="B7811" s="280"/>
    </row>
    <row r="7812" spans="2:2">
      <c r="B7812" s="280"/>
    </row>
    <row r="7813" spans="2:2">
      <c r="B7813" s="280"/>
    </row>
    <row r="7814" spans="2:2">
      <c r="B7814" s="280"/>
    </row>
    <row r="7815" spans="2:2">
      <c r="B7815" s="280"/>
    </row>
    <row r="7816" spans="2:2">
      <c r="B7816" s="280"/>
    </row>
    <row r="7817" spans="2:2">
      <c r="B7817" s="280"/>
    </row>
    <row r="7818" spans="2:2">
      <c r="B7818" s="280"/>
    </row>
    <row r="7819" spans="2:2">
      <c r="B7819" s="280"/>
    </row>
    <row r="7820" spans="2:2">
      <c r="B7820" s="280"/>
    </row>
    <row r="7821" spans="2:2">
      <c r="B7821" s="280"/>
    </row>
    <row r="7822" spans="2:2">
      <c r="B7822" s="280"/>
    </row>
    <row r="7823" spans="2:2">
      <c r="B7823" s="280"/>
    </row>
    <row r="7824" spans="2:2">
      <c r="B7824" s="280"/>
    </row>
    <row r="7825" spans="2:2">
      <c r="B7825" s="280"/>
    </row>
    <row r="7826" spans="2:2">
      <c r="B7826" s="280"/>
    </row>
    <row r="7827" spans="2:2">
      <c r="B7827" s="280"/>
    </row>
    <row r="7828" spans="2:2">
      <c r="B7828" s="280"/>
    </row>
    <row r="7829" spans="2:2">
      <c r="B7829" s="280"/>
    </row>
    <row r="7830" spans="2:2">
      <c r="B7830" s="280"/>
    </row>
    <row r="7831" spans="2:2">
      <c r="B7831" s="280"/>
    </row>
    <row r="7832" spans="2:2">
      <c r="B7832" s="280"/>
    </row>
    <row r="7833" spans="2:2">
      <c r="B7833" s="280"/>
    </row>
    <row r="7834" spans="2:2">
      <c r="B7834" s="280"/>
    </row>
    <row r="7835" spans="2:2">
      <c r="B7835" s="280"/>
    </row>
    <row r="7836" spans="2:2">
      <c r="B7836" s="280"/>
    </row>
    <row r="7837" spans="2:2">
      <c r="B7837" s="280"/>
    </row>
    <row r="7838" spans="2:2">
      <c r="B7838" s="280"/>
    </row>
    <row r="7839" spans="2:2">
      <c r="B7839" s="280"/>
    </row>
    <row r="7840" spans="2:2">
      <c r="B7840" s="280"/>
    </row>
    <row r="7841" spans="2:2">
      <c r="B7841" s="280"/>
    </row>
    <row r="7842" spans="2:2">
      <c r="B7842" s="280"/>
    </row>
    <row r="7843" spans="2:2">
      <c r="B7843" s="280"/>
    </row>
    <row r="7844" spans="2:2">
      <c r="B7844" s="280"/>
    </row>
    <row r="7845" spans="2:2">
      <c r="B7845" s="280"/>
    </row>
    <row r="7846" spans="2:2">
      <c r="B7846" s="280"/>
    </row>
    <row r="7847" spans="2:2">
      <c r="B7847" s="280"/>
    </row>
    <row r="7848" spans="2:2">
      <c r="B7848" s="280"/>
    </row>
    <row r="7849" spans="2:2">
      <c r="B7849" s="280"/>
    </row>
    <row r="7850" spans="2:2">
      <c r="B7850" s="280"/>
    </row>
    <row r="7851" spans="2:2">
      <c r="B7851" s="280"/>
    </row>
    <row r="7852" spans="2:2">
      <c r="B7852" s="280"/>
    </row>
    <row r="7853" spans="2:2">
      <c r="B7853" s="280"/>
    </row>
    <row r="7854" spans="2:2">
      <c r="B7854" s="280"/>
    </row>
    <row r="7855" spans="2:2">
      <c r="B7855" s="280"/>
    </row>
    <row r="7856" spans="2:2">
      <c r="B7856" s="280"/>
    </row>
    <row r="7857" spans="2:2">
      <c r="B7857" s="280"/>
    </row>
    <row r="7858" spans="2:2">
      <c r="B7858" s="280"/>
    </row>
    <row r="7859" spans="2:2">
      <c r="B7859" s="280"/>
    </row>
    <row r="7860" spans="2:2">
      <c r="B7860" s="280"/>
    </row>
    <row r="7861" spans="2:2">
      <c r="B7861" s="280"/>
    </row>
    <row r="7862" spans="2:2">
      <c r="B7862" s="280"/>
    </row>
    <row r="7863" spans="2:2">
      <c r="B7863" s="280"/>
    </row>
    <row r="7864" spans="2:2">
      <c r="B7864" s="280"/>
    </row>
    <row r="7865" spans="2:2">
      <c r="B7865" s="280"/>
    </row>
    <row r="7866" spans="2:2">
      <c r="B7866" s="280"/>
    </row>
    <row r="7867" spans="2:2">
      <c r="B7867" s="280"/>
    </row>
    <row r="7868" spans="2:2">
      <c r="B7868" s="280"/>
    </row>
    <row r="7869" spans="2:2">
      <c r="B7869" s="280"/>
    </row>
    <row r="7870" spans="2:2">
      <c r="B7870" s="280"/>
    </row>
    <row r="7871" spans="2:2">
      <c r="B7871" s="280"/>
    </row>
    <row r="7872" spans="2:2">
      <c r="B7872" s="280"/>
    </row>
    <row r="7873" spans="2:2">
      <c r="B7873" s="280"/>
    </row>
    <row r="7874" spans="2:2">
      <c r="B7874" s="280"/>
    </row>
    <row r="7875" spans="2:2">
      <c r="B7875" s="280"/>
    </row>
    <row r="7876" spans="2:2">
      <c r="B7876" s="280"/>
    </row>
    <row r="7877" spans="2:2">
      <c r="B7877" s="280"/>
    </row>
    <row r="7878" spans="2:2">
      <c r="B7878" s="280"/>
    </row>
    <row r="7879" spans="2:2">
      <c r="B7879" s="280"/>
    </row>
    <row r="7880" spans="2:2">
      <c r="B7880" s="280"/>
    </row>
    <row r="7881" spans="2:2">
      <c r="B7881" s="280"/>
    </row>
    <row r="7882" spans="2:2">
      <c r="B7882" s="280"/>
    </row>
    <row r="7883" spans="2:2">
      <c r="B7883" s="280"/>
    </row>
    <row r="7884" spans="2:2">
      <c r="B7884" s="280"/>
    </row>
    <row r="7885" spans="2:2">
      <c r="B7885" s="280"/>
    </row>
    <row r="7886" spans="2:2">
      <c r="B7886" s="280"/>
    </row>
    <row r="7887" spans="2:2">
      <c r="B7887" s="280"/>
    </row>
    <row r="7888" spans="2:2">
      <c r="B7888" s="280"/>
    </row>
    <row r="7889" spans="2:2">
      <c r="B7889" s="280"/>
    </row>
    <row r="7890" spans="2:2">
      <c r="B7890" s="280"/>
    </row>
    <row r="7891" spans="2:2">
      <c r="B7891" s="280"/>
    </row>
    <row r="7892" spans="2:2">
      <c r="B7892" s="280"/>
    </row>
    <row r="7893" spans="2:2">
      <c r="B7893" s="280"/>
    </row>
    <row r="7894" spans="2:2">
      <c r="B7894" s="280"/>
    </row>
    <row r="7895" spans="2:2">
      <c r="B7895" s="280"/>
    </row>
    <row r="7896" spans="2:2">
      <c r="B7896" s="280"/>
    </row>
    <row r="7897" spans="2:2">
      <c r="B7897" s="280"/>
    </row>
    <row r="7898" spans="2:2">
      <c r="B7898" s="280"/>
    </row>
    <row r="7899" spans="2:2">
      <c r="B7899" s="280"/>
    </row>
    <row r="7900" spans="2:2">
      <c r="B7900" s="280"/>
    </row>
    <row r="7901" spans="2:2">
      <c r="B7901" s="280"/>
    </row>
    <row r="7902" spans="2:2">
      <c r="B7902" s="280"/>
    </row>
    <row r="7903" spans="2:2">
      <c r="B7903" s="280"/>
    </row>
    <row r="7904" spans="2:2">
      <c r="B7904" s="280"/>
    </row>
    <row r="7905" spans="2:2">
      <c r="B7905" s="280"/>
    </row>
    <row r="7906" spans="2:2">
      <c r="B7906" s="280"/>
    </row>
    <row r="7907" spans="2:2">
      <c r="B7907" s="280"/>
    </row>
    <row r="7908" spans="2:2">
      <c r="B7908" s="280"/>
    </row>
    <row r="7909" spans="2:2">
      <c r="B7909" s="280"/>
    </row>
    <row r="7910" spans="2:2">
      <c r="B7910" s="280"/>
    </row>
    <row r="7911" spans="2:2">
      <c r="B7911" s="280"/>
    </row>
    <row r="7912" spans="2:2">
      <c r="B7912" s="280"/>
    </row>
    <row r="7913" spans="2:2">
      <c r="B7913" s="280"/>
    </row>
    <row r="7914" spans="2:2">
      <c r="B7914" s="280"/>
    </row>
    <row r="7915" spans="2:2">
      <c r="B7915" s="280"/>
    </row>
    <row r="7916" spans="2:2">
      <c r="B7916" s="280"/>
    </row>
    <row r="7917" spans="2:2">
      <c r="B7917" s="280"/>
    </row>
    <row r="7918" spans="2:2">
      <c r="B7918" s="280"/>
    </row>
    <row r="7919" spans="2:2">
      <c r="B7919" s="280"/>
    </row>
    <row r="7920" spans="2:2">
      <c r="B7920" s="280"/>
    </row>
    <row r="7921" spans="2:2">
      <c r="B7921" s="280"/>
    </row>
    <row r="7922" spans="2:2">
      <c r="B7922" s="280"/>
    </row>
    <row r="7923" spans="2:2">
      <c r="B7923" s="280"/>
    </row>
    <row r="7924" spans="2:2">
      <c r="B7924" s="280"/>
    </row>
    <row r="7925" spans="2:2">
      <c r="B7925" s="280"/>
    </row>
    <row r="7926" spans="2:2">
      <c r="B7926" s="280"/>
    </row>
    <row r="7927" spans="2:2">
      <c r="B7927" s="280"/>
    </row>
    <row r="7928" spans="2:2">
      <c r="B7928" s="280"/>
    </row>
    <row r="7929" spans="2:2">
      <c r="B7929" s="280"/>
    </row>
    <row r="7930" spans="2:2">
      <c r="B7930" s="280"/>
    </row>
    <row r="7931" spans="2:2">
      <c r="B7931" s="280"/>
    </row>
    <row r="7932" spans="2:2">
      <c r="B7932" s="280"/>
    </row>
    <row r="7933" spans="2:2">
      <c r="B7933" s="280"/>
    </row>
    <row r="7934" spans="2:2">
      <c r="B7934" s="280"/>
    </row>
    <row r="7935" spans="2:2">
      <c r="B7935" s="280"/>
    </row>
    <row r="7936" spans="2:2">
      <c r="B7936" s="280"/>
    </row>
    <row r="7937" spans="2:2">
      <c r="B7937" s="280"/>
    </row>
    <row r="7938" spans="2:2">
      <c r="B7938" s="280"/>
    </row>
    <row r="7939" spans="2:2">
      <c r="B7939" s="280"/>
    </row>
    <row r="7940" spans="2:2">
      <c r="B7940" s="280"/>
    </row>
    <row r="7941" spans="2:2">
      <c r="B7941" s="280"/>
    </row>
    <row r="7942" spans="2:2">
      <c r="B7942" s="280"/>
    </row>
    <row r="7943" spans="2:2">
      <c r="B7943" s="280"/>
    </row>
    <row r="7944" spans="2:2">
      <c r="B7944" s="280"/>
    </row>
    <row r="7945" spans="2:2">
      <c r="B7945" s="280"/>
    </row>
    <row r="7946" spans="2:2">
      <c r="B7946" s="280"/>
    </row>
    <row r="7947" spans="2:2">
      <c r="B7947" s="280"/>
    </row>
    <row r="7948" spans="2:2">
      <c r="B7948" s="280"/>
    </row>
    <row r="7949" spans="2:2">
      <c r="B7949" s="280"/>
    </row>
    <row r="7950" spans="2:2">
      <c r="B7950" s="280"/>
    </row>
    <row r="7951" spans="2:2">
      <c r="B7951" s="280"/>
    </row>
    <row r="7952" spans="2:2">
      <c r="B7952" s="280"/>
    </row>
    <row r="7953" spans="2:2">
      <c r="B7953" s="280"/>
    </row>
    <row r="7954" spans="2:2">
      <c r="B7954" s="280"/>
    </row>
    <row r="7955" spans="2:2">
      <c r="B7955" s="280"/>
    </row>
    <row r="7956" spans="2:2">
      <c r="B7956" s="280"/>
    </row>
    <row r="7957" spans="2:2">
      <c r="B7957" s="280"/>
    </row>
    <row r="7958" spans="2:2">
      <c r="B7958" s="280"/>
    </row>
    <row r="7959" spans="2:2">
      <c r="B7959" s="280"/>
    </row>
    <row r="7960" spans="2:2">
      <c r="B7960" s="280"/>
    </row>
    <row r="7961" spans="2:2">
      <c r="B7961" s="280"/>
    </row>
    <row r="7962" spans="2:2">
      <c r="B7962" s="280"/>
    </row>
    <row r="7963" spans="2:2">
      <c r="B7963" s="280"/>
    </row>
    <row r="7964" spans="2:2">
      <c r="B7964" s="280"/>
    </row>
    <row r="7965" spans="2:2">
      <c r="B7965" s="280"/>
    </row>
    <row r="7966" spans="2:2">
      <c r="B7966" s="280"/>
    </row>
    <row r="7967" spans="2:2">
      <c r="B7967" s="280"/>
    </row>
    <row r="7968" spans="2:2">
      <c r="B7968" s="280"/>
    </row>
    <row r="7969" spans="2:2">
      <c r="B7969" s="280"/>
    </row>
    <row r="7970" spans="2:2">
      <c r="B7970" s="280"/>
    </row>
    <row r="7971" spans="2:2">
      <c r="B7971" s="280"/>
    </row>
    <row r="7972" spans="2:2">
      <c r="B7972" s="280"/>
    </row>
    <row r="7973" spans="2:2">
      <c r="B7973" s="280"/>
    </row>
    <row r="7974" spans="2:2">
      <c r="B7974" s="280"/>
    </row>
    <row r="7975" spans="2:2">
      <c r="B7975" s="280"/>
    </row>
    <row r="7976" spans="2:2">
      <c r="B7976" s="280"/>
    </row>
    <row r="7977" spans="2:2">
      <c r="B7977" s="280"/>
    </row>
    <row r="7978" spans="2:2">
      <c r="B7978" s="280"/>
    </row>
    <row r="7979" spans="2:2">
      <c r="B7979" s="280"/>
    </row>
    <row r="7980" spans="2:2">
      <c r="B7980" s="280"/>
    </row>
    <row r="7981" spans="2:2">
      <c r="B7981" s="280"/>
    </row>
    <row r="7982" spans="2:2">
      <c r="B7982" s="280"/>
    </row>
    <row r="7983" spans="2:2">
      <c r="B7983" s="280"/>
    </row>
    <row r="7984" spans="2:2">
      <c r="B7984" s="280"/>
    </row>
    <row r="7985" spans="2:2">
      <c r="B7985" s="280"/>
    </row>
    <row r="7986" spans="2:2">
      <c r="B7986" s="280"/>
    </row>
    <row r="7987" spans="2:2">
      <c r="B7987" s="280"/>
    </row>
    <row r="7988" spans="2:2">
      <c r="B7988" s="280"/>
    </row>
    <row r="7989" spans="2:2">
      <c r="B7989" s="280"/>
    </row>
    <row r="7990" spans="2:2">
      <c r="B7990" s="280"/>
    </row>
    <row r="7991" spans="2:2">
      <c r="B7991" s="280"/>
    </row>
    <row r="7992" spans="2:2">
      <c r="B7992" s="280"/>
    </row>
    <row r="7993" spans="2:2">
      <c r="B7993" s="280"/>
    </row>
    <row r="7994" spans="2:2">
      <c r="B7994" s="280"/>
    </row>
    <row r="7995" spans="2:2">
      <c r="B7995" s="280"/>
    </row>
    <row r="7996" spans="2:2">
      <c r="B7996" s="280"/>
    </row>
    <row r="7997" spans="2:2">
      <c r="B7997" s="280"/>
    </row>
    <row r="7998" spans="2:2">
      <c r="B7998" s="280"/>
    </row>
    <row r="7999" spans="2:2">
      <c r="B7999" s="280"/>
    </row>
    <row r="8000" spans="2:2">
      <c r="B8000" s="280"/>
    </row>
    <row r="8001" spans="2:2">
      <c r="B8001" s="280"/>
    </row>
    <row r="8002" spans="2:2">
      <c r="B8002" s="280"/>
    </row>
    <row r="8003" spans="2:2">
      <c r="B8003" s="280"/>
    </row>
    <row r="8004" spans="2:2">
      <c r="B8004" s="280"/>
    </row>
    <row r="8005" spans="2:2">
      <c r="B8005" s="280"/>
    </row>
    <row r="8006" spans="2:2">
      <c r="B8006" s="280"/>
    </row>
    <row r="8007" spans="2:2">
      <c r="B8007" s="280"/>
    </row>
    <row r="8008" spans="2:2">
      <c r="B8008" s="280"/>
    </row>
    <row r="8009" spans="2:2">
      <c r="B8009" s="280"/>
    </row>
    <row r="8010" spans="2:2">
      <c r="B8010" s="280"/>
    </row>
    <row r="8011" spans="2:2">
      <c r="B8011" s="280"/>
    </row>
    <row r="8012" spans="2:2">
      <c r="B8012" s="280"/>
    </row>
    <row r="8013" spans="2:2">
      <c r="B8013" s="280"/>
    </row>
    <row r="8014" spans="2:2">
      <c r="B8014" s="280"/>
    </row>
    <row r="8015" spans="2:2">
      <c r="B8015" s="280"/>
    </row>
    <row r="8016" spans="2:2">
      <c r="B8016" s="280"/>
    </row>
    <row r="8017" spans="2:2">
      <c r="B8017" s="280"/>
    </row>
    <row r="8018" spans="2:2">
      <c r="B8018" s="280"/>
    </row>
    <row r="8019" spans="2:2">
      <c r="B8019" s="280"/>
    </row>
    <row r="8020" spans="2:2">
      <c r="B8020" s="280"/>
    </row>
    <row r="8021" spans="2:2">
      <c r="B8021" s="280"/>
    </row>
    <row r="8022" spans="2:2">
      <c r="B8022" s="280"/>
    </row>
    <row r="8023" spans="2:2">
      <c r="B8023" s="280"/>
    </row>
    <row r="8024" spans="2:2">
      <c r="B8024" s="280"/>
    </row>
    <row r="8025" spans="2:2">
      <c r="B8025" s="280"/>
    </row>
    <row r="8026" spans="2:2">
      <c r="B8026" s="280"/>
    </row>
    <row r="8027" spans="2:2">
      <c r="B8027" s="280"/>
    </row>
    <row r="8028" spans="2:2">
      <c r="B8028" s="280"/>
    </row>
    <row r="8029" spans="2:2">
      <c r="B8029" s="280"/>
    </row>
    <row r="8030" spans="2:2">
      <c r="B8030" s="280"/>
    </row>
    <row r="8031" spans="2:2">
      <c r="B8031" s="280"/>
    </row>
    <row r="8032" spans="2:2">
      <c r="B8032" s="280"/>
    </row>
    <row r="8033" spans="2:2">
      <c r="B8033" s="280"/>
    </row>
    <row r="8034" spans="2:2">
      <c r="B8034" s="280"/>
    </row>
    <row r="8035" spans="2:2">
      <c r="B8035" s="280"/>
    </row>
    <row r="8036" spans="2:2">
      <c r="B8036" s="280"/>
    </row>
    <row r="8037" spans="2:2">
      <c r="B8037" s="280"/>
    </row>
    <row r="8038" spans="2:2">
      <c r="B8038" s="280"/>
    </row>
    <row r="8039" spans="2:2">
      <c r="B8039" s="280"/>
    </row>
    <row r="8040" spans="2:2">
      <c r="B8040" s="280"/>
    </row>
    <row r="8041" spans="2:2">
      <c r="B8041" s="280"/>
    </row>
    <row r="8042" spans="2:2">
      <c r="B8042" s="280"/>
    </row>
    <row r="8043" spans="2:2">
      <c r="B8043" s="280"/>
    </row>
    <row r="8044" spans="2:2">
      <c r="B8044" s="280"/>
    </row>
    <row r="8045" spans="2:2">
      <c r="B8045" s="280"/>
    </row>
    <row r="8046" spans="2:2">
      <c r="B8046" s="280"/>
    </row>
    <row r="8047" spans="2:2">
      <c r="B8047" s="280"/>
    </row>
    <row r="8048" spans="2:2">
      <c r="B8048" s="280"/>
    </row>
    <row r="8049" spans="2:2">
      <c r="B8049" s="280"/>
    </row>
    <row r="8050" spans="2:2">
      <c r="B8050" s="280"/>
    </row>
    <row r="8051" spans="2:2">
      <c r="B8051" s="280"/>
    </row>
    <row r="8052" spans="2:2">
      <c r="B8052" s="280"/>
    </row>
    <row r="8053" spans="2:2">
      <c r="B8053" s="280"/>
    </row>
    <row r="8054" spans="2:2">
      <c r="B8054" s="280"/>
    </row>
    <row r="8055" spans="2:2">
      <c r="B8055" s="280"/>
    </row>
    <row r="8056" spans="2:2">
      <c r="B8056" s="280"/>
    </row>
    <row r="8057" spans="2:2">
      <c r="B8057" s="280"/>
    </row>
    <row r="8058" spans="2:2">
      <c r="B8058" s="280"/>
    </row>
    <row r="8059" spans="2:2">
      <c r="B8059" s="280"/>
    </row>
    <row r="8060" spans="2:2">
      <c r="B8060" s="280"/>
    </row>
    <row r="8061" spans="2:2">
      <c r="B8061" s="280"/>
    </row>
    <row r="8062" spans="2:2">
      <c r="B8062" s="280"/>
    </row>
    <row r="8063" spans="2:2">
      <c r="B8063" s="280"/>
    </row>
    <row r="8064" spans="2:2">
      <c r="B8064" s="280"/>
    </row>
    <row r="8065" spans="2:2">
      <c r="B8065" s="280"/>
    </row>
    <row r="8066" spans="2:2">
      <c r="B8066" s="280"/>
    </row>
    <row r="8067" spans="2:2">
      <c r="B8067" s="280"/>
    </row>
    <row r="8068" spans="2:2">
      <c r="B8068" s="280"/>
    </row>
    <row r="8069" spans="2:2">
      <c r="B8069" s="280"/>
    </row>
    <row r="8070" spans="2:2">
      <c r="B8070" s="280"/>
    </row>
    <row r="8071" spans="2:2">
      <c r="B8071" s="280"/>
    </row>
    <row r="8072" spans="2:2">
      <c r="B8072" s="280"/>
    </row>
    <row r="8073" spans="2:2">
      <c r="B8073" s="280"/>
    </row>
    <row r="8074" spans="2:2">
      <c r="B8074" s="280"/>
    </row>
    <row r="8075" spans="2:2">
      <c r="B8075" s="280"/>
    </row>
    <row r="8076" spans="2:2">
      <c r="B8076" s="280"/>
    </row>
    <row r="8077" spans="2:2">
      <c r="B8077" s="280"/>
    </row>
    <row r="8078" spans="2:2">
      <c r="B8078" s="280"/>
    </row>
    <row r="8079" spans="2:2">
      <c r="B8079" s="280"/>
    </row>
    <row r="8080" spans="2:2">
      <c r="B8080" s="280"/>
    </row>
    <row r="8081" spans="2:2">
      <c r="B8081" s="280"/>
    </row>
    <row r="8082" spans="2:2">
      <c r="B8082" s="280"/>
    </row>
    <row r="8083" spans="2:2">
      <c r="B8083" s="280"/>
    </row>
    <row r="8084" spans="2:2">
      <c r="B8084" s="280"/>
    </row>
    <row r="8085" spans="2:2">
      <c r="B8085" s="280"/>
    </row>
    <row r="8086" spans="2:2">
      <c r="B8086" s="280"/>
    </row>
    <row r="8087" spans="2:2">
      <c r="B8087" s="280"/>
    </row>
    <row r="8088" spans="2:2">
      <c r="B8088" s="280"/>
    </row>
    <row r="8089" spans="2:2">
      <c r="B8089" s="280"/>
    </row>
    <row r="8090" spans="2:2">
      <c r="B8090" s="280"/>
    </row>
    <row r="8091" spans="2:2">
      <c r="B8091" s="280"/>
    </row>
    <row r="8092" spans="2:2">
      <c r="B8092" s="280"/>
    </row>
    <row r="8093" spans="2:2">
      <c r="B8093" s="280"/>
    </row>
    <row r="8094" spans="2:2">
      <c r="B8094" s="280"/>
    </row>
    <row r="8095" spans="2:2">
      <c r="B8095" s="280"/>
    </row>
    <row r="8096" spans="2:2">
      <c r="B8096" s="280"/>
    </row>
    <row r="8097" spans="2:2">
      <c r="B8097" s="280"/>
    </row>
    <row r="8098" spans="2:2">
      <c r="B8098" s="280"/>
    </row>
    <row r="8099" spans="2:2">
      <c r="B8099" s="280"/>
    </row>
    <row r="8100" spans="2:2">
      <c r="B8100" s="280"/>
    </row>
    <row r="8101" spans="2:2">
      <c r="B8101" s="280"/>
    </row>
    <row r="8102" spans="2:2">
      <c r="B8102" s="280"/>
    </row>
    <row r="8103" spans="2:2">
      <c r="B8103" s="280"/>
    </row>
    <row r="8104" spans="2:2">
      <c r="B8104" s="280"/>
    </row>
    <row r="8105" spans="2:2">
      <c r="B8105" s="280"/>
    </row>
    <row r="8106" spans="2:2">
      <c r="B8106" s="280"/>
    </row>
    <row r="8107" spans="2:2">
      <c r="B8107" s="280"/>
    </row>
    <row r="8108" spans="2:2">
      <c r="B8108" s="280"/>
    </row>
    <row r="8109" spans="2:2">
      <c r="B8109" s="280"/>
    </row>
    <row r="8110" spans="2:2">
      <c r="B8110" s="280"/>
    </row>
    <row r="8111" spans="2:2">
      <c r="B8111" s="280"/>
    </row>
    <row r="8112" spans="2:2">
      <c r="B8112" s="280"/>
    </row>
    <row r="8113" spans="2:2">
      <c r="B8113" s="280"/>
    </row>
    <row r="8114" spans="2:2">
      <c r="B8114" s="280"/>
    </row>
    <row r="8115" spans="2:2">
      <c r="B8115" s="280"/>
    </row>
    <row r="8116" spans="2:2">
      <c r="B8116" s="280"/>
    </row>
    <row r="8117" spans="2:2">
      <c r="B8117" s="280"/>
    </row>
    <row r="8118" spans="2:2">
      <c r="B8118" s="280"/>
    </row>
    <row r="8119" spans="2:2">
      <c r="B8119" s="280"/>
    </row>
    <row r="8120" spans="2:2">
      <c r="B8120" s="280"/>
    </row>
    <row r="8121" spans="2:2">
      <c r="B8121" s="280"/>
    </row>
    <row r="8122" spans="2:2">
      <c r="B8122" s="280"/>
    </row>
    <row r="8123" spans="2:2">
      <c r="B8123" s="280"/>
    </row>
    <row r="8124" spans="2:2">
      <c r="B8124" s="280"/>
    </row>
    <row r="8125" spans="2:2">
      <c r="B8125" s="280"/>
    </row>
    <row r="8126" spans="2:2">
      <c r="B8126" s="280"/>
    </row>
    <row r="8127" spans="2:2">
      <c r="B8127" s="280"/>
    </row>
    <row r="8128" spans="2:2">
      <c r="B8128" s="280"/>
    </row>
    <row r="8129" spans="2:2">
      <c r="B8129" s="280"/>
    </row>
    <row r="8130" spans="2:2">
      <c r="B8130" s="280"/>
    </row>
    <row r="8131" spans="2:2">
      <c r="B8131" s="280"/>
    </row>
    <row r="8132" spans="2:2">
      <c r="B8132" s="280"/>
    </row>
    <row r="8133" spans="2:2">
      <c r="B8133" s="280"/>
    </row>
    <row r="8134" spans="2:2">
      <c r="B8134" s="280"/>
    </row>
    <row r="8135" spans="2:2">
      <c r="B8135" s="280"/>
    </row>
    <row r="8136" spans="2:2">
      <c r="B8136" s="280"/>
    </row>
    <row r="8137" spans="2:2">
      <c r="B8137" s="280"/>
    </row>
    <row r="8138" spans="2:2">
      <c r="B8138" s="280"/>
    </row>
    <row r="8139" spans="2:2">
      <c r="B8139" s="280"/>
    </row>
    <row r="8140" spans="2:2">
      <c r="B8140" s="280"/>
    </row>
    <row r="8141" spans="2:2">
      <c r="B8141" s="280"/>
    </row>
    <row r="8142" spans="2:2">
      <c r="B8142" s="280"/>
    </row>
    <row r="8143" spans="2:2">
      <c r="B8143" s="280"/>
    </row>
    <row r="8144" spans="2:2">
      <c r="B8144" s="280"/>
    </row>
    <row r="8145" spans="2:2">
      <c r="B8145" s="280"/>
    </row>
    <row r="8146" spans="2:2">
      <c r="B8146" s="280"/>
    </row>
    <row r="8147" spans="2:2">
      <c r="B8147" s="280"/>
    </row>
    <row r="8148" spans="2:2">
      <c r="B8148" s="280"/>
    </row>
    <row r="8149" spans="2:2">
      <c r="B8149" s="280"/>
    </row>
    <row r="8150" spans="2:2">
      <c r="B8150" s="280"/>
    </row>
    <row r="8151" spans="2:2">
      <c r="B8151" s="280"/>
    </row>
    <row r="8152" spans="2:2">
      <c r="B8152" s="280"/>
    </row>
    <row r="8153" spans="2:2">
      <c r="B8153" s="280"/>
    </row>
    <row r="8154" spans="2:2">
      <c r="B8154" s="280"/>
    </row>
    <row r="8155" spans="2:2">
      <c r="B8155" s="280"/>
    </row>
    <row r="8156" spans="2:2">
      <c r="B8156" s="280"/>
    </row>
    <row r="8157" spans="2:2">
      <c r="B8157" s="280"/>
    </row>
    <row r="8158" spans="2:2">
      <c r="B8158" s="280"/>
    </row>
    <row r="8159" spans="2:2">
      <c r="B8159" s="280"/>
    </row>
    <row r="8160" spans="2:2">
      <c r="B8160" s="280"/>
    </row>
    <row r="8161" spans="2:2">
      <c r="B8161" s="280"/>
    </row>
    <row r="8162" spans="2:2">
      <c r="B8162" s="280"/>
    </row>
    <row r="8163" spans="2:2">
      <c r="B8163" s="280"/>
    </row>
    <row r="8164" spans="2:2">
      <c r="B8164" s="280"/>
    </row>
    <row r="8165" spans="2:2">
      <c r="B8165" s="280"/>
    </row>
    <row r="8166" spans="2:2">
      <c r="B8166" s="280"/>
    </row>
    <row r="8167" spans="2:2">
      <c r="B8167" s="280"/>
    </row>
    <row r="8168" spans="2:2">
      <c r="B8168" s="280"/>
    </row>
    <row r="8169" spans="2:2">
      <c r="B8169" s="280"/>
    </row>
    <row r="8170" spans="2:2">
      <c r="B8170" s="280"/>
    </row>
    <row r="8171" spans="2:2">
      <c r="B8171" s="280"/>
    </row>
    <row r="8172" spans="2:2">
      <c r="B8172" s="280"/>
    </row>
    <row r="8173" spans="2:2">
      <c r="B8173" s="280"/>
    </row>
    <row r="8174" spans="2:2">
      <c r="B8174" s="280"/>
    </row>
    <row r="8175" spans="2:2">
      <c r="B8175" s="280"/>
    </row>
    <row r="8176" spans="2:2">
      <c r="B8176" s="280"/>
    </row>
    <row r="8177" spans="2:2">
      <c r="B8177" s="280"/>
    </row>
    <row r="8178" spans="2:2">
      <c r="B8178" s="280"/>
    </row>
    <row r="8179" spans="2:2">
      <c r="B8179" s="280"/>
    </row>
    <row r="8180" spans="2:2">
      <c r="B8180" s="280"/>
    </row>
    <row r="8181" spans="2:2">
      <c r="B8181" s="280"/>
    </row>
    <row r="8182" spans="2:2">
      <c r="B8182" s="280"/>
    </row>
    <row r="8183" spans="2:2">
      <c r="B8183" s="280"/>
    </row>
    <row r="8184" spans="2:2">
      <c r="B8184" s="280"/>
    </row>
    <row r="8185" spans="2:2">
      <c r="B8185" s="280"/>
    </row>
    <row r="8186" spans="2:2">
      <c r="B8186" s="280"/>
    </row>
    <row r="8187" spans="2:2">
      <c r="B8187" s="280"/>
    </row>
    <row r="8188" spans="2:2">
      <c r="B8188" s="280"/>
    </row>
    <row r="8189" spans="2:2">
      <c r="B8189" s="280"/>
    </row>
    <row r="8190" spans="2:2">
      <c r="B8190" s="280"/>
    </row>
    <row r="8191" spans="2:2">
      <c r="B8191" s="280"/>
    </row>
    <row r="8192" spans="2:2">
      <c r="B8192" s="280"/>
    </row>
    <row r="8193" spans="2:2">
      <c r="B8193" s="280"/>
    </row>
    <row r="8194" spans="2:2">
      <c r="B8194" s="280"/>
    </row>
    <row r="8195" spans="2:2">
      <c r="B8195" s="280"/>
    </row>
    <row r="8196" spans="2:2">
      <c r="B8196" s="280"/>
    </row>
    <row r="8197" spans="2:2">
      <c r="B8197" s="280"/>
    </row>
    <row r="8198" spans="2:2">
      <c r="B8198" s="280"/>
    </row>
    <row r="8199" spans="2:2">
      <c r="B8199" s="280"/>
    </row>
    <row r="8200" spans="2:2">
      <c r="B8200" s="280"/>
    </row>
    <row r="8201" spans="2:2">
      <c r="B8201" s="280"/>
    </row>
    <row r="8202" spans="2:2">
      <c r="B8202" s="280"/>
    </row>
    <row r="8203" spans="2:2">
      <c r="B8203" s="280"/>
    </row>
    <row r="8204" spans="2:2">
      <c r="B8204" s="280"/>
    </row>
    <row r="8205" spans="2:2">
      <c r="B8205" s="280"/>
    </row>
    <row r="8206" spans="2:2">
      <c r="B8206" s="280"/>
    </row>
    <row r="8207" spans="2:2">
      <c r="B8207" s="280"/>
    </row>
    <row r="8208" spans="2:2">
      <c r="B8208" s="280"/>
    </row>
    <row r="8209" spans="2:2">
      <c r="B8209" s="280"/>
    </row>
    <row r="8210" spans="2:2">
      <c r="B8210" s="280"/>
    </row>
    <row r="8211" spans="2:2">
      <c r="B8211" s="280"/>
    </row>
    <row r="8212" spans="2:2">
      <c r="B8212" s="280"/>
    </row>
    <row r="8213" spans="2:2">
      <c r="B8213" s="280"/>
    </row>
    <row r="8214" spans="2:2">
      <c r="B8214" s="280"/>
    </row>
    <row r="8215" spans="2:2">
      <c r="B8215" s="280"/>
    </row>
    <row r="8216" spans="2:2">
      <c r="B8216" s="280"/>
    </row>
    <row r="8217" spans="2:2">
      <c r="B8217" s="280"/>
    </row>
    <row r="8218" spans="2:2">
      <c r="B8218" s="280"/>
    </row>
    <row r="8219" spans="2:2">
      <c r="B8219" s="280"/>
    </row>
    <row r="8220" spans="2:2">
      <c r="B8220" s="280"/>
    </row>
    <row r="8221" spans="2:2">
      <c r="B8221" s="280"/>
    </row>
    <row r="8222" spans="2:2">
      <c r="B8222" s="280"/>
    </row>
    <row r="8223" spans="2:2">
      <c r="B8223" s="280"/>
    </row>
    <row r="8224" spans="2:2">
      <c r="B8224" s="280"/>
    </row>
    <row r="8225" spans="2:2">
      <c r="B8225" s="280"/>
    </row>
    <row r="8226" spans="2:2">
      <c r="B8226" s="280"/>
    </row>
    <row r="8227" spans="2:2">
      <c r="B8227" s="280"/>
    </row>
    <row r="8228" spans="2:2">
      <c r="B8228" s="280"/>
    </row>
    <row r="8229" spans="2:2">
      <c r="B8229" s="280"/>
    </row>
    <row r="8230" spans="2:2">
      <c r="B8230" s="280"/>
    </row>
    <row r="8231" spans="2:2">
      <c r="B8231" s="280"/>
    </row>
    <row r="8232" spans="2:2">
      <c r="B8232" s="280"/>
    </row>
    <row r="8233" spans="2:2">
      <c r="B8233" s="280"/>
    </row>
    <row r="8234" spans="2:2">
      <c r="B8234" s="280"/>
    </row>
    <row r="8235" spans="2:2">
      <c r="B8235" s="280"/>
    </row>
    <row r="8236" spans="2:2">
      <c r="B8236" s="280"/>
    </row>
    <row r="8237" spans="2:2">
      <c r="B8237" s="280"/>
    </row>
    <row r="8238" spans="2:2">
      <c r="B8238" s="280"/>
    </row>
    <row r="8239" spans="2:2">
      <c r="B8239" s="280"/>
    </row>
    <row r="8240" spans="2:2">
      <c r="B8240" s="280"/>
    </row>
    <row r="8241" spans="2:2">
      <c r="B8241" s="280"/>
    </row>
    <row r="8242" spans="2:2">
      <c r="B8242" s="280"/>
    </row>
    <row r="8243" spans="2:2">
      <c r="B8243" s="280"/>
    </row>
    <row r="8244" spans="2:2">
      <c r="B8244" s="280"/>
    </row>
    <row r="8245" spans="2:2">
      <c r="B8245" s="280"/>
    </row>
    <row r="8246" spans="2:2">
      <c r="B8246" s="280"/>
    </row>
    <row r="8247" spans="2:2">
      <c r="B8247" s="280"/>
    </row>
    <row r="8248" spans="2:2">
      <c r="B8248" s="280"/>
    </row>
    <row r="8249" spans="2:2">
      <c r="B8249" s="280"/>
    </row>
    <row r="8250" spans="2:2">
      <c r="B8250" s="280"/>
    </row>
    <row r="8251" spans="2:2">
      <c r="B8251" s="280"/>
    </row>
    <row r="8252" spans="2:2">
      <c r="B8252" s="280"/>
    </row>
    <row r="8253" spans="2:2">
      <c r="B8253" s="280"/>
    </row>
    <row r="8254" spans="2:2">
      <c r="B8254" s="280"/>
    </row>
    <row r="8255" spans="2:2">
      <c r="B8255" s="280"/>
    </row>
    <row r="8256" spans="2:2">
      <c r="B8256" s="280"/>
    </row>
    <row r="8257" spans="2:2">
      <c r="B8257" s="280"/>
    </row>
    <row r="8258" spans="2:2">
      <c r="B8258" s="280"/>
    </row>
    <row r="8259" spans="2:2">
      <c r="B8259" s="280"/>
    </row>
    <row r="8260" spans="2:2">
      <c r="B8260" s="280"/>
    </row>
    <row r="8261" spans="2:2">
      <c r="B8261" s="280"/>
    </row>
    <row r="8262" spans="2:2">
      <c r="B8262" s="280"/>
    </row>
    <row r="8263" spans="2:2">
      <c r="B8263" s="280"/>
    </row>
    <row r="8264" spans="2:2">
      <c r="B8264" s="280"/>
    </row>
    <row r="8265" spans="2:2">
      <c r="B8265" s="280"/>
    </row>
    <row r="8266" spans="2:2">
      <c r="B8266" s="280"/>
    </row>
    <row r="8267" spans="2:2">
      <c r="B8267" s="280"/>
    </row>
    <row r="8268" spans="2:2">
      <c r="B8268" s="280"/>
    </row>
    <row r="8269" spans="2:2">
      <c r="B8269" s="280"/>
    </row>
    <row r="8270" spans="2:2">
      <c r="B8270" s="280"/>
    </row>
    <row r="8271" spans="2:2">
      <c r="B8271" s="280"/>
    </row>
    <row r="8272" spans="2:2">
      <c r="B8272" s="280"/>
    </row>
    <row r="8273" spans="2:2">
      <c r="B8273" s="280"/>
    </row>
    <row r="8274" spans="2:2">
      <c r="B8274" s="280"/>
    </row>
    <row r="8275" spans="2:2">
      <c r="B8275" s="280"/>
    </row>
    <row r="8276" spans="2:2">
      <c r="B8276" s="280"/>
    </row>
    <row r="8277" spans="2:2">
      <c r="B8277" s="280"/>
    </row>
    <row r="8278" spans="2:2">
      <c r="B8278" s="280"/>
    </row>
    <row r="8279" spans="2:2">
      <c r="B8279" s="280"/>
    </row>
    <row r="8280" spans="2:2">
      <c r="B8280" s="280"/>
    </row>
    <row r="8281" spans="2:2">
      <c r="B8281" s="280"/>
    </row>
    <row r="8282" spans="2:2">
      <c r="B8282" s="280"/>
    </row>
    <row r="8283" spans="2:2">
      <c r="B8283" s="280"/>
    </row>
    <row r="8284" spans="2:2">
      <c r="B8284" s="280"/>
    </row>
    <row r="8285" spans="2:2">
      <c r="B8285" s="280"/>
    </row>
    <row r="8286" spans="2:2">
      <c r="B8286" s="280"/>
    </row>
    <row r="8287" spans="2:2">
      <c r="B8287" s="280"/>
    </row>
    <row r="8288" spans="2:2">
      <c r="B8288" s="280"/>
    </row>
    <row r="8289" spans="2:2">
      <c r="B8289" s="280"/>
    </row>
    <row r="8290" spans="2:2">
      <c r="B8290" s="280"/>
    </row>
    <row r="8291" spans="2:2">
      <c r="B8291" s="280"/>
    </row>
    <row r="8292" spans="2:2">
      <c r="B8292" s="280"/>
    </row>
    <row r="8293" spans="2:2">
      <c r="B8293" s="280"/>
    </row>
    <row r="8294" spans="2:2">
      <c r="B8294" s="280"/>
    </row>
    <row r="8295" spans="2:2">
      <c r="B8295" s="280"/>
    </row>
    <row r="8296" spans="2:2">
      <c r="B8296" s="280"/>
    </row>
    <row r="8297" spans="2:2">
      <c r="B8297" s="280"/>
    </row>
    <row r="8298" spans="2:2">
      <c r="B8298" s="280"/>
    </row>
    <row r="8299" spans="2:2">
      <c r="B8299" s="280"/>
    </row>
    <row r="8300" spans="2:2">
      <c r="B8300" s="280"/>
    </row>
    <row r="8301" spans="2:2">
      <c r="B8301" s="280"/>
    </row>
    <row r="8302" spans="2:2">
      <c r="B8302" s="280"/>
    </row>
    <row r="8303" spans="2:2">
      <c r="B8303" s="280"/>
    </row>
    <row r="8304" spans="2:2">
      <c r="B8304" s="280"/>
    </row>
    <row r="8305" spans="2:2">
      <c r="B8305" s="280"/>
    </row>
    <row r="8306" spans="2:2">
      <c r="B8306" s="280"/>
    </row>
    <row r="8307" spans="2:2">
      <c r="B8307" s="280"/>
    </row>
    <row r="8308" spans="2:2">
      <c r="B8308" s="280"/>
    </row>
    <row r="8309" spans="2:2">
      <c r="B8309" s="280"/>
    </row>
    <row r="8310" spans="2:2">
      <c r="B8310" s="280"/>
    </row>
    <row r="8311" spans="2:2">
      <c r="B8311" s="280"/>
    </row>
    <row r="8312" spans="2:2">
      <c r="B8312" s="280"/>
    </row>
    <row r="8313" spans="2:2">
      <c r="B8313" s="280"/>
    </row>
    <row r="8314" spans="2:2">
      <c r="B8314" s="280"/>
    </row>
    <row r="8315" spans="2:2">
      <c r="B8315" s="280"/>
    </row>
    <row r="8316" spans="2:2">
      <c r="B8316" s="280"/>
    </row>
    <row r="8317" spans="2:2">
      <c r="B8317" s="280"/>
    </row>
    <row r="8318" spans="2:2">
      <c r="B8318" s="280"/>
    </row>
    <row r="8319" spans="2:2">
      <c r="B8319" s="280"/>
    </row>
    <row r="8320" spans="2:2">
      <c r="B8320" s="280"/>
    </row>
    <row r="8321" spans="2:2">
      <c r="B8321" s="280"/>
    </row>
    <row r="8322" spans="2:2">
      <c r="B8322" s="280"/>
    </row>
    <row r="8323" spans="2:2">
      <c r="B8323" s="280"/>
    </row>
    <row r="8324" spans="2:2">
      <c r="B8324" s="280"/>
    </row>
    <row r="8325" spans="2:2">
      <c r="B8325" s="280"/>
    </row>
    <row r="8326" spans="2:2">
      <c r="B8326" s="280"/>
    </row>
    <row r="8327" spans="2:2">
      <c r="B8327" s="280"/>
    </row>
    <row r="8328" spans="2:2">
      <c r="B8328" s="280"/>
    </row>
    <row r="8329" spans="2:2">
      <c r="B8329" s="280"/>
    </row>
    <row r="8330" spans="2:2">
      <c r="B8330" s="280"/>
    </row>
    <row r="8331" spans="2:2">
      <c r="B8331" s="280"/>
    </row>
    <row r="8332" spans="2:2">
      <c r="B8332" s="280"/>
    </row>
    <row r="8333" spans="2:2">
      <c r="B8333" s="280"/>
    </row>
    <row r="8334" spans="2:2">
      <c r="B8334" s="280"/>
    </row>
    <row r="8335" spans="2:2">
      <c r="B8335" s="280"/>
    </row>
    <row r="8336" spans="2:2">
      <c r="B8336" s="280"/>
    </row>
    <row r="8337" spans="2:2">
      <c r="B8337" s="280"/>
    </row>
    <row r="8338" spans="2:2">
      <c r="B8338" s="280"/>
    </row>
    <row r="8339" spans="2:2">
      <c r="B8339" s="280"/>
    </row>
    <row r="8340" spans="2:2">
      <c r="B8340" s="280"/>
    </row>
    <row r="8341" spans="2:2">
      <c r="B8341" s="280"/>
    </row>
    <row r="8342" spans="2:2">
      <c r="B8342" s="280"/>
    </row>
    <row r="8343" spans="2:2">
      <c r="B8343" s="280"/>
    </row>
    <row r="8344" spans="2:2">
      <c r="B8344" s="280"/>
    </row>
    <row r="8345" spans="2:2">
      <c r="B8345" s="280"/>
    </row>
    <row r="8346" spans="2:2">
      <c r="B8346" s="280"/>
    </row>
    <row r="8347" spans="2:2">
      <c r="B8347" s="280"/>
    </row>
    <row r="8348" spans="2:2">
      <c r="B8348" s="280"/>
    </row>
    <row r="8349" spans="2:2">
      <c r="B8349" s="280"/>
    </row>
    <row r="8350" spans="2:2">
      <c r="B8350" s="280"/>
    </row>
    <row r="8351" spans="2:2">
      <c r="B8351" s="280"/>
    </row>
    <row r="8352" spans="2:2">
      <c r="B8352" s="280"/>
    </row>
    <row r="8353" spans="2:2">
      <c r="B8353" s="280"/>
    </row>
    <row r="8354" spans="2:2">
      <c r="B8354" s="280"/>
    </row>
    <row r="8355" spans="2:2">
      <c r="B8355" s="280"/>
    </row>
    <row r="8356" spans="2:2">
      <c r="B8356" s="280"/>
    </row>
    <row r="8357" spans="2:2">
      <c r="B8357" s="280"/>
    </row>
    <row r="8358" spans="2:2">
      <c r="B8358" s="280"/>
    </row>
    <row r="8359" spans="2:2">
      <c r="B8359" s="280"/>
    </row>
    <row r="8360" spans="2:2">
      <c r="B8360" s="280"/>
    </row>
    <row r="8361" spans="2:2">
      <c r="B8361" s="280"/>
    </row>
    <row r="8362" spans="2:2">
      <c r="B8362" s="280"/>
    </row>
    <row r="8363" spans="2:2">
      <c r="B8363" s="280"/>
    </row>
    <row r="8364" spans="2:2">
      <c r="B8364" s="280"/>
    </row>
    <row r="8365" spans="2:2">
      <c r="B8365" s="280"/>
    </row>
    <row r="8366" spans="2:2">
      <c r="B8366" s="280"/>
    </row>
    <row r="8367" spans="2:2">
      <c r="B8367" s="280"/>
    </row>
    <row r="8368" spans="2:2">
      <c r="B8368" s="280"/>
    </row>
    <row r="8369" spans="2:2">
      <c r="B8369" s="280"/>
    </row>
    <row r="8370" spans="2:2">
      <c r="B8370" s="280"/>
    </row>
    <row r="8371" spans="2:2">
      <c r="B8371" s="280"/>
    </row>
    <row r="8372" spans="2:2">
      <c r="B8372" s="280"/>
    </row>
    <row r="8373" spans="2:2">
      <c r="B8373" s="280"/>
    </row>
    <row r="8374" spans="2:2">
      <c r="B8374" s="280"/>
    </row>
    <row r="8375" spans="2:2">
      <c r="B8375" s="280"/>
    </row>
    <row r="8376" spans="2:2">
      <c r="B8376" s="280"/>
    </row>
    <row r="8377" spans="2:2">
      <c r="B8377" s="280"/>
    </row>
    <row r="8378" spans="2:2">
      <c r="B8378" s="280"/>
    </row>
    <row r="8379" spans="2:2">
      <c r="B8379" s="280"/>
    </row>
    <row r="8380" spans="2:2">
      <c r="B8380" s="280"/>
    </row>
    <row r="8381" spans="2:2">
      <c r="B8381" s="280"/>
    </row>
    <row r="8382" spans="2:2">
      <c r="B8382" s="280"/>
    </row>
    <row r="8383" spans="2:2">
      <c r="B8383" s="280"/>
    </row>
    <row r="8384" spans="2:2">
      <c r="B8384" s="280"/>
    </row>
    <row r="8385" spans="2:2">
      <c r="B8385" s="280"/>
    </row>
    <row r="8386" spans="2:2">
      <c r="B8386" s="280"/>
    </row>
    <row r="8387" spans="2:2">
      <c r="B8387" s="280"/>
    </row>
    <row r="8388" spans="2:2">
      <c r="B8388" s="280"/>
    </row>
    <row r="8389" spans="2:2">
      <c r="B8389" s="280"/>
    </row>
    <row r="8390" spans="2:2">
      <c r="B8390" s="280"/>
    </row>
    <row r="8391" spans="2:2">
      <c r="B8391" s="280"/>
    </row>
    <row r="8392" spans="2:2">
      <c r="B8392" s="280"/>
    </row>
    <row r="8393" spans="2:2">
      <c r="B8393" s="280"/>
    </row>
    <row r="8394" spans="2:2">
      <c r="B8394" s="280"/>
    </row>
    <row r="8395" spans="2:2">
      <c r="B8395" s="280"/>
    </row>
    <row r="8396" spans="2:2">
      <c r="B8396" s="280"/>
    </row>
    <row r="8397" spans="2:2">
      <c r="B8397" s="280"/>
    </row>
    <row r="8398" spans="2:2">
      <c r="B8398" s="280"/>
    </row>
    <row r="8399" spans="2:2">
      <c r="B8399" s="280"/>
    </row>
    <row r="8400" spans="2:2">
      <c r="B8400" s="280"/>
    </row>
    <row r="8401" spans="2:2">
      <c r="B8401" s="280"/>
    </row>
    <row r="8402" spans="2:2">
      <c r="B8402" s="280"/>
    </row>
    <row r="8403" spans="2:2">
      <c r="B8403" s="280"/>
    </row>
    <row r="8404" spans="2:2">
      <c r="B8404" s="280"/>
    </row>
    <row r="8405" spans="2:2">
      <c r="B8405" s="280"/>
    </row>
    <row r="8406" spans="2:2">
      <c r="B8406" s="280"/>
    </row>
    <row r="8407" spans="2:2">
      <c r="B8407" s="280"/>
    </row>
    <row r="8408" spans="2:2">
      <c r="B8408" s="280"/>
    </row>
    <row r="8409" spans="2:2">
      <c r="B8409" s="280"/>
    </row>
    <row r="8410" spans="2:2">
      <c r="B8410" s="280"/>
    </row>
    <row r="8411" spans="2:2">
      <c r="B8411" s="280"/>
    </row>
    <row r="8412" spans="2:2">
      <c r="B8412" s="280"/>
    </row>
    <row r="8413" spans="2:2">
      <c r="B8413" s="280"/>
    </row>
    <row r="8414" spans="2:2">
      <c r="B8414" s="280"/>
    </row>
    <row r="8415" spans="2:2">
      <c r="B8415" s="280"/>
    </row>
    <row r="8416" spans="2:2">
      <c r="B8416" s="280"/>
    </row>
    <row r="8417" spans="2:2">
      <c r="B8417" s="280"/>
    </row>
    <row r="8418" spans="2:2">
      <c r="B8418" s="280"/>
    </row>
    <row r="8419" spans="2:2">
      <c r="B8419" s="280"/>
    </row>
    <row r="8420" spans="2:2">
      <c r="B8420" s="280"/>
    </row>
    <row r="8421" spans="2:2">
      <c r="B8421" s="280"/>
    </row>
    <row r="8422" spans="2:2">
      <c r="B8422" s="280"/>
    </row>
    <row r="8423" spans="2:2">
      <c r="B8423" s="280"/>
    </row>
    <row r="8424" spans="2:2">
      <c r="B8424" s="280"/>
    </row>
    <row r="8425" spans="2:2">
      <c r="B8425" s="280"/>
    </row>
    <row r="8426" spans="2:2">
      <c r="B8426" s="280"/>
    </row>
    <row r="8427" spans="2:2">
      <c r="B8427" s="280"/>
    </row>
    <row r="8428" spans="2:2">
      <c r="B8428" s="280"/>
    </row>
    <row r="8429" spans="2:2">
      <c r="B8429" s="280"/>
    </row>
    <row r="8430" spans="2:2">
      <c r="B8430" s="280"/>
    </row>
    <row r="8431" spans="2:2">
      <c r="B8431" s="280"/>
    </row>
    <row r="8432" spans="2:2">
      <c r="B8432" s="280"/>
    </row>
    <row r="8433" spans="2:2">
      <c r="B8433" s="280"/>
    </row>
    <row r="8434" spans="2:2">
      <c r="B8434" s="280"/>
    </row>
    <row r="8435" spans="2:2">
      <c r="B8435" s="280"/>
    </row>
    <row r="8436" spans="2:2">
      <c r="B8436" s="280"/>
    </row>
    <row r="8437" spans="2:2">
      <c r="B8437" s="280"/>
    </row>
    <row r="8438" spans="2:2">
      <c r="B8438" s="280"/>
    </row>
    <row r="8439" spans="2:2">
      <c r="B8439" s="280"/>
    </row>
    <row r="8440" spans="2:2">
      <c r="B8440" s="280"/>
    </row>
    <row r="8441" spans="2:2">
      <c r="B8441" s="280"/>
    </row>
    <row r="8442" spans="2:2">
      <c r="B8442" s="280"/>
    </row>
    <row r="8443" spans="2:2">
      <c r="B8443" s="280"/>
    </row>
    <row r="8444" spans="2:2">
      <c r="B8444" s="280"/>
    </row>
    <row r="8445" spans="2:2">
      <c r="B8445" s="280"/>
    </row>
    <row r="8446" spans="2:2">
      <c r="B8446" s="280"/>
    </row>
    <row r="8447" spans="2:2">
      <c r="B8447" s="280"/>
    </row>
    <row r="8448" spans="2:2">
      <c r="B8448" s="280"/>
    </row>
    <row r="8449" spans="2:2">
      <c r="B8449" s="280"/>
    </row>
    <row r="8450" spans="2:2">
      <c r="B8450" s="280"/>
    </row>
    <row r="8451" spans="2:2">
      <c r="B8451" s="280"/>
    </row>
    <row r="8452" spans="2:2">
      <c r="B8452" s="280"/>
    </row>
    <row r="8453" spans="2:2">
      <c r="B8453" s="280"/>
    </row>
    <row r="8454" spans="2:2">
      <c r="B8454" s="280"/>
    </row>
    <row r="8455" spans="2:2">
      <c r="B8455" s="280"/>
    </row>
    <row r="8456" spans="2:2">
      <c r="B8456" s="280"/>
    </row>
    <row r="8457" spans="2:2">
      <c r="B8457" s="280"/>
    </row>
    <row r="8458" spans="2:2">
      <c r="B8458" s="280"/>
    </row>
    <row r="8459" spans="2:2">
      <c r="B8459" s="280"/>
    </row>
    <row r="8460" spans="2:2">
      <c r="B8460" s="280"/>
    </row>
    <row r="8461" spans="2:2">
      <c r="B8461" s="280"/>
    </row>
    <row r="8462" spans="2:2">
      <c r="B8462" s="280"/>
    </row>
    <row r="8463" spans="2:2">
      <c r="B8463" s="280"/>
    </row>
    <row r="8464" spans="2:2">
      <c r="B8464" s="280"/>
    </row>
    <row r="8465" spans="2:2">
      <c r="B8465" s="280"/>
    </row>
    <row r="8466" spans="2:2">
      <c r="B8466" s="280"/>
    </row>
    <row r="8467" spans="2:2">
      <c r="B8467" s="280"/>
    </row>
    <row r="8468" spans="2:2">
      <c r="B8468" s="280"/>
    </row>
    <row r="8469" spans="2:2">
      <c r="B8469" s="280"/>
    </row>
    <row r="8470" spans="2:2">
      <c r="B8470" s="280"/>
    </row>
    <row r="8471" spans="2:2">
      <c r="B8471" s="280"/>
    </row>
    <row r="8472" spans="2:2">
      <c r="B8472" s="280"/>
    </row>
    <row r="8473" spans="2:2">
      <c r="B8473" s="280"/>
    </row>
    <row r="8474" spans="2:2">
      <c r="B8474" s="280"/>
    </row>
    <row r="8475" spans="2:2">
      <c r="B8475" s="280"/>
    </row>
    <row r="8476" spans="2:2">
      <c r="B8476" s="280"/>
    </row>
    <row r="8477" spans="2:2">
      <c r="B8477" s="280"/>
    </row>
    <row r="8478" spans="2:2">
      <c r="B8478" s="280"/>
    </row>
    <row r="8479" spans="2:2">
      <c r="B8479" s="280"/>
    </row>
    <row r="8480" spans="2:2">
      <c r="B8480" s="280"/>
    </row>
    <row r="8481" spans="2:2">
      <c r="B8481" s="280"/>
    </row>
    <row r="8482" spans="2:2">
      <c r="B8482" s="280"/>
    </row>
    <row r="8483" spans="2:2">
      <c r="B8483" s="280"/>
    </row>
    <row r="8484" spans="2:2">
      <c r="B8484" s="280"/>
    </row>
    <row r="8485" spans="2:2">
      <c r="B8485" s="280"/>
    </row>
    <row r="8486" spans="2:2">
      <c r="B8486" s="280"/>
    </row>
    <row r="8487" spans="2:2">
      <c r="B8487" s="280"/>
    </row>
    <row r="8488" spans="2:2">
      <c r="B8488" s="280"/>
    </row>
    <row r="8489" spans="2:2">
      <c r="B8489" s="280"/>
    </row>
    <row r="8490" spans="2:2">
      <c r="B8490" s="280"/>
    </row>
    <row r="8491" spans="2:2">
      <c r="B8491" s="280"/>
    </row>
    <row r="8492" spans="2:2">
      <c r="B8492" s="280"/>
    </row>
    <row r="8493" spans="2:2">
      <c r="B8493" s="280"/>
    </row>
    <row r="8494" spans="2:2">
      <c r="B8494" s="280"/>
    </row>
    <row r="8495" spans="2:2">
      <c r="B8495" s="280"/>
    </row>
    <row r="8496" spans="2:2">
      <c r="B8496" s="280"/>
    </row>
    <row r="8497" spans="2:2">
      <c r="B8497" s="280"/>
    </row>
    <row r="8498" spans="2:2">
      <c r="B8498" s="280"/>
    </row>
    <row r="8499" spans="2:2">
      <c r="B8499" s="280"/>
    </row>
    <row r="8500" spans="2:2">
      <c r="B8500" s="280"/>
    </row>
    <row r="8501" spans="2:2">
      <c r="B8501" s="280"/>
    </row>
    <row r="8502" spans="2:2">
      <c r="B8502" s="280"/>
    </row>
    <row r="8503" spans="2:2">
      <c r="B8503" s="280"/>
    </row>
    <row r="8504" spans="2:2">
      <c r="B8504" s="280"/>
    </row>
    <row r="8505" spans="2:2">
      <c r="B8505" s="280"/>
    </row>
    <row r="8506" spans="2:2">
      <c r="B8506" s="280"/>
    </row>
    <row r="8507" spans="2:2">
      <c r="B8507" s="280"/>
    </row>
    <row r="8508" spans="2:2">
      <c r="B8508" s="280"/>
    </row>
    <row r="8509" spans="2:2">
      <c r="B8509" s="280"/>
    </row>
    <row r="8510" spans="2:2">
      <c r="B8510" s="280"/>
    </row>
    <row r="8511" spans="2:2">
      <c r="B8511" s="280"/>
    </row>
    <row r="8512" spans="2:2">
      <c r="B8512" s="280"/>
    </row>
    <row r="8513" spans="2:2">
      <c r="B8513" s="280"/>
    </row>
    <row r="8514" spans="2:2">
      <c r="B8514" s="280"/>
    </row>
    <row r="8515" spans="2:2">
      <c r="B8515" s="280"/>
    </row>
    <row r="8516" spans="2:2">
      <c r="B8516" s="280"/>
    </row>
    <row r="8517" spans="2:2">
      <c r="B8517" s="280"/>
    </row>
    <row r="8518" spans="2:2">
      <c r="B8518" s="280"/>
    </row>
    <row r="8519" spans="2:2">
      <c r="B8519" s="280"/>
    </row>
    <row r="8520" spans="2:2">
      <c r="B8520" s="280"/>
    </row>
    <row r="8521" spans="2:2">
      <c r="B8521" s="280"/>
    </row>
    <row r="8522" spans="2:2">
      <c r="B8522" s="280"/>
    </row>
    <row r="8523" spans="2:2">
      <c r="B8523" s="280"/>
    </row>
    <row r="8524" spans="2:2">
      <c r="B8524" s="280"/>
    </row>
    <row r="8525" spans="2:2">
      <c r="B8525" s="280"/>
    </row>
    <row r="8526" spans="2:2">
      <c r="B8526" s="280"/>
    </row>
    <row r="8527" spans="2:2">
      <c r="B8527" s="280"/>
    </row>
    <row r="8528" spans="2:2">
      <c r="B8528" s="280"/>
    </row>
    <row r="8529" spans="2:2">
      <c r="B8529" s="280"/>
    </row>
    <row r="8530" spans="2:2">
      <c r="B8530" s="280"/>
    </row>
    <row r="8531" spans="2:2">
      <c r="B8531" s="280"/>
    </row>
    <row r="8532" spans="2:2">
      <c r="B8532" s="280"/>
    </row>
    <row r="8533" spans="2:2">
      <c r="B8533" s="280"/>
    </row>
    <row r="8534" spans="2:2">
      <c r="B8534" s="280"/>
    </row>
    <row r="8535" spans="2:2">
      <c r="B8535" s="280"/>
    </row>
    <row r="8536" spans="2:2">
      <c r="B8536" s="280"/>
    </row>
    <row r="8537" spans="2:2">
      <c r="B8537" s="280"/>
    </row>
    <row r="8538" spans="2:2">
      <c r="B8538" s="280"/>
    </row>
    <row r="8539" spans="2:2">
      <c r="B8539" s="280"/>
    </row>
    <row r="8540" spans="2:2">
      <c r="B8540" s="280"/>
    </row>
    <row r="8541" spans="2:2">
      <c r="B8541" s="280"/>
    </row>
    <row r="8542" spans="2:2">
      <c r="B8542" s="280"/>
    </row>
    <row r="8543" spans="2:2">
      <c r="B8543" s="280"/>
    </row>
    <row r="8544" spans="2:2">
      <c r="B8544" s="280"/>
    </row>
    <row r="8545" spans="2:2">
      <c r="B8545" s="280"/>
    </row>
    <row r="8546" spans="2:2">
      <c r="B8546" s="280"/>
    </row>
    <row r="8547" spans="2:2">
      <c r="B8547" s="280"/>
    </row>
    <row r="8548" spans="2:2">
      <c r="B8548" s="280"/>
    </row>
    <row r="8549" spans="2:2">
      <c r="B8549" s="280"/>
    </row>
    <row r="8550" spans="2:2">
      <c r="B8550" s="280"/>
    </row>
    <row r="8551" spans="2:2">
      <c r="B8551" s="280"/>
    </row>
    <row r="8552" spans="2:2">
      <c r="B8552" s="280"/>
    </row>
    <row r="8553" spans="2:2">
      <c r="B8553" s="280"/>
    </row>
    <row r="8554" spans="2:2">
      <c r="B8554" s="280"/>
    </row>
    <row r="8555" spans="2:2">
      <c r="B8555" s="280"/>
    </row>
    <row r="8556" spans="2:2">
      <c r="B8556" s="280"/>
    </row>
    <row r="8557" spans="2:2">
      <c r="B8557" s="280"/>
    </row>
    <row r="8558" spans="2:2">
      <c r="B8558" s="280"/>
    </row>
    <row r="8559" spans="2:2">
      <c r="B8559" s="280"/>
    </row>
    <row r="8560" spans="2:2">
      <c r="B8560" s="280"/>
    </row>
    <row r="8561" spans="2:2">
      <c r="B8561" s="280"/>
    </row>
    <row r="8562" spans="2:2">
      <c r="B8562" s="280"/>
    </row>
    <row r="8563" spans="2:2">
      <c r="B8563" s="280"/>
    </row>
    <row r="8564" spans="2:2">
      <c r="B8564" s="280"/>
    </row>
    <row r="8565" spans="2:2">
      <c r="B8565" s="280"/>
    </row>
    <row r="8566" spans="2:2">
      <c r="B8566" s="280"/>
    </row>
    <row r="8567" spans="2:2">
      <c r="B8567" s="280"/>
    </row>
    <row r="8568" spans="2:2">
      <c r="B8568" s="280"/>
    </row>
    <row r="8569" spans="2:2">
      <c r="B8569" s="280"/>
    </row>
    <row r="8570" spans="2:2">
      <c r="B8570" s="280"/>
    </row>
    <row r="8571" spans="2:2">
      <c r="B8571" s="280"/>
    </row>
    <row r="8572" spans="2:2">
      <c r="B8572" s="280"/>
    </row>
    <row r="8573" spans="2:2">
      <c r="B8573" s="280"/>
    </row>
    <row r="8574" spans="2:2">
      <c r="B8574" s="280"/>
    </row>
    <row r="8575" spans="2:2">
      <c r="B8575" s="280"/>
    </row>
    <row r="8576" spans="2:2">
      <c r="B8576" s="280"/>
    </row>
    <row r="8577" spans="2:2">
      <c r="B8577" s="280"/>
    </row>
    <row r="8578" spans="2:2">
      <c r="B8578" s="280"/>
    </row>
    <row r="8579" spans="2:2">
      <c r="B8579" s="280"/>
    </row>
    <row r="8580" spans="2:2">
      <c r="B8580" s="280"/>
    </row>
    <row r="8581" spans="2:2">
      <c r="B8581" s="280"/>
    </row>
    <row r="8582" spans="2:2">
      <c r="B8582" s="280"/>
    </row>
    <row r="8583" spans="2:2">
      <c r="B8583" s="280"/>
    </row>
    <row r="8584" spans="2:2">
      <c r="B8584" s="280"/>
    </row>
    <row r="8585" spans="2:2">
      <c r="B8585" s="280"/>
    </row>
    <row r="8586" spans="2:2">
      <c r="B8586" s="280"/>
    </row>
    <row r="8587" spans="2:2">
      <c r="B8587" s="280"/>
    </row>
    <row r="8588" spans="2:2">
      <c r="B8588" s="280"/>
    </row>
    <row r="8589" spans="2:2">
      <c r="B8589" s="280"/>
    </row>
    <row r="8590" spans="2:2">
      <c r="B8590" s="280"/>
    </row>
    <row r="8591" spans="2:2">
      <c r="B8591" s="280"/>
    </row>
    <row r="8592" spans="2:2">
      <c r="B8592" s="280"/>
    </row>
    <row r="8593" spans="2:2">
      <c r="B8593" s="280"/>
    </row>
    <row r="8594" spans="2:2">
      <c r="B8594" s="280"/>
    </row>
    <row r="8595" spans="2:2">
      <c r="B8595" s="280"/>
    </row>
    <row r="8596" spans="2:2">
      <c r="B8596" s="280"/>
    </row>
    <row r="8597" spans="2:2">
      <c r="B8597" s="280"/>
    </row>
    <row r="8598" spans="2:2">
      <c r="B8598" s="280"/>
    </row>
    <row r="8599" spans="2:2">
      <c r="B8599" s="280"/>
    </row>
    <row r="8600" spans="2:2">
      <c r="B8600" s="280"/>
    </row>
    <row r="8601" spans="2:2">
      <c r="B8601" s="280"/>
    </row>
    <row r="8602" spans="2:2">
      <c r="B8602" s="280"/>
    </row>
    <row r="8603" spans="2:2">
      <c r="B8603" s="280"/>
    </row>
    <row r="8604" spans="2:2">
      <c r="B8604" s="280"/>
    </row>
    <row r="8605" spans="2:2">
      <c r="B8605" s="280"/>
    </row>
    <row r="8606" spans="2:2">
      <c r="B8606" s="280"/>
    </row>
    <row r="8607" spans="2:2">
      <c r="B8607" s="280"/>
    </row>
    <row r="8608" spans="2:2">
      <c r="B8608" s="280"/>
    </row>
    <row r="8609" spans="2:2">
      <c r="B8609" s="280"/>
    </row>
    <row r="8610" spans="2:2">
      <c r="B8610" s="280"/>
    </row>
    <row r="8611" spans="2:2">
      <c r="B8611" s="280"/>
    </row>
    <row r="8612" spans="2:2">
      <c r="B8612" s="280"/>
    </row>
    <row r="8613" spans="2:2">
      <c r="B8613" s="280"/>
    </row>
    <row r="8614" spans="2:2">
      <c r="B8614" s="280"/>
    </row>
    <row r="8615" spans="2:2">
      <c r="B8615" s="280"/>
    </row>
    <row r="8616" spans="2:2">
      <c r="B8616" s="280"/>
    </row>
    <row r="8617" spans="2:2">
      <c r="B8617" s="280"/>
    </row>
    <row r="8618" spans="2:2">
      <c r="B8618" s="280"/>
    </row>
    <row r="8619" spans="2:2">
      <c r="B8619" s="280"/>
    </row>
    <row r="8620" spans="2:2">
      <c r="B8620" s="280"/>
    </row>
    <row r="8621" spans="2:2">
      <c r="B8621" s="280"/>
    </row>
    <row r="8622" spans="2:2">
      <c r="B8622" s="280"/>
    </row>
    <row r="8623" spans="2:2">
      <c r="B8623" s="280"/>
    </row>
    <row r="8624" spans="2:2">
      <c r="B8624" s="280"/>
    </row>
    <row r="8625" spans="2:2">
      <c r="B8625" s="280"/>
    </row>
    <row r="8626" spans="2:2">
      <c r="B8626" s="280"/>
    </row>
    <row r="8627" spans="2:2">
      <c r="B8627" s="280"/>
    </row>
    <row r="8628" spans="2:2">
      <c r="B8628" s="280"/>
    </row>
    <row r="8629" spans="2:2">
      <c r="B8629" s="280"/>
    </row>
    <row r="8630" spans="2:2">
      <c r="B8630" s="280"/>
    </row>
    <row r="8631" spans="2:2">
      <c r="B8631" s="280"/>
    </row>
    <row r="8632" spans="2:2">
      <c r="B8632" s="280"/>
    </row>
    <row r="8633" spans="2:2">
      <c r="B8633" s="280"/>
    </row>
    <row r="8634" spans="2:2">
      <c r="B8634" s="280"/>
    </row>
    <row r="8635" spans="2:2">
      <c r="B8635" s="280"/>
    </row>
    <row r="8636" spans="2:2">
      <c r="B8636" s="280"/>
    </row>
    <row r="8637" spans="2:2">
      <c r="B8637" s="280"/>
    </row>
    <row r="8638" spans="2:2">
      <c r="B8638" s="280"/>
    </row>
    <row r="8639" spans="2:2">
      <c r="B8639" s="280"/>
    </row>
    <row r="8640" spans="2:2">
      <c r="B8640" s="280"/>
    </row>
    <row r="8641" spans="2:2">
      <c r="B8641" s="280"/>
    </row>
    <row r="8642" spans="2:2">
      <c r="B8642" s="280"/>
    </row>
    <row r="8643" spans="2:2">
      <c r="B8643" s="280"/>
    </row>
    <row r="8644" spans="2:2">
      <c r="B8644" s="280"/>
    </row>
    <row r="8645" spans="2:2">
      <c r="B8645" s="280"/>
    </row>
    <row r="8646" spans="2:2">
      <c r="B8646" s="280"/>
    </row>
    <row r="8647" spans="2:2">
      <c r="B8647" s="280"/>
    </row>
    <row r="8648" spans="2:2">
      <c r="B8648" s="280"/>
    </row>
    <row r="8649" spans="2:2">
      <c r="B8649" s="280"/>
    </row>
    <row r="8650" spans="2:2">
      <c r="B8650" s="280"/>
    </row>
    <row r="8651" spans="2:2">
      <c r="B8651" s="280"/>
    </row>
    <row r="8652" spans="2:2">
      <c r="B8652" s="280"/>
    </row>
    <row r="8653" spans="2:2">
      <c r="B8653" s="280"/>
    </row>
    <row r="8654" spans="2:2">
      <c r="B8654" s="280"/>
    </row>
    <row r="8655" spans="2:2">
      <c r="B8655" s="280"/>
    </row>
    <row r="8656" spans="2:2">
      <c r="B8656" s="280"/>
    </row>
    <row r="8657" spans="2:2">
      <c r="B8657" s="280"/>
    </row>
    <row r="8658" spans="2:2">
      <c r="B8658" s="280"/>
    </row>
    <row r="8659" spans="2:2">
      <c r="B8659" s="280"/>
    </row>
    <row r="8660" spans="2:2">
      <c r="B8660" s="280"/>
    </row>
    <row r="8661" spans="2:2">
      <c r="B8661" s="280"/>
    </row>
    <row r="8662" spans="2:2">
      <c r="B8662" s="280"/>
    </row>
    <row r="8663" spans="2:2">
      <c r="B8663" s="280"/>
    </row>
    <row r="8664" spans="2:2">
      <c r="B8664" s="280"/>
    </row>
    <row r="8665" spans="2:2">
      <c r="B8665" s="280"/>
    </row>
    <row r="8666" spans="2:2">
      <c r="B8666" s="280"/>
    </row>
    <row r="8667" spans="2:2">
      <c r="B8667" s="280"/>
    </row>
    <row r="8668" spans="2:2">
      <c r="B8668" s="280"/>
    </row>
    <row r="8669" spans="2:2">
      <c r="B8669" s="280"/>
    </row>
    <row r="8670" spans="2:2">
      <c r="B8670" s="280"/>
    </row>
    <row r="8671" spans="2:2">
      <c r="B8671" s="280"/>
    </row>
    <row r="8672" spans="2:2">
      <c r="B8672" s="280"/>
    </row>
    <row r="8673" spans="2:2">
      <c r="B8673" s="280"/>
    </row>
    <row r="8674" spans="2:2">
      <c r="B8674" s="280"/>
    </row>
    <row r="8675" spans="2:2">
      <c r="B8675" s="280"/>
    </row>
    <row r="8676" spans="2:2">
      <c r="B8676" s="280"/>
    </row>
    <row r="8677" spans="2:2">
      <c r="B8677" s="280"/>
    </row>
    <row r="8678" spans="2:2">
      <c r="B8678" s="280"/>
    </row>
    <row r="8679" spans="2:2">
      <c r="B8679" s="280"/>
    </row>
    <row r="8680" spans="2:2">
      <c r="B8680" s="280"/>
    </row>
    <row r="8681" spans="2:2">
      <c r="B8681" s="280"/>
    </row>
    <row r="8682" spans="2:2">
      <c r="B8682" s="280"/>
    </row>
    <row r="8683" spans="2:2">
      <c r="B8683" s="280"/>
    </row>
    <row r="8684" spans="2:2">
      <c r="B8684" s="280"/>
    </row>
    <row r="8685" spans="2:2">
      <c r="B8685" s="280"/>
    </row>
    <row r="8686" spans="2:2">
      <c r="B8686" s="280"/>
    </row>
    <row r="8687" spans="2:2">
      <c r="B8687" s="280"/>
    </row>
    <row r="8688" spans="2:2">
      <c r="B8688" s="280"/>
    </row>
    <row r="8689" spans="2:2">
      <c r="B8689" s="280"/>
    </row>
    <row r="8690" spans="2:2">
      <c r="B8690" s="280"/>
    </row>
    <row r="8691" spans="2:2">
      <c r="B8691" s="280"/>
    </row>
    <row r="8692" spans="2:2">
      <c r="B8692" s="280"/>
    </row>
    <row r="8693" spans="2:2">
      <c r="B8693" s="280"/>
    </row>
    <row r="8694" spans="2:2">
      <c r="B8694" s="280"/>
    </row>
    <row r="8695" spans="2:2">
      <c r="B8695" s="280"/>
    </row>
    <row r="8696" spans="2:2">
      <c r="B8696" s="280"/>
    </row>
    <row r="8697" spans="2:2">
      <c r="B8697" s="280"/>
    </row>
    <row r="8698" spans="2:2">
      <c r="B8698" s="280"/>
    </row>
    <row r="8699" spans="2:2">
      <c r="B8699" s="280"/>
    </row>
    <row r="8700" spans="2:2">
      <c r="B8700" s="280"/>
    </row>
    <row r="8701" spans="2:2">
      <c r="B8701" s="280"/>
    </row>
    <row r="8702" spans="2:2">
      <c r="B8702" s="280"/>
    </row>
    <row r="8703" spans="2:2">
      <c r="B8703" s="280"/>
    </row>
    <row r="8704" spans="2:2">
      <c r="B8704" s="280"/>
    </row>
    <row r="8705" spans="2:2">
      <c r="B8705" s="280"/>
    </row>
    <row r="8706" spans="2:2">
      <c r="B8706" s="280"/>
    </row>
    <row r="8707" spans="2:2">
      <c r="B8707" s="280"/>
    </row>
    <row r="8708" spans="2:2">
      <c r="B8708" s="280"/>
    </row>
    <row r="8709" spans="2:2">
      <c r="B8709" s="280"/>
    </row>
    <row r="8710" spans="2:2">
      <c r="B8710" s="280"/>
    </row>
    <row r="8711" spans="2:2">
      <c r="B8711" s="280"/>
    </row>
    <row r="8712" spans="2:2">
      <c r="B8712" s="280"/>
    </row>
    <row r="8713" spans="2:2">
      <c r="B8713" s="280"/>
    </row>
    <row r="8714" spans="2:2">
      <c r="B8714" s="280"/>
    </row>
    <row r="8715" spans="2:2">
      <c r="B8715" s="280"/>
    </row>
    <row r="8716" spans="2:2">
      <c r="B8716" s="280"/>
    </row>
    <row r="8717" spans="2:2">
      <c r="B8717" s="280"/>
    </row>
    <row r="8718" spans="2:2">
      <c r="B8718" s="280"/>
    </row>
    <row r="8719" spans="2:2">
      <c r="B8719" s="280"/>
    </row>
    <row r="8720" spans="2:2">
      <c r="B8720" s="280"/>
    </row>
    <row r="8721" spans="2:2">
      <c r="B8721" s="280"/>
    </row>
    <row r="8722" spans="2:2">
      <c r="B8722" s="280"/>
    </row>
    <row r="8723" spans="2:2">
      <c r="B8723" s="280"/>
    </row>
    <row r="8724" spans="2:2">
      <c r="B8724" s="280"/>
    </row>
    <row r="8725" spans="2:2">
      <c r="B8725" s="280"/>
    </row>
    <row r="8726" spans="2:2">
      <c r="B8726" s="280"/>
    </row>
    <row r="8727" spans="2:2">
      <c r="B8727" s="280"/>
    </row>
    <row r="8728" spans="2:2">
      <c r="B8728" s="280"/>
    </row>
    <row r="8729" spans="2:2">
      <c r="B8729" s="280"/>
    </row>
    <row r="8730" spans="2:2">
      <c r="B8730" s="280"/>
    </row>
    <row r="8731" spans="2:2">
      <c r="B8731" s="280"/>
    </row>
    <row r="8732" spans="2:2">
      <c r="B8732" s="280"/>
    </row>
    <row r="8733" spans="2:2">
      <c r="B8733" s="280"/>
    </row>
    <row r="8734" spans="2:2">
      <c r="B8734" s="280"/>
    </row>
    <row r="8735" spans="2:2">
      <c r="B8735" s="280"/>
    </row>
    <row r="8736" spans="2:2">
      <c r="B8736" s="280"/>
    </row>
    <row r="8737" spans="2:2">
      <c r="B8737" s="280"/>
    </row>
    <row r="8738" spans="2:2">
      <c r="B8738" s="280"/>
    </row>
    <row r="8739" spans="2:2">
      <c r="B8739" s="280"/>
    </row>
    <row r="8740" spans="2:2">
      <c r="B8740" s="280"/>
    </row>
    <row r="8741" spans="2:2">
      <c r="B8741" s="280"/>
    </row>
    <row r="8742" spans="2:2">
      <c r="B8742" s="280"/>
    </row>
    <row r="8743" spans="2:2">
      <c r="B8743" s="280"/>
    </row>
    <row r="8744" spans="2:2">
      <c r="B8744" s="280"/>
    </row>
    <row r="8745" spans="2:2">
      <c r="B8745" s="280"/>
    </row>
    <row r="8746" spans="2:2">
      <c r="B8746" s="280"/>
    </row>
    <row r="8747" spans="2:2">
      <c r="B8747" s="280"/>
    </row>
    <row r="8748" spans="2:2">
      <c r="B8748" s="280"/>
    </row>
    <row r="8749" spans="2:2">
      <c r="B8749" s="280"/>
    </row>
    <row r="8750" spans="2:2">
      <c r="B8750" s="280"/>
    </row>
    <row r="8751" spans="2:2">
      <c r="B8751" s="280"/>
    </row>
    <row r="8752" spans="2:2">
      <c r="B8752" s="280"/>
    </row>
    <row r="8753" spans="2:2">
      <c r="B8753" s="280"/>
    </row>
    <row r="8754" spans="2:2">
      <c r="B8754" s="280"/>
    </row>
    <row r="8755" spans="2:2">
      <c r="B8755" s="280"/>
    </row>
    <row r="8756" spans="2:2">
      <c r="B8756" s="280"/>
    </row>
    <row r="8757" spans="2:2">
      <c r="B8757" s="280"/>
    </row>
    <row r="8758" spans="2:2">
      <c r="B8758" s="280"/>
    </row>
    <row r="8759" spans="2:2">
      <c r="B8759" s="280"/>
    </row>
    <row r="8760" spans="2:2">
      <c r="B8760" s="280"/>
    </row>
    <row r="8761" spans="2:2">
      <c r="B8761" s="280"/>
    </row>
    <row r="8762" spans="2:2">
      <c r="B8762" s="280"/>
    </row>
    <row r="8763" spans="2:2">
      <c r="B8763" s="280"/>
    </row>
    <row r="8764" spans="2:2">
      <c r="B8764" s="280"/>
    </row>
    <row r="8765" spans="2:2">
      <c r="B8765" s="280"/>
    </row>
    <row r="8766" spans="2:2">
      <c r="B8766" s="280"/>
    </row>
    <row r="8767" spans="2:2">
      <c r="B8767" s="280"/>
    </row>
    <row r="8768" spans="2:2">
      <c r="B8768" s="280"/>
    </row>
    <row r="8769" spans="2:2">
      <c r="B8769" s="280"/>
    </row>
    <row r="8770" spans="2:2">
      <c r="B8770" s="280"/>
    </row>
    <row r="8771" spans="2:2">
      <c r="B8771" s="280"/>
    </row>
    <row r="8772" spans="2:2">
      <c r="B8772" s="280"/>
    </row>
    <row r="8773" spans="2:2">
      <c r="B8773" s="280"/>
    </row>
    <row r="8774" spans="2:2">
      <c r="B8774" s="280"/>
    </row>
    <row r="8775" spans="2:2">
      <c r="B8775" s="280"/>
    </row>
    <row r="8776" spans="2:2">
      <c r="B8776" s="280"/>
    </row>
    <row r="8777" spans="2:2">
      <c r="B8777" s="280"/>
    </row>
    <row r="8778" spans="2:2">
      <c r="B8778" s="280"/>
    </row>
    <row r="8779" spans="2:2">
      <c r="B8779" s="280"/>
    </row>
    <row r="8780" spans="2:2">
      <c r="B8780" s="280"/>
    </row>
    <row r="8781" spans="2:2">
      <c r="B8781" s="280"/>
    </row>
    <row r="8782" spans="2:2">
      <c r="B8782" s="280"/>
    </row>
    <row r="8783" spans="2:2">
      <c r="B8783" s="280"/>
    </row>
    <row r="8784" spans="2:2">
      <c r="B8784" s="280"/>
    </row>
    <row r="8785" spans="2:2">
      <c r="B8785" s="280"/>
    </row>
    <row r="8786" spans="2:2">
      <c r="B8786" s="280"/>
    </row>
    <row r="8787" spans="2:2">
      <c r="B8787" s="280"/>
    </row>
    <row r="8788" spans="2:2">
      <c r="B8788" s="280"/>
    </row>
    <row r="8789" spans="2:2">
      <c r="B8789" s="280"/>
    </row>
    <row r="8790" spans="2:2">
      <c r="B8790" s="280"/>
    </row>
    <row r="8791" spans="2:2">
      <c r="B8791" s="280"/>
    </row>
    <row r="8792" spans="2:2">
      <c r="B8792" s="280"/>
    </row>
    <row r="8793" spans="2:2">
      <c r="B8793" s="280"/>
    </row>
    <row r="8794" spans="2:2">
      <c r="B8794" s="280"/>
    </row>
    <row r="8795" spans="2:2">
      <c r="B8795" s="280"/>
    </row>
    <row r="8796" spans="2:2">
      <c r="B8796" s="280"/>
    </row>
    <row r="8797" spans="2:2">
      <c r="B8797" s="280"/>
    </row>
    <row r="8798" spans="2:2">
      <c r="B8798" s="280"/>
    </row>
    <row r="8799" spans="2:2">
      <c r="B8799" s="280"/>
    </row>
    <row r="8800" spans="2:2">
      <c r="B8800" s="280"/>
    </row>
    <row r="8801" spans="2:2">
      <c r="B8801" s="280"/>
    </row>
    <row r="8802" spans="2:2">
      <c r="B8802" s="280"/>
    </row>
    <row r="8803" spans="2:2">
      <c r="B8803" s="280"/>
    </row>
    <row r="8804" spans="2:2">
      <c r="B8804" s="280"/>
    </row>
    <row r="8805" spans="2:2">
      <c r="B8805" s="280"/>
    </row>
    <row r="8806" spans="2:2">
      <c r="B8806" s="280"/>
    </row>
    <row r="8807" spans="2:2">
      <c r="B8807" s="280"/>
    </row>
    <row r="8808" spans="2:2">
      <c r="B8808" s="280"/>
    </row>
    <row r="8809" spans="2:2">
      <c r="B8809" s="280"/>
    </row>
    <row r="8810" spans="2:2">
      <c r="B8810" s="280"/>
    </row>
    <row r="8811" spans="2:2">
      <c r="B8811" s="280"/>
    </row>
    <row r="8812" spans="2:2">
      <c r="B8812" s="280"/>
    </row>
    <row r="8813" spans="2:2">
      <c r="B8813" s="280"/>
    </row>
    <row r="8814" spans="2:2">
      <c r="B8814" s="280"/>
    </row>
    <row r="8815" spans="2:2">
      <c r="B8815" s="280"/>
    </row>
    <row r="8816" spans="2:2">
      <c r="B8816" s="280"/>
    </row>
    <row r="8817" spans="2:2">
      <c r="B8817" s="280"/>
    </row>
    <row r="8818" spans="2:2">
      <c r="B8818" s="280"/>
    </row>
    <row r="8819" spans="2:2">
      <c r="B8819" s="280"/>
    </row>
    <row r="8820" spans="2:2">
      <c r="B8820" s="280"/>
    </row>
    <row r="8821" spans="2:2">
      <c r="B8821" s="280"/>
    </row>
    <row r="8822" spans="2:2">
      <c r="B8822" s="280"/>
    </row>
    <row r="8823" spans="2:2">
      <c r="B8823" s="280"/>
    </row>
    <row r="8824" spans="2:2">
      <c r="B8824" s="280"/>
    </row>
    <row r="8825" spans="2:2">
      <c r="B8825" s="280"/>
    </row>
    <row r="8826" spans="2:2">
      <c r="B8826" s="280"/>
    </row>
    <row r="8827" spans="2:2">
      <c r="B8827" s="280"/>
    </row>
    <row r="8828" spans="2:2">
      <c r="B8828" s="280"/>
    </row>
    <row r="8829" spans="2:2">
      <c r="B8829" s="280"/>
    </row>
    <row r="8830" spans="2:2">
      <c r="B8830" s="280"/>
    </row>
    <row r="8831" spans="2:2">
      <c r="B8831" s="280"/>
    </row>
    <row r="8832" spans="2:2">
      <c r="B8832" s="280"/>
    </row>
    <row r="8833" spans="2:2">
      <c r="B8833" s="280"/>
    </row>
    <row r="8834" spans="2:2">
      <c r="B8834" s="280"/>
    </row>
    <row r="8835" spans="2:2">
      <c r="B8835" s="280"/>
    </row>
    <row r="8836" spans="2:2">
      <c r="B8836" s="280"/>
    </row>
    <row r="8837" spans="2:2">
      <c r="B8837" s="280"/>
    </row>
    <row r="8838" spans="2:2">
      <c r="B8838" s="280"/>
    </row>
    <row r="8839" spans="2:2">
      <c r="B8839" s="280"/>
    </row>
    <row r="8840" spans="2:2">
      <c r="B8840" s="280"/>
    </row>
    <row r="8841" spans="2:2">
      <c r="B8841" s="280"/>
    </row>
    <row r="8842" spans="2:2">
      <c r="B8842" s="280"/>
    </row>
    <row r="8843" spans="2:2">
      <c r="B8843" s="280"/>
    </row>
    <row r="8844" spans="2:2">
      <c r="B8844" s="280"/>
    </row>
    <row r="8845" spans="2:2">
      <c r="B8845" s="280"/>
    </row>
    <row r="8846" spans="2:2">
      <c r="B8846" s="280"/>
    </row>
    <row r="8847" spans="2:2">
      <c r="B8847" s="280"/>
    </row>
    <row r="8848" spans="2:2">
      <c r="B8848" s="280"/>
    </row>
    <row r="8849" spans="2:2">
      <c r="B8849" s="280"/>
    </row>
    <row r="8850" spans="2:2">
      <c r="B8850" s="280"/>
    </row>
    <row r="8851" spans="2:2">
      <c r="B8851" s="280"/>
    </row>
    <row r="8852" spans="2:2">
      <c r="B8852" s="280"/>
    </row>
    <row r="8853" spans="2:2">
      <c r="B8853" s="280"/>
    </row>
    <row r="8854" spans="2:2">
      <c r="B8854" s="280"/>
    </row>
    <row r="8855" spans="2:2">
      <c r="B8855" s="280"/>
    </row>
    <row r="8856" spans="2:2">
      <c r="B8856" s="280"/>
    </row>
    <row r="8857" spans="2:2">
      <c r="B8857" s="280"/>
    </row>
    <row r="8858" spans="2:2">
      <c r="B8858" s="280"/>
    </row>
    <row r="8859" spans="2:2">
      <c r="B8859" s="280"/>
    </row>
    <row r="8860" spans="2:2">
      <c r="B8860" s="280"/>
    </row>
    <row r="8861" spans="2:2">
      <c r="B8861" s="280"/>
    </row>
    <row r="8862" spans="2:2">
      <c r="B8862" s="280"/>
    </row>
    <row r="8863" spans="2:2">
      <c r="B8863" s="280"/>
    </row>
    <row r="8864" spans="2:2">
      <c r="B8864" s="280"/>
    </row>
    <row r="8865" spans="2:2">
      <c r="B8865" s="280"/>
    </row>
    <row r="8866" spans="2:2">
      <c r="B8866" s="280"/>
    </row>
    <row r="8867" spans="2:2">
      <c r="B8867" s="280"/>
    </row>
    <row r="8868" spans="2:2">
      <c r="B8868" s="280"/>
    </row>
    <row r="8869" spans="2:2">
      <c r="B8869" s="280"/>
    </row>
    <row r="8870" spans="2:2">
      <c r="B8870" s="280"/>
    </row>
    <row r="8871" spans="2:2">
      <c r="B8871" s="280"/>
    </row>
    <row r="8872" spans="2:2">
      <c r="B8872" s="280"/>
    </row>
    <row r="8873" spans="2:2">
      <c r="B8873" s="280"/>
    </row>
    <row r="8874" spans="2:2">
      <c r="B8874" s="280"/>
    </row>
    <row r="8875" spans="2:2">
      <c r="B8875" s="280"/>
    </row>
    <row r="8876" spans="2:2">
      <c r="B8876" s="280"/>
    </row>
    <row r="8877" spans="2:2">
      <c r="B8877" s="280"/>
    </row>
    <row r="8878" spans="2:2">
      <c r="B8878" s="280"/>
    </row>
    <row r="8879" spans="2:2">
      <c r="B8879" s="280"/>
    </row>
    <row r="8880" spans="2:2">
      <c r="B8880" s="280"/>
    </row>
    <row r="8881" spans="2:2">
      <c r="B8881" s="280"/>
    </row>
    <row r="8882" spans="2:2">
      <c r="B8882" s="280"/>
    </row>
    <row r="8883" spans="2:2">
      <c r="B8883" s="280"/>
    </row>
    <row r="8884" spans="2:2">
      <c r="B8884" s="280"/>
    </row>
    <row r="8885" spans="2:2">
      <c r="B8885" s="280"/>
    </row>
    <row r="8886" spans="2:2">
      <c r="B8886" s="280"/>
    </row>
    <row r="8887" spans="2:2">
      <c r="B8887" s="280"/>
    </row>
    <row r="8888" spans="2:2">
      <c r="B8888" s="280"/>
    </row>
    <row r="8889" spans="2:2">
      <c r="B8889" s="280"/>
    </row>
    <row r="8890" spans="2:2">
      <c r="B8890" s="280"/>
    </row>
    <row r="8891" spans="2:2">
      <c r="B8891" s="280"/>
    </row>
    <row r="8892" spans="2:2">
      <c r="B8892" s="280"/>
    </row>
    <row r="8893" spans="2:2">
      <c r="B8893" s="280"/>
    </row>
    <row r="8894" spans="2:2">
      <c r="B8894" s="280"/>
    </row>
    <row r="8895" spans="2:2">
      <c r="B8895" s="280"/>
    </row>
    <row r="8896" spans="2:2">
      <c r="B8896" s="280"/>
    </row>
    <row r="8897" spans="2:2">
      <c r="B8897" s="280"/>
    </row>
    <row r="8898" spans="2:2">
      <c r="B8898" s="280"/>
    </row>
    <row r="8899" spans="2:2">
      <c r="B8899" s="280"/>
    </row>
    <row r="8900" spans="2:2">
      <c r="B8900" s="280"/>
    </row>
    <row r="8901" spans="2:2">
      <c r="B8901" s="280"/>
    </row>
    <row r="8902" spans="2:2">
      <c r="B8902" s="280"/>
    </row>
    <row r="8903" spans="2:2">
      <c r="B8903" s="280"/>
    </row>
    <row r="8904" spans="2:2">
      <c r="B8904" s="280"/>
    </row>
    <row r="8905" spans="2:2">
      <c r="B8905" s="280"/>
    </row>
    <row r="8906" spans="2:2">
      <c r="B8906" s="280"/>
    </row>
    <row r="8907" spans="2:2">
      <c r="B8907" s="280"/>
    </row>
    <row r="8908" spans="2:2">
      <c r="B8908" s="280"/>
    </row>
    <row r="8909" spans="2:2">
      <c r="B8909" s="280"/>
    </row>
    <row r="8910" spans="2:2">
      <c r="B8910" s="280"/>
    </row>
    <row r="8911" spans="2:2">
      <c r="B8911" s="280"/>
    </row>
    <row r="8912" spans="2:2">
      <c r="B8912" s="280"/>
    </row>
    <row r="8913" spans="2:2">
      <c r="B8913" s="280"/>
    </row>
    <row r="8914" spans="2:2">
      <c r="B8914" s="280"/>
    </row>
    <row r="8915" spans="2:2">
      <c r="B8915" s="280"/>
    </row>
    <row r="8916" spans="2:2">
      <c r="B8916" s="280"/>
    </row>
    <row r="8917" spans="2:2">
      <c r="B8917" s="280"/>
    </row>
    <row r="8918" spans="2:2">
      <c r="B8918" s="280"/>
    </row>
    <row r="8919" spans="2:2">
      <c r="B8919" s="280"/>
    </row>
    <row r="8920" spans="2:2">
      <c r="B8920" s="280"/>
    </row>
    <row r="8921" spans="2:2">
      <c r="B8921" s="280"/>
    </row>
    <row r="8922" spans="2:2">
      <c r="B8922" s="280"/>
    </row>
    <row r="8923" spans="2:2">
      <c r="B8923" s="280"/>
    </row>
    <row r="8924" spans="2:2">
      <c r="B8924" s="280"/>
    </row>
    <row r="8925" spans="2:2">
      <c r="B8925" s="280"/>
    </row>
    <row r="8926" spans="2:2">
      <c r="B8926" s="280"/>
    </row>
    <row r="8927" spans="2:2">
      <c r="B8927" s="280"/>
    </row>
    <row r="8928" spans="2:2">
      <c r="B8928" s="280"/>
    </row>
    <row r="8929" spans="2:2">
      <c r="B8929" s="280"/>
    </row>
    <row r="8930" spans="2:2">
      <c r="B8930" s="280"/>
    </row>
    <row r="8931" spans="2:2">
      <c r="B8931" s="280"/>
    </row>
    <row r="8932" spans="2:2">
      <c r="B8932" s="280"/>
    </row>
    <row r="8933" spans="2:2">
      <c r="B8933" s="280"/>
    </row>
    <row r="8934" spans="2:2">
      <c r="B8934" s="280"/>
    </row>
    <row r="8935" spans="2:2">
      <c r="B8935" s="280"/>
    </row>
    <row r="8936" spans="2:2">
      <c r="B8936" s="280"/>
    </row>
    <row r="8937" spans="2:2">
      <c r="B8937" s="280"/>
    </row>
    <row r="8938" spans="2:2">
      <c r="B8938" s="280"/>
    </row>
    <row r="8939" spans="2:2">
      <c r="B8939" s="280"/>
    </row>
    <row r="8940" spans="2:2">
      <c r="B8940" s="280"/>
    </row>
    <row r="8941" spans="2:2">
      <c r="B8941" s="280"/>
    </row>
    <row r="8942" spans="2:2">
      <c r="B8942" s="280"/>
    </row>
    <row r="8943" spans="2:2">
      <c r="B8943" s="280"/>
    </row>
    <row r="8944" spans="2:2">
      <c r="B8944" s="280"/>
    </row>
    <row r="8945" spans="2:2">
      <c r="B8945" s="280"/>
    </row>
    <row r="8946" spans="2:2">
      <c r="B8946" s="280"/>
    </row>
    <row r="8947" spans="2:2">
      <c r="B8947" s="280"/>
    </row>
    <row r="8948" spans="2:2">
      <c r="B8948" s="280"/>
    </row>
    <row r="8949" spans="2:2">
      <c r="B8949" s="280"/>
    </row>
    <row r="8950" spans="2:2">
      <c r="B8950" s="280"/>
    </row>
    <row r="8951" spans="2:2">
      <c r="B8951" s="280"/>
    </row>
    <row r="8952" spans="2:2">
      <c r="B8952" s="280"/>
    </row>
    <row r="8953" spans="2:2">
      <c r="B8953" s="280"/>
    </row>
    <row r="8954" spans="2:2">
      <c r="B8954" s="280"/>
    </row>
    <row r="8955" spans="2:2">
      <c r="B8955" s="280"/>
    </row>
    <row r="8956" spans="2:2">
      <c r="B8956" s="280"/>
    </row>
    <row r="8957" spans="2:2">
      <c r="B8957" s="280"/>
    </row>
    <row r="8958" spans="2:2">
      <c r="B8958" s="280"/>
    </row>
    <row r="8959" spans="2:2">
      <c r="B8959" s="280"/>
    </row>
    <row r="8960" spans="2:2">
      <c r="B8960" s="280"/>
    </row>
    <row r="8961" spans="2:2">
      <c r="B8961" s="280"/>
    </row>
    <row r="8962" spans="2:2">
      <c r="B8962" s="280"/>
    </row>
    <row r="8963" spans="2:2">
      <c r="B8963" s="280"/>
    </row>
    <row r="8964" spans="2:2">
      <c r="B8964" s="280"/>
    </row>
    <row r="8965" spans="2:2">
      <c r="B8965" s="280"/>
    </row>
    <row r="8966" spans="2:2">
      <c r="B8966" s="280"/>
    </row>
    <row r="8967" spans="2:2">
      <c r="B8967" s="280"/>
    </row>
    <row r="8968" spans="2:2">
      <c r="B8968" s="280"/>
    </row>
    <row r="8969" spans="2:2">
      <c r="B8969" s="280"/>
    </row>
    <row r="8970" spans="2:2">
      <c r="B8970" s="280"/>
    </row>
    <row r="8971" spans="2:2">
      <c r="B8971" s="280"/>
    </row>
    <row r="8972" spans="2:2">
      <c r="B8972" s="280"/>
    </row>
    <row r="8973" spans="2:2">
      <c r="B8973" s="280"/>
    </row>
    <row r="8974" spans="2:2">
      <c r="B8974" s="280"/>
    </row>
    <row r="8975" spans="2:2">
      <c r="B8975" s="280"/>
    </row>
    <row r="8976" spans="2:2">
      <c r="B8976" s="280"/>
    </row>
    <row r="8977" spans="2:2">
      <c r="B8977" s="280"/>
    </row>
    <row r="8978" spans="2:2">
      <c r="B8978" s="280"/>
    </row>
    <row r="8979" spans="2:2">
      <c r="B8979" s="280"/>
    </row>
    <row r="8980" spans="2:2">
      <c r="B8980" s="280"/>
    </row>
    <row r="8981" spans="2:2">
      <c r="B8981" s="280"/>
    </row>
    <row r="8982" spans="2:2">
      <c r="B8982" s="280"/>
    </row>
    <row r="8983" spans="2:2">
      <c r="B8983" s="280"/>
    </row>
    <row r="8984" spans="2:2">
      <c r="B8984" s="280"/>
    </row>
    <row r="8985" spans="2:2">
      <c r="B8985" s="280"/>
    </row>
    <row r="8986" spans="2:2">
      <c r="B8986" s="280"/>
    </row>
    <row r="8987" spans="2:2">
      <c r="B8987" s="280"/>
    </row>
    <row r="8988" spans="2:2">
      <c r="B8988" s="280"/>
    </row>
    <row r="8989" spans="2:2">
      <c r="B8989" s="280"/>
    </row>
    <row r="8990" spans="2:2">
      <c r="B8990" s="280"/>
    </row>
    <row r="8991" spans="2:2">
      <c r="B8991" s="280"/>
    </row>
    <row r="8992" spans="2:2">
      <c r="B8992" s="280"/>
    </row>
    <row r="8993" spans="2:2">
      <c r="B8993" s="280"/>
    </row>
    <row r="8994" spans="2:2">
      <c r="B8994" s="280"/>
    </row>
    <row r="8995" spans="2:2">
      <c r="B8995" s="280"/>
    </row>
    <row r="8996" spans="2:2">
      <c r="B8996" s="280"/>
    </row>
    <row r="8997" spans="2:2">
      <c r="B8997" s="280"/>
    </row>
    <row r="8998" spans="2:2">
      <c r="B8998" s="280"/>
    </row>
    <row r="8999" spans="2:2">
      <c r="B8999" s="280"/>
    </row>
    <row r="9000" spans="2:2">
      <c r="B9000" s="280"/>
    </row>
    <row r="9001" spans="2:2">
      <c r="B9001" s="280"/>
    </row>
    <row r="9002" spans="2:2">
      <c r="B9002" s="280"/>
    </row>
    <row r="9003" spans="2:2">
      <c r="B9003" s="280"/>
    </row>
    <row r="9004" spans="2:2">
      <c r="B9004" s="280"/>
    </row>
    <row r="9005" spans="2:2">
      <c r="B9005" s="280"/>
    </row>
    <row r="9006" spans="2:2">
      <c r="B9006" s="280"/>
    </row>
    <row r="9007" spans="2:2">
      <c r="B9007" s="280"/>
    </row>
    <row r="9008" spans="2:2">
      <c r="B9008" s="280"/>
    </row>
    <row r="9009" spans="2:2">
      <c r="B9009" s="280"/>
    </row>
    <row r="9010" spans="2:2">
      <c r="B9010" s="280"/>
    </row>
    <row r="9011" spans="2:2">
      <c r="B9011" s="280"/>
    </row>
    <row r="9012" spans="2:2">
      <c r="B9012" s="280"/>
    </row>
    <row r="9013" spans="2:2">
      <c r="B9013" s="280"/>
    </row>
    <row r="9014" spans="2:2">
      <c r="B9014" s="280"/>
    </row>
    <row r="9015" spans="2:2">
      <c r="B9015" s="280"/>
    </row>
    <row r="9016" spans="2:2">
      <c r="B9016" s="280"/>
    </row>
    <row r="9017" spans="2:2">
      <c r="B9017" s="280"/>
    </row>
    <row r="9018" spans="2:2">
      <c r="B9018" s="280"/>
    </row>
    <row r="9019" spans="2:2">
      <c r="B9019" s="280"/>
    </row>
    <row r="9020" spans="2:2">
      <c r="B9020" s="280"/>
    </row>
    <row r="9021" spans="2:2">
      <c r="B9021" s="280"/>
    </row>
    <row r="9022" spans="2:2">
      <c r="B9022" s="280"/>
    </row>
    <row r="9023" spans="2:2">
      <c r="B9023" s="280"/>
    </row>
    <row r="9024" spans="2:2">
      <c r="B9024" s="280"/>
    </row>
    <row r="9025" spans="2:2">
      <c r="B9025" s="280"/>
    </row>
    <row r="9026" spans="2:2">
      <c r="B9026" s="280"/>
    </row>
    <row r="9027" spans="2:2">
      <c r="B9027" s="280"/>
    </row>
    <row r="9028" spans="2:2">
      <c r="B9028" s="280"/>
    </row>
    <row r="9029" spans="2:2">
      <c r="B9029" s="280"/>
    </row>
    <row r="9030" spans="2:2">
      <c r="B9030" s="280"/>
    </row>
    <row r="9031" spans="2:2">
      <c r="B9031" s="280"/>
    </row>
    <row r="9032" spans="2:2">
      <c r="B9032" s="280"/>
    </row>
    <row r="9033" spans="2:2">
      <c r="B9033" s="280"/>
    </row>
    <row r="9034" spans="2:2">
      <c r="B9034" s="280"/>
    </row>
    <row r="9035" spans="2:2">
      <c r="B9035" s="280"/>
    </row>
    <row r="9036" spans="2:2">
      <c r="B9036" s="280"/>
    </row>
    <row r="9037" spans="2:2">
      <c r="B9037" s="280"/>
    </row>
    <row r="9038" spans="2:2">
      <c r="B9038" s="280"/>
    </row>
    <row r="9039" spans="2:2">
      <c r="B9039" s="280"/>
    </row>
    <row r="9040" spans="2:2">
      <c r="B9040" s="280"/>
    </row>
    <row r="9041" spans="2:2">
      <c r="B9041" s="280"/>
    </row>
    <row r="9042" spans="2:2">
      <c r="B9042" s="280"/>
    </row>
    <row r="9043" spans="2:2">
      <c r="B9043" s="280"/>
    </row>
    <row r="9044" spans="2:2">
      <c r="B9044" s="280"/>
    </row>
    <row r="9045" spans="2:2">
      <c r="B9045" s="280"/>
    </row>
    <row r="9046" spans="2:2">
      <c r="B9046" s="280"/>
    </row>
    <row r="9047" spans="2:2">
      <c r="B9047" s="280"/>
    </row>
    <row r="9048" spans="2:2">
      <c r="B9048" s="280"/>
    </row>
    <row r="9049" spans="2:2">
      <c r="B9049" s="280"/>
    </row>
    <row r="9050" spans="2:2">
      <c r="B9050" s="280"/>
    </row>
    <row r="9051" spans="2:2">
      <c r="B9051" s="280"/>
    </row>
    <row r="9052" spans="2:2">
      <c r="B9052" s="280"/>
    </row>
    <row r="9053" spans="2:2">
      <c r="B9053" s="280"/>
    </row>
    <row r="9054" spans="2:2">
      <c r="B9054" s="280"/>
    </row>
    <row r="9055" spans="2:2">
      <c r="B9055" s="280"/>
    </row>
    <row r="9056" spans="2:2">
      <c r="B9056" s="280"/>
    </row>
    <row r="9057" spans="2:2">
      <c r="B9057" s="280"/>
    </row>
    <row r="9058" spans="2:2">
      <c r="B9058" s="280"/>
    </row>
    <row r="9059" spans="2:2">
      <c r="B9059" s="280"/>
    </row>
    <row r="9060" spans="2:2">
      <c r="B9060" s="280"/>
    </row>
    <row r="9061" spans="2:2">
      <c r="B9061" s="280"/>
    </row>
    <row r="9062" spans="2:2">
      <c r="B9062" s="280"/>
    </row>
    <row r="9063" spans="2:2">
      <c r="B9063" s="280"/>
    </row>
    <row r="9064" spans="2:2">
      <c r="B9064" s="280"/>
    </row>
    <row r="9065" spans="2:2">
      <c r="B9065" s="280"/>
    </row>
    <row r="9066" spans="2:2">
      <c r="B9066" s="280"/>
    </row>
    <row r="9067" spans="2:2">
      <c r="B9067" s="280"/>
    </row>
    <row r="9068" spans="2:2">
      <c r="B9068" s="280"/>
    </row>
    <row r="9069" spans="2:2">
      <c r="B9069" s="280"/>
    </row>
    <row r="9070" spans="2:2">
      <c r="B9070" s="280"/>
    </row>
    <row r="9071" spans="2:2">
      <c r="B9071" s="280"/>
    </row>
    <row r="9072" spans="2:2">
      <c r="B9072" s="280"/>
    </row>
    <row r="9073" spans="2:2">
      <c r="B9073" s="280"/>
    </row>
    <row r="9074" spans="2:2">
      <c r="B9074" s="280"/>
    </row>
    <row r="9075" spans="2:2">
      <c r="B9075" s="280"/>
    </row>
    <row r="9076" spans="2:2">
      <c r="B9076" s="280"/>
    </row>
    <row r="9077" spans="2:2">
      <c r="B9077" s="280"/>
    </row>
    <row r="9078" spans="2:2">
      <c r="B9078" s="280"/>
    </row>
    <row r="9079" spans="2:2">
      <c r="B9079" s="280"/>
    </row>
    <row r="9080" spans="2:2">
      <c r="B9080" s="280"/>
    </row>
    <row r="9081" spans="2:2">
      <c r="B9081" s="280"/>
    </row>
    <row r="9082" spans="2:2">
      <c r="B9082" s="280"/>
    </row>
    <row r="9083" spans="2:2">
      <c r="B9083" s="280"/>
    </row>
    <row r="9084" spans="2:2">
      <c r="B9084" s="280"/>
    </row>
    <row r="9085" spans="2:2">
      <c r="B9085" s="280"/>
    </row>
    <row r="9086" spans="2:2">
      <c r="B9086" s="280"/>
    </row>
    <row r="9087" spans="2:2">
      <c r="B9087" s="280"/>
    </row>
    <row r="9088" spans="2:2">
      <c r="B9088" s="280"/>
    </row>
    <row r="9089" spans="2:2">
      <c r="B9089" s="280"/>
    </row>
    <row r="9090" spans="2:2">
      <c r="B9090" s="280"/>
    </row>
    <row r="9091" spans="2:2">
      <c r="B9091" s="280"/>
    </row>
    <row r="9092" spans="2:2">
      <c r="B9092" s="280"/>
    </row>
    <row r="9093" spans="2:2">
      <c r="B9093" s="280"/>
    </row>
    <row r="9094" spans="2:2">
      <c r="B9094" s="280"/>
    </row>
    <row r="9095" spans="2:2">
      <c r="B9095" s="280"/>
    </row>
    <row r="9096" spans="2:2">
      <c r="B9096" s="280"/>
    </row>
    <row r="9097" spans="2:2">
      <c r="B9097" s="280"/>
    </row>
    <row r="9098" spans="2:2">
      <c r="B9098" s="280"/>
    </row>
    <row r="9099" spans="2:2">
      <c r="B9099" s="280"/>
    </row>
    <row r="9100" spans="2:2">
      <c r="B9100" s="280"/>
    </row>
    <row r="9101" spans="2:2">
      <c r="B9101" s="280"/>
    </row>
    <row r="9102" spans="2:2">
      <c r="B9102" s="280"/>
    </row>
    <row r="9103" spans="2:2">
      <c r="B9103" s="280"/>
    </row>
    <row r="9104" spans="2:2">
      <c r="B9104" s="280"/>
    </row>
    <row r="9105" spans="2:2">
      <c r="B9105" s="280"/>
    </row>
    <row r="9106" spans="2:2">
      <c r="B9106" s="280"/>
    </row>
    <row r="9107" spans="2:2">
      <c r="B9107" s="280"/>
    </row>
    <row r="9108" spans="2:2">
      <c r="B9108" s="280"/>
    </row>
    <row r="9109" spans="2:2">
      <c r="B9109" s="280"/>
    </row>
    <row r="9110" spans="2:2">
      <c r="B9110" s="280"/>
    </row>
    <row r="9111" spans="2:2">
      <c r="B9111" s="280"/>
    </row>
    <row r="9112" spans="2:2">
      <c r="B9112" s="280"/>
    </row>
    <row r="9113" spans="2:2">
      <c r="B9113" s="280"/>
    </row>
    <row r="9114" spans="2:2">
      <c r="B9114" s="280"/>
    </row>
    <row r="9115" spans="2:2">
      <c r="B9115" s="280"/>
    </row>
    <row r="9116" spans="2:2">
      <c r="B9116" s="280"/>
    </row>
    <row r="9117" spans="2:2">
      <c r="B9117" s="280"/>
    </row>
    <row r="9118" spans="2:2">
      <c r="B9118" s="280"/>
    </row>
    <row r="9119" spans="2:2">
      <c r="B9119" s="280"/>
    </row>
    <row r="9120" spans="2:2">
      <c r="B9120" s="280"/>
    </row>
    <row r="9121" spans="2:2">
      <c r="B9121" s="280"/>
    </row>
    <row r="9122" spans="2:2">
      <c r="B9122" s="280"/>
    </row>
    <row r="9123" spans="2:2">
      <c r="B9123" s="280"/>
    </row>
    <row r="9124" spans="2:2">
      <c r="B9124" s="280"/>
    </row>
    <row r="9125" spans="2:2">
      <c r="B9125" s="280"/>
    </row>
    <row r="9126" spans="2:2">
      <c r="B9126" s="280"/>
    </row>
    <row r="9127" spans="2:2">
      <c r="B9127" s="280"/>
    </row>
    <row r="9128" spans="2:2">
      <c r="B9128" s="280"/>
    </row>
    <row r="9129" spans="2:2">
      <c r="B9129" s="280"/>
    </row>
    <row r="9130" spans="2:2">
      <c r="B9130" s="280"/>
    </row>
    <row r="9131" spans="2:2">
      <c r="B9131" s="280"/>
    </row>
    <row r="9132" spans="2:2">
      <c r="B9132" s="280"/>
    </row>
    <row r="9133" spans="2:2">
      <c r="B9133" s="280"/>
    </row>
    <row r="9134" spans="2:2">
      <c r="B9134" s="280"/>
    </row>
    <row r="9135" spans="2:2">
      <c r="B9135" s="280"/>
    </row>
    <row r="9136" spans="2:2">
      <c r="B9136" s="280"/>
    </row>
    <row r="9137" spans="2:2">
      <c r="B9137" s="280"/>
    </row>
    <row r="9138" spans="2:2">
      <c r="B9138" s="280"/>
    </row>
    <row r="9139" spans="2:2">
      <c r="B9139" s="280"/>
    </row>
    <row r="9140" spans="2:2">
      <c r="B9140" s="280"/>
    </row>
    <row r="9141" spans="2:2">
      <c r="B9141" s="280"/>
    </row>
    <row r="9142" spans="2:2">
      <c r="B9142" s="280"/>
    </row>
    <row r="9143" spans="2:2">
      <c r="B9143" s="280"/>
    </row>
    <row r="9144" spans="2:2">
      <c r="B9144" s="280"/>
    </row>
    <row r="9145" spans="2:2">
      <c r="B9145" s="280"/>
    </row>
    <row r="9146" spans="2:2">
      <c r="B9146" s="280"/>
    </row>
    <row r="9147" spans="2:2">
      <c r="B9147" s="280"/>
    </row>
    <row r="9148" spans="2:2">
      <c r="B9148" s="280"/>
    </row>
    <row r="9149" spans="2:2">
      <c r="B9149" s="280"/>
    </row>
    <row r="9150" spans="2:2">
      <c r="B9150" s="280"/>
    </row>
    <row r="9151" spans="2:2">
      <c r="B9151" s="280"/>
    </row>
    <row r="9152" spans="2:2">
      <c r="B9152" s="280"/>
    </row>
    <row r="9153" spans="2:2">
      <c r="B9153" s="280"/>
    </row>
    <row r="9154" spans="2:2">
      <c r="B9154" s="280"/>
    </row>
    <row r="9155" spans="2:2">
      <c r="B9155" s="280"/>
    </row>
    <row r="9156" spans="2:2">
      <c r="B9156" s="280"/>
    </row>
    <row r="9157" spans="2:2">
      <c r="B9157" s="280"/>
    </row>
    <row r="9158" spans="2:2">
      <c r="B9158" s="280"/>
    </row>
    <row r="9159" spans="2:2">
      <c r="B9159" s="280"/>
    </row>
    <row r="9160" spans="2:2">
      <c r="B9160" s="280"/>
    </row>
    <row r="9161" spans="2:2">
      <c r="B9161" s="280"/>
    </row>
    <row r="9162" spans="2:2">
      <c r="B9162" s="280"/>
    </row>
    <row r="9163" spans="2:2">
      <c r="B9163" s="280"/>
    </row>
    <row r="9164" spans="2:2">
      <c r="B9164" s="280"/>
    </row>
    <row r="9165" spans="2:2">
      <c r="B9165" s="280"/>
    </row>
    <row r="9166" spans="2:2">
      <c r="B9166" s="280"/>
    </row>
    <row r="9167" spans="2:2">
      <c r="B9167" s="280"/>
    </row>
    <row r="9168" spans="2:2">
      <c r="B9168" s="280"/>
    </row>
    <row r="9169" spans="2:2">
      <c r="B9169" s="280"/>
    </row>
    <row r="9170" spans="2:2">
      <c r="B9170" s="280"/>
    </row>
    <row r="9171" spans="2:2">
      <c r="B9171" s="280"/>
    </row>
    <row r="9172" spans="2:2">
      <c r="B9172" s="280"/>
    </row>
    <row r="9173" spans="2:2">
      <c r="B9173" s="280"/>
    </row>
    <row r="9174" spans="2:2">
      <c r="B9174" s="280"/>
    </row>
    <row r="9175" spans="2:2">
      <c r="B9175" s="280"/>
    </row>
    <row r="9176" spans="2:2">
      <c r="B9176" s="280"/>
    </row>
    <row r="9177" spans="2:2">
      <c r="B9177" s="280"/>
    </row>
    <row r="9178" spans="2:2">
      <c r="B9178" s="280"/>
    </row>
    <row r="9179" spans="2:2">
      <c r="B9179" s="280"/>
    </row>
    <row r="9180" spans="2:2">
      <c r="B9180" s="280"/>
    </row>
    <row r="9181" spans="2:2">
      <c r="B9181" s="280"/>
    </row>
    <row r="9182" spans="2:2">
      <c r="B9182" s="280"/>
    </row>
    <row r="9183" spans="2:2">
      <c r="B9183" s="280"/>
    </row>
    <row r="9184" spans="2:2">
      <c r="B9184" s="280"/>
    </row>
    <row r="9185" spans="2:2">
      <c r="B9185" s="280"/>
    </row>
    <row r="9186" spans="2:2">
      <c r="B9186" s="280"/>
    </row>
    <row r="9187" spans="2:2">
      <c r="B9187" s="280"/>
    </row>
    <row r="9188" spans="2:2">
      <c r="B9188" s="280"/>
    </row>
    <row r="9189" spans="2:2">
      <c r="B9189" s="280"/>
    </row>
    <row r="9190" spans="2:2">
      <c r="B9190" s="280"/>
    </row>
    <row r="9191" spans="2:2">
      <c r="B9191" s="280"/>
    </row>
    <row r="9192" spans="2:2">
      <c r="B9192" s="280"/>
    </row>
    <row r="9193" spans="2:2">
      <c r="B9193" s="280"/>
    </row>
    <row r="9194" spans="2:2">
      <c r="B9194" s="280"/>
    </row>
    <row r="9195" spans="2:2">
      <c r="B9195" s="280"/>
    </row>
    <row r="9196" spans="2:2">
      <c r="B9196" s="280"/>
    </row>
    <row r="9197" spans="2:2">
      <c r="B9197" s="280"/>
    </row>
    <row r="9198" spans="2:2">
      <c r="B9198" s="280"/>
    </row>
    <row r="9199" spans="2:2">
      <c r="B9199" s="280"/>
    </row>
    <row r="9200" spans="2:2">
      <c r="B9200" s="280"/>
    </row>
    <row r="9201" spans="2:2">
      <c r="B9201" s="280"/>
    </row>
    <row r="9202" spans="2:2">
      <c r="B9202" s="280"/>
    </row>
    <row r="9203" spans="2:2">
      <c r="B9203" s="280"/>
    </row>
    <row r="9204" spans="2:2">
      <c r="B9204" s="280"/>
    </row>
    <row r="9205" spans="2:2">
      <c r="B9205" s="280"/>
    </row>
    <row r="9206" spans="2:2">
      <c r="B9206" s="280"/>
    </row>
    <row r="9207" spans="2:2">
      <c r="B9207" s="280"/>
    </row>
    <row r="9208" spans="2:2">
      <c r="B9208" s="280"/>
    </row>
    <row r="9209" spans="2:2">
      <c r="B9209" s="280"/>
    </row>
    <row r="9210" spans="2:2">
      <c r="B9210" s="280"/>
    </row>
    <row r="9211" spans="2:2">
      <c r="B9211" s="280"/>
    </row>
    <row r="9212" spans="2:2">
      <c r="B9212" s="280"/>
    </row>
    <row r="9213" spans="2:2">
      <c r="B9213" s="280"/>
    </row>
    <row r="9214" spans="2:2">
      <c r="B9214" s="280"/>
    </row>
    <row r="9215" spans="2:2">
      <c r="B9215" s="280"/>
    </row>
    <row r="9216" spans="2:2">
      <c r="B9216" s="280"/>
    </row>
    <row r="9217" spans="2:2">
      <c r="B9217" s="280"/>
    </row>
    <row r="9218" spans="2:2">
      <c r="B9218" s="280"/>
    </row>
    <row r="9219" spans="2:2">
      <c r="B9219" s="280"/>
    </row>
    <row r="9220" spans="2:2">
      <c r="B9220" s="280"/>
    </row>
    <row r="9221" spans="2:2">
      <c r="B9221" s="280"/>
    </row>
    <row r="9222" spans="2:2">
      <c r="B9222" s="280"/>
    </row>
    <row r="9223" spans="2:2">
      <c r="B9223" s="280"/>
    </row>
    <row r="9224" spans="2:2">
      <c r="B9224" s="280"/>
    </row>
    <row r="9225" spans="2:2">
      <c r="B9225" s="280"/>
    </row>
    <row r="9226" spans="2:2">
      <c r="B9226" s="280"/>
    </row>
    <row r="9227" spans="2:2">
      <c r="B9227" s="280"/>
    </row>
    <row r="9228" spans="2:2">
      <c r="B9228" s="280"/>
    </row>
    <row r="9229" spans="2:2">
      <c r="B9229" s="280"/>
    </row>
    <row r="9230" spans="2:2">
      <c r="B9230" s="280"/>
    </row>
    <row r="9231" spans="2:2">
      <c r="B9231" s="280"/>
    </row>
    <row r="9232" spans="2:2">
      <c r="B9232" s="280"/>
    </row>
    <row r="9233" spans="2:2">
      <c r="B9233" s="280"/>
    </row>
    <row r="9234" spans="2:2">
      <c r="B9234" s="280"/>
    </row>
    <row r="9235" spans="2:2">
      <c r="B9235" s="280"/>
    </row>
    <row r="9236" spans="2:2">
      <c r="B9236" s="280"/>
    </row>
    <row r="9237" spans="2:2">
      <c r="B9237" s="280"/>
    </row>
    <row r="9238" spans="2:2">
      <c r="B9238" s="280"/>
    </row>
    <row r="9239" spans="2:2">
      <c r="B9239" s="280"/>
    </row>
    <row r="9240" spans="2:2">
      <c r="B9240" s="280"/>
    </row>
    <row r="9241" spans="2:2">
      <c r="B9241" s="280"/>
    </row>
    <row r="9242" spans="2:2">
      <c r="B9242" s="280"/>
    </row>
    <row r="9243" spans="2:2">
      <c r="B9243" s="280"/>
    </row>
    <row r="9244" spans="2:2">
      <c r="B9244" s="280"/>
    </row>
    <row r="9245" spans="2:2">
      <c r="B9245" s="280"/>
    </row>
    <row r="9246" spans="2:2">
      <c r="B9246" s="280"/>
    </row>
    <row r="9247" spans="2:2">
      <c r="B9247" s="280"/>
    </row>
    <row r="9248" spans="2:2">
      <c r="B9248" s="280"/>
    </row>
    <row r="9249" spans="2:2">
      <c r="B9249" s="280"/>
    </row>
    <row r="9250" spans="2:2">
      <c r="B9250" s="280"/>
    </row>
    <row r="9251" spans="2:2">
      <c r="B9251" s="280"/>
    </row>
    <row r="9252" spans="2:2">
      <c r="B9252" s="280"/>
    </row>
    <row r="9253" spans="2:2">
      <c r="B9253" s="280"/>
    </row>
    <row r="9254" spans="2:2">
      <c r="B9254" s="280"/>
    </row>
    <row r="9255" spans="2:2">
      <c r="B9255" s="280"/>
    </row>
    <row r="9256" spans="2:2">
      <c r="B9256" s="280"/>
    </row>
    <row r="9257" spans="2:2">
      <c r="B9257" s="280"/>
    </row>
    <row r="9258" spans="2:2">
      <c r="B9258" s="280"/>
    </row>
    <row r="9259" spans="2:2">
      <c r="B9259" s="280"/>
    </row>
    <row r="9260" spans="2:2">
      <c r="B9260" s="280"/>
    </row>
    <row r="9261" spans="2:2">
      <c r="B9261" s="280"/>
    </row>
    <row r="9262" spans="2:2">
      <c r="B9262" s="280"/>
    </row>
    <row r="9263" spans="2:2">
      <c r="B9263" s="280"/>
    </row>
    <row r="9264" spans="2:2">
      <c r="B9264" s="280"/>
    </row>
    <row r="9265" spans="2:2">
      <c r="B9265" s="280"/>
    </row>
    <row r="9266" spans="2:2">
      <c r="B9266" s="280"/>
    </row>
    <row r="9267" spans="2:2">
      <c r="B9267" s="280"/>
    </row>
    <row r="9268" spans="2:2">
      <c r="B9268" s="280"/>
    </row>
    <row r="9269" spans="2:2">
      <c r="B9269" s="280"/>
    </row>
    <row r="9270" spans="2:2">
      <c r="B9270" s="280"/>
    </row>
    <row r="9271" spans="2:2">
      <c r="B9271" s="280"/>
    </row>
    <row r="9272" spans="2:2">
      <c r="B9272" s="280"/>
    </row>
    <row r="9273" spans="2:2">
      <c r="B9273" s="280"/>
    </row>
    <row r="9274" spans="2:2">
      <c r="B9274" s="280"/>
    </row>
    <row r="9275" spans="2:2">
      <c r="B9275" s="280"/>
    </row>
    <row r="9276" spans="2:2">
      <c r="B9276" s="280"/>
    </row>
    <row r="9277" spans="2:2">
      <c r="B9277" s="280"/>
    </row>
    <row r="9278" spans="2:2">
      <c r="B9278" s="280"/>
    </row>
    <row r="9279" spans="2:2">
      <c r="B9279" s="280"/>
    </row>
    <row r="9280" spans="2:2">
      <c r="B9280" s="280"/>
    </row>
    <row r="9281" spans="2:2">
      <c r="B9281" s="280"/>
    </row>
    <row r="9282" spans="2:2">
      <c r="B9282" s="280"/>
    </row>
    <row r="9283" spans="2:2">
      <c r="B9283" s="280"/>
    </row>
    <row r="9284" spans="2:2">
      <c r="B9284" s="280"/>
    </row>
    <row r="9285" spans="2:2">
      <c r="B9285" s="280"/>
    </row>
    <row r="9286" spans="2:2">
      <c r="B9286" s="280"/>
    </row>
    <row r="9287" spans="2:2">
      <c r="B9287" s="280"/>
    </row>
    <row r="9288" spans="2:2">
      <c r="B9288" s="280"/>
    </row>
    <row r="9289" spans="2:2">
      <c r="B9289" s="280"/>
    </row>
    <row r="9290" spans="2:2">
      <c r="B9290" s="280"/>
    </row>
    <row r="9291" spans="2:2">
      <c r="B9291" s="280"/>
    </row>
    <row r="9292" spans="2:2">
      <c r="B9292" s="280"/>
    </row>
    <row r="9293" spans="2:2">
      <c r="B9293" s="280"/>
    </row>
    <row r="9294" spans="2:2">
      <c r="B9294" s="280"/>
    </row>
    <row r="9295" spans="2:2">
      <c r="B9295" s="280"/>
    </row>
    <row r="9296" spans="2:2">
      <c r="B9296" s="280"/>
    </row>
    <row r="9297" spans="2:2">
      <c r="B9297" s="280"/>
    </row>
    <row r="9298" spans="2:2">
      <c r="B9298" s="280"/>
    </row>
    <row r="9299" spans="2:2">
      <c r="B9299" s="280"/>
    </row>
    <row r="9300" spans="2:2">
      <c r="B9300" s="280"/>
    </row>
    <row r="9301" spans="2:2">
      <c r="B9301" s="280"/>
    </row>
    <row r="9302" spans="2:2">
      <c r="B9302" s="280"/>
    </row>
    <row r="9303" spans="2:2">
      <c r="B9303" s="280"/>
    </row>
    <row r="9304" spans="2:2">
      <c r="B9304" s="280"/>
    </row>
    <row r="9305" spans="2:2">
      <c r="B9305" s="280"/>
    </row>
    <row r="9306" spans="2:2">
      <c r="B9306" s="280"/>
    </row>
    <row r="9307" spans="2:2">
      <c r="B9307" s="280"/>
    </row>
    <row r="9308" spans="2:2">
      <c r="B9308" s="280"/>
    </row>
    <row r="9309" spans="2:2">
      <c r="B9309" s="280"/>
    </row>
    <row r="9310" spans="2:2">
      <c r="B9310" s="280"/>
    </row>
    <row r="9311" spans="2:2">
      <c r="B9311" s="280"/>
    </row>
    <row r="9312" spans="2:2">
      <c r="B9312" s="280"/>
    </row>
    <row r="9313" spans="2:2">
      <c r="B9313" s="280"/>
    </row>
    <row r="9314" spans="2:2">
      <c r="B9314" s="280"/>
    </row>
    <row r="9315" spans="2:2">
      <c r="B9315" s="280"/>
    </row>
    <row r="9316" spans="2:2">
      <c r="B9316" s="280"/>
    </row>
    <row r="9317" spans="2:2">
      <c r="B9317" s="280"/>
    </row>
    <row r="9318" spans="2:2">
      <c r="B9318" s="280"/>
    </row>
    <row r="9319" spans="2:2">
      <c r="B9319" s="280"/>
    </row>
    <row r="9320" spans="2:2">
      <c r="B9320" s="280"/>
    </row>
    <row r="9321" spans="2:2">
      <c r="B9321" s="280"/>
    </row>
    <row r="9322" spans="2:2">
      <c r="B9322" s="280"/>
    </row>
    <row r="9323" spans="2:2">
      <c r="B9323" s="280"/>
    </row>
    <row r="9324" spans="2:2">
      <c r="B9324" s="280"/>
    </row>
    <row r="9325" spans="2:2">
      <c r="B9325" s="280"/>
    </row>
    <row r="9326" spans="2:2">
      <c r="B9326" s="280"/>
    </row>
    <row r="9327" spans="2:2">
      <c r="B9327" s="280"/>
    </row>
    <row r="9328" spans="2:2">
      <c r="B9328" s="280"/>
    </row>
    <row r="9329" spans="2:2">
      <c r="B9329" s="280"/>
    </row>
    <row r="9330" spans="2:2">
      <c r="B9330" s="280"/>
    </row>
    <row r="9331" spans="2:2">
      <c r="B9331" s="280"/>
    </row>
    <row r="9332" spans="2:2">
      <c r="B9332" s="280"/>
    </row>
    <row r="9333" spans="2:2">
      <c r="B9333" s="280"/>
    </row>
    <row r="9334" spans="2:2">
      <c r="B9334" s="280"/>
    </row>
    <row r="9335" spans="2:2">
      <c r="B9335" s="280"/>
    </row>
    <row r="9336" spans="2:2">
      <c r="B9336" s="280"/>
    </row>
    <row r="9337" spans="2:2">
      <c r="B9337" s="280"/>
    </row>
    <row r="9338" spans="2:2">
      <c r="B9338" s="280"/>
    </row>
    <row r="9339" spans="2:2">
      <c r="B9339" s="280"/>
    </row>
    <row r="9340" spans="2:2">
      <c r="B9340" s="280"/>
    </row>
    <row r="9341" spans="2:2">
      <c r="B9341" s="280"/>
    </row>
    <row r="9342" spans="2:2">
      <c r="B9342" s="280"/>
    </row>
    <row r="9343" spans="2:2">
      <c r="B9343" s="280"/>
    </row>
    <row r="9344" spans="2:2">
      <c r="B9344" s="280"/>
    </row>
    <row r="9345" spans="2:2">
      <c r="B9345" s="280"/>
    </row>
    <row r="9346" spans="2:2">
      <c r="B9346" s="280"/>
    </row>
    <row r="9347" spans="2:2">
      <c r="B9347" s="280"/>
    </row>
    <row r="9348" spans="2:2">
      <c r="B9348" s="280"/>
    </row>
    <row r="9349" spans="2:2">
      <c r="B9349" s="280"/>
    </row>
    <row r="9350" spans="2:2">
      <c r="B9350" s="280"/>
    </row>
    <row r="9351" spans="2:2">
      <c r="B9351" s="280"/>
    </row>
    <row r="9352" spans="2:2">
      <c r="B9352" s="280"/>
    </row>
    <row r="9353" spans="2:2">
      <c r="B9353" s="280"/>
    </row>
    <row r="9354" spans="2:2">
      <c r="B9354" s="280"/>
    </row>
    <row r="9355" spans="2:2">
      <c r="B9355" s="280"/>
    </row>
    <row r="9356" spans="2:2">
      <c r="B9356" s="280"/>
    </row>
    <row r="9357" spans="2:2">
      <c r="B9357" s="280"/>
    </row>
    <row r="9358" spans="2:2">
      <c r="B9358" s="280"/>
    </row>
    <row r="9359" spans="2:2">
      <c r="B9359" s="280"/>
    </row>
    <row r="9360" spans="2:2">
      <c r="B9360" s="280"/>
    </row>
    <row r="9361" spans="2:2">
      <c r="B9361" s="280"/>
    </row>
    <row r="9362" spans="2:2">
      <c r="B9362" s="280"/>
    </row>
    <row r="9363" spans="2:2">
      <c r="B9363" s="280"/>
    </row>
    <row r="9364" spans="2:2">
      <c r="B9364" s="280"/>
    </row>
    <row r="9365" spans="2:2">
      <c r="B9365" s="280"/>
    </row>
    <row r="9366" spans="2:2">
      <c r="B9366" s="280"/>
    </row>
    <row r="9367" spans="2:2">
      <c r="B9367" s="280"/>
    </row>
    <row r="9368" spans="2:2">
      <c r="B9368" s="280"/>
    </row>
    <row r="9369" spans="2:2">
      <c r="B9369" s="280"/>
    </row>
    <row r="9370" spans="2:2">
      <c r="B9370" s="280"/>
    </row>
    <row r="9371" spans="2:2">
      <c r="B9371" s="280"/>
    </row>
    <row r="9372" spans="2:2">
      <c r="B9372" s="280"/>
    </row>
    <row r="9373" spans="2:2">
      <c r="B9373" s="280"/>
    </row>
    <row r="9374" spans="2:2">
      <c r="B9374" s="280"/>
    </row>
    <row r="9375" spans="2:2">
      <c r="B9375" s="280"/>
    </row>
    <row r="9376" spans="2:2">
      <c r="B9376" s="280"/>
    </row>
    <row r="9377" spans="2:2">
      <c r="B9377" s="280"/>
    </row>
    <row r="9378" spans="2:2">
      <c r="B9378" s="280"/>
    </row>
    <row r="9379" spans="2:2">
      <c r="B9379" s="280"/>
    </row>
    <row r="9380" spans="2:2">
      <c r="B9380" s="280"/>
    </row>
    <row r="9381" spans="2:2">
      <c r="B9381" s="280"/>
    </row>
    <row r="9382" spans="2:2">
      <c r="B9382" s="280"/>
    </row>
    <row r="9383" spans="2:2">
      <c r="B9383" s="280"/>
    </row>
    <row r="9384" spans="2:2">
      <c r="B9384" s="280"/>
    </row>
    <row r="9385" spans="2:2">
      <c r="B9385" s="280"/>
    </row>
    <row r="9386" spans="2:2">
      <c r="B9386" s="280"/>
    </row>
    <row r="9387" spans="2:2">
      <c r="B9387" s="280"/>
    </row>
    <row r="9388" spans="2:2">
      <c r="B9388" s="280"/>
    </row>
    <row r="9389" spans="2:2">
      <c r="B9389" s="280"/>
    </row>
    <row r="9390" spans="2:2">
      <c r="B9390" s="280"/>
    </row>
    <row r="9391" spans="2:2">
      <c r="B9391" s="280"/>
    </row>
    <row r="9392" spans="2:2">
      <c r="B9392" s="280"/>
    </row>
    <row r="9393" spans="2:2">
      <c r="B9393" s="280"/>
    </row>
    <row r="9394" spans="2:2">
      <c r="B9394" s="280"/>
    </row>
    <row r="9395" spans="2:2">
      <c r="B9395" s="280"/>
    </row>
    <row r="9396" spans="2:2">
      <c r="B9396" s="280"/>
    </row>
    <row r="9397" spans="2:2">
      <c r="B9397" s="280"/>
    </row>
    <row r="9398" spans="2:2">
      <c r="B9398" s="280"/>
    </row>
    <row r="9399" spans="2:2">
      <c r="B9399" s="280"/>
    </row>
    <row r="9400" spans="2:2">
      <c r="B9400" s="280"/>
    </row>
    <row r="9401" spans="2:2">
      <c r="B9401" s="280"/>
    </row>
    <row r="9402" spans="2:2">
      <c r="B9402" s="280"/>
    </row>
    <row r="9403" spans="2:2">
      <c r="B9403" s="280"/>
    </row>
    <row r="9404" spans="2:2">
      <c r="B9404" s="280"/>
    </row>
    <row r="9405" spans="2:2">
      <c r="B9405" s="280"/>
    </row>
    <row r="9406" spans="2:2">
      <c r="B9406" s="280"/>
    </row>
    <row r="9407" spans="2:2">
      <c r="B9407" s="280"/>
    </row>
    <row r="9408" spans="2:2">
      <c r="B9408" s="280"/>
    </row>
    <row r="9409" spans="2:2">
      <c r="B9409" s="280"/>
    </row>
    <row r="9410" spans="2:2">
      <c r="B9410" s="280"/>
    </row>
    <row r="9411" spans="2:2">
      <c r="B9411" s="280"/>
    </row>
    <row r="9412" spans="2:2">
      <c r="B9412" s="280"/>
    </row>
    <row r="9413" spans="2:2">
      <c r="B9413" s="280"/>
    </row>
    <row r="9414" spans="2:2">
      <c r="B9414" s="280"/>
    </row>
    <row r="9415" spans="2:2">
      <c r="B9415" s="280"/>
    </row>
    <row r="9416" spans="2:2">
      <c r="B9416" s="280"/>
    </row>
    <row r="9417" spans="2:2">
      <c r="B9417" s="280"/>
    </row>
    <row r="9418" spans="2:2">
      <c r="B9418" s="280"/>
    </row>
    <row r="9419" spans="2:2">
      <c r="B9419" s="280"/>
    </row>
    <row r="9420" spans="2:2">
      <c r="B9420" s="280"/>
    </row>
    <row r="9421" spans="2:2">
      <c r="B9421" s="280"/>
    </row>
    <row r="9422" spans="2:2">
      <c r="B9422" s="280"/>
    </row>
    <row r="9423" spans="2:2">
      <c r="B9423" s="280"/>
    </row>
    <row r="9424" spans="2:2">
      <c r="B9424" s="280"/>
    </row>
    <row r="9425" spans="2:2">
      <c r="B9425" s="280"/>
    </row>
    <row r="9426" spans="2:2">
      <c r="B9426" s="280"/>
    </row>
    <row r="9427" spans="2:2">
      <c r="B9427" s="280"/>
    </row>
    <row r="9428" spans="2:2">
      <c r="B9428" s="280"/>
    </row>
    <row r="9429" spans="2:2">
      <c r="B9429" s="280"/>
    </row>
    <row r="9430" spans="2:2">
      <c r="B9430" s="280"/>
    </row>
    <row r="9431" spans="2:2">
      <c r="B9431" s="280"/>
    </row>
    <row r="9432" spans="2:2">
      <c r="B9432" s="280"/>
    </row>
    <row r="9433" spans="2:2">
      <c r="B9433" s="280"/>
    </row>
    <row r="9434" spans="2:2">
      <c r="B9434" s="280"/>
    </row>
    <row r="9435" spans="2:2">
      <c r="B9435" s="280"/>
    </row>
    <row r="9436" spans="2:2">
      <c r="B9436" s="280"/>
    </row>
    <row r="9437" spans="2:2">
      <c r="B9437" s="280"/>
    </row>
    <row r="9438" spans="2:2">
      <c r="B9438" s="280"/>
    </row>
    <row r="9439" spans="2:2">
      <c r="B9439" s="280"/>
    </row>
    <row r="9440" spans="2:2">
      <c r="B9440" s="280"/>
    </row>
    <row r="9441" spans="2:2">
      <c r="B9441" s="280"/>
    </row>
    <row r="9442" spans="2:2">
      <c r="B9442" s="280"/>
    </row>
    <row r="9443" spans="2:2">
      <c r="B9443" s="280"/>
    </row>
    <row r="9444" spans="2:2">
      <c r="B9444" s="280"/>
    </row>
    <row r="9445" spans="2:2">
      <c r="B9445" s="280"/>
    </row>
    <row r="9446" spans="2:2">
      <c r="B9446" s="280"/>
    </row>
    <row r="9447" spans="2:2">
      <c r="B9447" s="280"/>
    </row>
    <row r="9448" spans="2:2">
      <c r="B9448" s="280"/>
    </row>
    <row r="9449" spans="2:2">
      <c r="B9449" s="280"/>
    </row>
    <row r="9450" spans="2:2">
      <c r="B9450" s="280"/>
    </row>
    <row r="9451" spans="2:2">
      <c r="B9451" s="280"/>
    </row>
    <row r="9452" spans="2:2">
      <c r="B9452" s="280"/>
    </row>
    <row r="9453" spans="2:2">
      <c r="B9453" s="280"/>
    </row>
    <row r="9454" spans="2:2">
      <c r="B9454" s="280"/>
    </row>
    <row r="9455" spans="2:2">
      <c r="B9455" s="280"/>
    </row>
    <row r="9456" spans="2:2">
      <c r="B9456" s="280"/>
    </row>
    <row r="9457" spans="2:2">
      <c r="B9457" s="280"/>
    </row>
    <row r="9458" spans="2:2">
      <c r="B9458" s="280"/>
    </row>
    <row r="9459" spans="2:2">
      <c r="B9459" s="280"/>
    </row>
    <row r="9460" spans="2:2">
      <c r="B9460" s="280"/>
    </row>
    <row r="9461" spans="2:2">
      <c r="B9461" s="280"/>
    </row>
    <row r="9462" spans="2:2">
      <c r="B9462" s="280"/>
    </row>
    <row r="9463" spans="2:2">
      <c r="B9463" s="280"/>
    </row>
    <row r="9464" spans="2:2">
      <c r="B9464" s="280"/>
    </row>
    <row r="9465" spans="2:2">
      <c r="B9465" s="280"/>
    </row>
    <row r="9466" spans="2:2">
      <c r="B9466" s="280"/>
    </row>
    <row r="9467" spans="2:2">
      <c r="B9467" s="280"/>
    </row>
    <row r="9468" spans="2:2">
      <c r="B9468" s="280"/>
    </row>
    <row r="9469" spans="2:2">
      <c r="B9469" s="280"/>
    </row>
    <row r="9470" spans="2:2">
      <c r="B9470" s="280"/>
    </row>
    <row r="9471" spans="2:2">
      <c r="B9471" s="280"/>
    </row>
    <row r="9472" spans="2:2">
      <c r="B9472" s="280"/>
    </row>
    <row r="9473" spans="2:2">
      <c r="B9473" s="280"/>
    </row>
    <row r="9474" spans="2:2">
      <c r="B9474" s="280"/>
    </row>
    <row r="9475" spans="2:2">
      <c r="B9475" s="280"/>
    </row>
    <row r="9476" spans="2:2">
      <c r="B9476" s="280"/>
    </row>
    <row r="9477" spans="2:2">
      <c r="B9477" s="280"/>
    </row>
    <row r="9478" spans="2:2">
      <c r="B9478" s="280"/>
    </row>
    <row r="9479" spans="2:2">
      <c r="B9479" s="280"/>
    </row>
    <row r="9480" spans="2:2">
      <c r="B9480" s="280"/>
    </row>
    <row r="9481" spans="2:2">
      <c r="B9481" s="280"/>
    </row>
    <row r="9482" spans="2:2">
      <c r="B9482" s="280"/>
    </row>
    <row r="9483" spans="2:2">
      <c r="B9483" s="280"/>
    </row>
    <row r="9484" spans="2:2">
      <c r="B9484" s="280"/>
    </row>
    <row r="9485" spans="2:2">
      <c r="B9485" s="280"/>
    </row>
    <row r="9486" spans="2:2">
      <c r="B9486" s="280"/>
    </row>
    <row r="9487" spans="2:2">
      <c r="B9487" s="280"/>
    </row>
    <row r="9488" spans="2:2">
      <c r="B9488" s="280"/>
    </row>
    <row r="9489" spans="2:2">
      <c r="B9489" s="280"/>
    </row>
    <row r="9490" spans="2:2">
      <c r="B9490" s="280"/>
    </row>
    <row r="9491" spans="2:2">
      <c r="B9491" s="280"/>
    </row>
    <row r="9492" spans="2:2">
      <c r="B9492" s="280"/>
    </row>
    <row r="9493" spans="2:2">
      <c r="B9493" s="280"/>
    </row>
    <row r="9494" spans="2:2">
      <c r="B9494" s="280"/>
    </row>
    <row r="9495" spans="2:2">
      <c r="B9495" s="280"/>
    </row>
    <row r="9496" spans="2:2">
      <c r="B9496" s="280"/>
    </row>
    <row r="9497" spans="2:2">
      <c r="B9497" s="280"/>
    </row>
    <row r="9498" spans="2:2">
      <c r="B9498" s="280"/>
    </row>
    <row r="9499" spans="2:2">
      <c r="B9499" s="280"/>
    </row>
    <row r="9500" spans="2:2">
      <c r="B9500" s="280"/>
    </row>
    <row r="9501" spans="2:2">
      <c r="B9501" s="280"/>
    </row>
    <row r="9502" spans="2:2">
      <c r="B9502" s="280"/>
    </row>
    <row r="9503" spans="2:2">
      <c r="B9503" s="280"/>
    </row>
    <row r="9504" spans="2:2">
      <c r="B9504" s="280"/>
    </row>
    <row r="9505" spans="2:2">
      <c r="B9505" s="280"/>
    </row>
    <row r="9506" spans="2:2">
      <c r="B9506" s="280"/>
    </row>
    <row r="9507" spans="2:2">
      <c r="B9507" s="280"/>
    </row>
    <row r="9508" spans="2:2">
      <c r="B9508" s="280"/>
    </row>
    <row r="9509" spans="2:2">
      <c r="B9509" s="280"/>
    </row>
    <row r="9510" spans="2:2">
      <c r="B9510" s="280"/>
    </row>
    <row r="9511" spans="2:2">
      <c r="B9511" s="280"/>
    </row>
    <row r="9512" spans="2:2">
      <c r="B9512" s="280"/>
    </row>
    <row r="9513" spans="2:2">
      <c r="B9513" s="280"/>
    </row>
    <row r="9514" spans="2:2">
      <c r="B9514" s="280"/>
    </row>
    <row r="9515" spans="2:2">
      <c r="B9515" s="280"/>
    </row>
    <row r="9516" spans="2:2">
      <c r="B9516" s="280"/>
    </row>
    <row r="9517" spans="2:2">
      <c r="B9517" s="280"/>
    </row>
    <row r="9518" spans="2:2">
      <c r="B9518" s="280"/>
    </row>
    <row r="9519" spans="2:2">
      <c r="B9519" s="280"/>
    </row>
    <row r="9520" spans="2:2">
      <c r="B9520" s="280"/>
    </row>
    <row r="9521" spans="2:2">
      <c r="B9521" s="280"/>
    </row>
    <row r="9522" spans="2:2">
      <c r="B9522" s="280"/>
    </row>
    <row r="9523" spans="2:2">
      <c r="B9523" s="280"/>
    </row>
    <row r="9524" spans="2:2">
      <c r="B9524" s="280"/>
    </row>
    <row r="9525" spans="2:2">
      <c r="B9525" s="280"/>
    </row>
    <row r="9526" spans="2:2">
      <c r="B9526" s="280"/>
    </row>
    <row r="9527" spans="2:2">
      <c r="B9527" s="280"/>
    </row>
    <row r="9528" spans="2:2">
      <c r="B9528" s="280"/>
    </row>
    <row r="9529" spans="2:2">
      <c r="B9529" s="280"/>
    </row>
    <row r="9530" spans="2:2">
      <c r="B9530" s="280"/>
    </row>
    <row r="9531" spans="2:2">
      <c r="B9531" s="280"/>
    </row>
    <row r="9532" spans="2:2">
      <c r="B9532" s="280"/>
    </row>
    <row r="9533" spans="2:2">
      <c r="B9533" s="280"/>
    </row>
    <row r="9534" spans="2:2">
      <c r="B9534" s="280"/>
    </row>
    <row r="9535" spans="2:2">
      <c r="B9535" s="280"/>
    </row>
    <row r="9536" spans="2:2">
      <c r="B9536" s="280"/>
    </row>
    <row r="9537" spans="2:2">
      <c r="B9537" s="280"/>
    </row>
    <row r="9538" spans="2:2">
      <c r="B9538" s="280"/>
    </row>
    <row r="9539" spans="2:2">
      <c r="B9539" s="280"/>
    </row>
    <row r="9540" spans="2:2">
      <c r="B9540" s="280"/>
    </row>
    <row r="9541" spans="2:2">
      <c r="B9541" s="280"/>
    </row>
    <row r="9542" spans="2:2">
      <c r="B9542" s="280"/>
    </row>
    <row r="9543" spans="2:2">
      <c r="B9543" s="280"/>
    </row>
    <row r="9544" spans="2:2">
      <c r="B9544" s="280"/>
    </row>
    <row r="9545" spans="2:2">
      <c r="B9545" s="280"/>
    </row>
    <row r="9546" spans="2:2">
      <c r="B9546" s="280"/>
    </row>
    <row r="9547" spans="2:2">
      <c r="B9547" s="280"/>
    </row>
    <row r="9548" spans="2:2">
      <c r="B9548" s="280"/>
    </row>
    <row r="9549" spans="2:2">
      <c r="B9549" s="280"/>
    </row>
    <row r="9550" spans="2:2">
      <c r="B9550" s="280"/>
    </row>
    <row r="9551" spans="2:2">
      <c r="B9551" s="280"/>
    </row>
    <row r="9552" spans="2:2">
      <c r="B9552" s="280"/>
    </row>
    <row r="9553" spans="2:2">
      <c r="B9553" s="280"/>
    </row>
    <row r="9554" spans="2:2">
      <c r="B9554" s="280"/>
    </row>
    <row r="9555" spans="2:2">
      <c r="B9555" s="280"/>
    </row>
    <row r="9556" spans="2:2">
      <c r="B9556" s="280"/>
    </row>
    <row r="9557" spans="2:2">
      <c r="B9557" s="280"/>
    </row>
    <row r="9558" spans="2:2">
      <c r="B9558" s="280"/>
    </row>
    <row r="9559" spans="2:2">
      <c r="B9559" s="280"/>
    </row>
    <row r="9560" spans="2:2">
      <c r="B9560" s="280"/>
    </row>
    <row r="9561" spans="2:2">
      <c r="B9561" s="280"/>
    </row>
    <row r="9562" spans="2:2">
      <c r="B9562" s="280"/>
    </row>
    <row r="9563" spans="2:2">
      <c r="B9563" s="280"/>
    </row>
    <row r="9564" spans="2:2">
      <c r="B9564" s="280"/>
    </row>
    <row r="9565" spans="2:2">
      <c r="B9565" s="280"/>
    </row>
    <row r="9566" spans="2:2">
      <c r="B9566" s="280"/>
    </row>
    <row r="9567" spans="2:2">
      <c r="B9567" s="280"/>
    </row>
    <row r="9568" spans="2:2">
      <c r="B9568" s="280"/>
    </row>
    <row r="9569" spans="2:2">
      <c r="B9569" s="280"/>
    </row>
    <row r="9570" spans="2:2">
      <c r="B9570" s="280"/>
    </row>
    <row r="9571" spans="2:2">
      <c r="B9571" s="280"/>
    </row>
    <row r="9572" spans="2:2">
      <c r="B9572" s="280"/>
    </row>
    <row r="9573" spans="2:2">
      <c r="B9573" s="280"/>
    </row>
    <row r="9574" spans="2:2">
      <c r="B9574" s="280"/>
    </row>
    <row r="9575" spans="2:2">
      <c r="B9575" s="280"/>
    </row>
    <row r="9576" spans="2:2">
      <c r="B9576" s="280"/>
    </row>
    <row r="9577" spans="2:2">
      <c r="B9577" s="280"/>
    </row>
    <row r="9578" spans="2:2">
      <c r="B9578" s="280"/>
    </row>
    <row r="9579" spans="2:2">
      <c r="B9579" s="280"/>
    </row>
    <row r="9580" spans="2:2">
      <c r="B9580" s="280"/>
    </row>
    <row r="9581" spans="2:2">
      <c r="B9581" s="280"/>
    </row>
    <row r="9582" spans="2:2">
      <c r="B9582" s="280"/>
    </row>
    <row r="9583" spans="2:2">
      <c r="B9583" s="280"/>
    </row>
    <row r="9584" spans="2:2">
      <c r="B9584" s="280"/>
    </row>
    <row r="9585" spans="2:2">
      <c r="B9585" s="280"/>
    </row>
    <row r="9586" spans="2:2">
      <c r="B9586" s="280"/>
    </row>
    <row r="9587" spans="2:2">
      <c r="B9587" s="280"/>
    </row>
    <row r="9588" spans="2:2">
      <c r="B9588" s="280"/>
    </row>
    <row r="9589" spans="2:2">
      <c r="B9589" s="280"/>
    </row>
    <row r="9590" spans="2:2">
      <c r="B9590" s="280"/>
    </row>
    <row r="9591" spans="2:2">
      <c r="B9591" s="280"/>
    </row>
    <row r="9592" spans="2:2">
      <c r="B9592" s="280"/>
    </row>
    <row r="9593" spans="2:2">
      <c r="B9593" s="280"/>
    </row>
    <row r="9594" spans="2:2">
      <c r="B9594" s="280"/>
    </row>
    <row r="9595" spans="2:2">
      <c r="B9595" s="280"/>
    </row>
    <row r="9596" spans="2:2">
      <c r="B9596" s="280"/>
    </row>
    <row r="9597" spans="2:2">
      <c r="B9597" s="280"/>
    </row>
    <row r="9598" spans="2:2">
      <c r="B9598" s="280"/>
    </row>
    <row r="9599" spans="2:2">
      <c r="B9599" s="280"/>
    </row>
    <row r="9600" spans="2:2">
      <c r="B9600" s="280"/>
    </row>
    <row r="9601" spans="2:2">
      <c r="B9601" s="280"/>
    </row>
    <row r="9602" spans="2:2">
      <c r="B9602" s="280"/>
    </row>
    <row r="9603" spans="2:2">
      <c r="B9603" s="280"/>
    </row>
    <row r="9604" spans="2:2">
      <c r="B9604" s="280"/>
    </row>
    <row r="9605" spans="2:2">
      <c r="B9605" s="280"/>
    </row>
    <row r="9606" spans="2:2">
      <c r="B9606" s="280"/>
    </row>
    <row r="9607" spans="2:2">
      <c r="B9607" s="280"/>
    </row>
    <row r="9608" spans="2:2">
      <c r="B9608" s="280"/>
    </row>
    <row r="9609" spans="2:2">
      <c r="B9609" s="280"/>
    </row>
    <row r="9610" spans="2:2">
      <c r="B9610" s="280"/>
    </row>
    <row r="9611" spans="2:2">
      <c r="B9611" s="280"/>
    </row>
    <row r="9612" spans="2:2">
      <c r="B9612" s="280"/>
    </row>
    <row r="9613" spans="2:2">
      <c r="B9613" s="280"/>
    </row>
    <row r="9614" spans="2:2">
      <c r="B9614" s="280"/>
    </row>
    <row r="9615" spans="2:2">
      <c r="B9615" s="280"/>
    </row>
    <row r="9616" spans="2:2">
      <c r="B9616" s="280"/>
    </row>
    <row r="9617" spans="2:2">
      <c r="B9617" s="280"/>
    </row>
    <row r="9618" spans="2:2">
      <c r="B9618" s="280"/>
    </row>
    <row r="9619" spans="2:2">
      <c r="B9619" s="280"/>
    </row>
    <row r="9620" spans="2:2">
      <c r="B9620" s="280"/>
    </row>
    <row r="9621" spans="2:2">
      <c r="B9621" s="280"/>
    </row>
    <row r="9622" spans="2:2">
      <c r="B9622" s="280"/>
    </row>
    <row r="9623" spans="2:2">
      <c r="B9623" s="280"/>
    </row>
    <row r="9624" spans="2:2">
      <c r="B9624" s="280"/>
    </row>
    <row r="9625" spans="2:2">
      <c r="B9625" s="280"/>
    </row>
    <row r="9626" spans="2:2">
      <c r="B9626" s="280"/>
    </row>
    <row r="9627" spans="2:2">
      <c r="B9627" s="280"/>
    </row>
    <row r="9628" spans="2:2">
      <c r="B9628" s="280"/>
    </row>
    <row r="9629" spans="2:2">
      <c r="B9629" s="280"/>
    </row>
    <row r="9630" spans="2:2">
      <c r="B9630" s="280"/>
    </row>
    <row r="9631" spans="2:2">
      <c r="B9631" s="280"/>
    </row>
    <row r="9632" spans="2:2">
      <c r="B9632" s="280"/>
    </row>
    <row r="9633" spans="2:2">
      <c r="B9633" s="280"/>
    </row>
    <row r="9634" spans="2:2">
      <c r="B9634" s="280"/>
    </row>
    <row r="9635" spans="2:2">
      <c r="B9635" s="280"/>
    </row>
    <row r="9636" spans="2:2">
      <c r="B9636" s="280"/>
    </row>
    <row r="9637" spans="2:2">
      <c r="B9637" s="280"/>
    </row>
    <row r="9638" spans="2:2">
      <c r="B9638" s="280"/>
    </row>
    <row r="9639" spans="2:2">
      <c r="B9639" s="280"/>
    </row>
    <row r="9640" spans="2:2">
      <c r="B9640" s="280"/>
    </row>
    <row r="9641" spans="2:2">
      <c r="B9641" s="280"/>
    </row>
    <row r="9642" spans="2:2">
      <c r="B9642" s="280"/>
    </row>
    <row r="9643" spans="2:2">
      <c r="B9643" s="280"/>
    </row>
    <row r="9644" spans="2:2">
      <c r="B9644" s="280"/>
    </row>
    <row r="9645" spans="2:2">
      <c r="B9645" s="280"/>
    </row>
    <row r="9646" spans="2:2">
      <c r="B9646" s="280"/>
    </row>
    <row r="9647" spans="2:2">
      <c r="B9647" s="280"/>
    </row>
    <row r="9648" spans="2:2">
      <c r="B9648" s="280"/>
    </row>
    <row r="9649" spans="2:2">
      <c r="B9649" s="280"/>
    </row>
    <row r="9650" spans="2:2">
      <c r="B9650" s="280"/>
    </row>
    <row r="9651" spans="2:2">
      <c r="B9651" s="280"/>
    </row>
    <row r="9652" spans="2:2">
      <c r="B9652" s="280"/>
    </row>
    <row r="9653" spans="2:2">
      <c r="B9653" s="280"/>
    </row>
    <row r="9654" spans="2:2">
      <c r="B9654" s="280"/>
    </row>
    <row r="9655" spans="2:2">
      <c r="B9655" s="280"/>
    </row>
    <row r="9656" spans="2:2">
      <c r="B9656" s="280"/>
    </row>
    <row r="9657" spans="2:2">
      <c r="B9657" s="280"/>
    </row>
    <row r="9658" spans="2:2">
      <c r="B9658" s="280"/>
    </row>
    <row r="9659" spans="2:2">
      <c r="B9659" s="280"/>
    </row>
    <row r="9660" spans="2:2">
      <c r="B9660" s="280"/>
    </row>
    <row r="9661" spans="2:2">
      <c r="B9661" s="280"/>
    </row>
    <row r="9662" spans="2:2">
      <c r="B9662" s="280"/>
    </row>
    <row r="9663" spans="2:2">
      <c r="B9663" s="280"/>
    </row>
    <row r="9664" spans="2:2">
      <c r="B9664" s="280"/>
    </row>
    <row r="9665" spans="2:2">
      <c r="B9665" s="280"/>
    </row>
    <row r="9666" spans="2:2">
      <c r="B9666" s="280"/>
    </row>
    <row r="9667" spans="2:2">
      <c r="B9667" s="280"/>
    </row>
    <row r="9668" spans="2:2">
      <c r="B9668" s="280"/>
    </row>
    <row r="9669" spans="2:2">
      <c r="B9669" s="280"/>
    </row>
    <row r="9670" spans="2:2">
      <c r="B9670" s="280"/>
    </row>
    <row r="9671" spans="2:2">
      <c r="B9671" s="280"/>
    </row>
    <row r="9672" spans="2:2">
      <c r="B9672" s="280"/>
    </row>
    <row r="9673" spans="2:2">
      <c r="B9673" s="280"/>
    </row>
    <row r="9674" spans="2:2">
      <c r="B9674" s="280"/>
    </row>
    <row r="9675" spans="2:2">
      <c r="B9675" s="280"/>
    </row>
    <row r="9676" spans="2:2">
      <c r="B9676" s="280"/>
    </row>
    <row r="9677" spans="2:2">
      <c r="B9677" s="280"/>
    </row>
    <row r="9678" spans="2:2">
      <c r="B9678" s="280"/>
    </row>
    <row r="9679" spans="2:2">
      <c r="B9679" s="280"/>
    </row>
    <row r="9680" spans="2:2">
      <c r="B9680" s="280"/>
    </row>
    <row r="9681" spans="2:2">
      <c r="B9681" s="280"/>
    </row>
    <row r="9682" spans="2:2">
      <c r="B9682" s="280"/>
    </row>
    <row r="9683" spans="2:2">
      <c r="B9683" s="280"/>
    </row>
    <row r="9684" spans="2:2">
      <c r="B9684" s="280"/>
    </row>
    <row r="9685" spans="2:2">
      <c r="B9685" s="280"/>
    </row>
    <row r="9686" spans="2:2">
      <c r="B9686" s="280"/>
    </row>
    <row r="9687" spans="2:2">
      <c r="B9687" s="280"/>
    </row>
    <row r="9688" spans="2:2">
      <c r="B9688" s="280"/>
    </row>
    <row r="9689" spans="2:2">
      <c r="B9689" s="280"/>
    </row>
    <row r="9690" spans="2:2">
      <c r="B9690" s="280"/>
    </row>
    <row r="9691" spans="2:2">
      <c r="B9691" s="280"/>
    </row>
    <row r="9692" spans="2:2">
      <c r="B9692" s="280"/>
    </row>
    <row r="9693" spans="2:2">
      <c r="B9693" s="280"/>
    </row>
    <row r="9694" spans="2:2">
      <c r="B9694" s="280"/>
    </row>
    <row r="9695" spans="2:2">
      <c r="B9695" s="280"/>
    </row>
    <row r="9696" spans="2:2">
      <c r="B9696" s="280"/>
    </row>
    <row r="9697" spans="2:2">
      <c r="B9697" s="280"/>
    </row>
    <row r="9698" spans="2:2">
      <c r="B9698" s="280"/>
    </row>
    <row r="9699" spans="2:2">
      <c r="B9699" s="280"/>
    </row>
    <row r="9700" spans="2:2">
      <c r="B9700" s="280"/>
    </row>
    <row r="9701" spans="2:2">
      <c r="B9701" s="280"/>
    </row>
    <row r="9702" spans="2:2">
      <c r="B9702" s="280"/>
    </row>
    <row r="9703" spans="2:2">
      <c r="B9703" s="280"/>
    </row>
    <row r="9704" spans="2:2">
      <c r="B9704" s="280"/>
    </row>
    <row r="9705" spans="2:2">
      <c r="B9705" s="280"/>
    </row>
    <row r="9706" spans="2:2">
      <c r="B9706" s="280"/>
    </row>
    <row r="9707" spans="2:2">
      <c r="B9707" s="280"/>
    </row>
    <row r="9708" spans="2:2">
      <c r="B9708" s="280"/>
    </row>
    <row r="9709" spans="2:2">
      <c r="B9709" s="280"/>
    </row>
    <row r="9710" spans="2:2">
      <c r="B9710" s="280"/>
    </row>
    <row r="9711" spans="2:2">
      <c r="B9711" s="280"/>
    </row>
    <row r="9712" spans="2:2">
      <c r="B9712" s="280"/>
    </row>
    <row r="9713" spans="2:2">
      <c r="B9713" s="280"/>
    </row>
    <row r="9714" spans="2:2">
      <c r="B9714" s="280"/>
    </row>
    <row r="9715" spans="2:2">
      <c r="B9715" s="280"/>
    </row>
    <row r="9716" spans="2:2">
      <c r="B9716" s="280"/>
    </row>
    <row r="9717" spans="2:2">
      <c r="B9717" s="280"/>
    </row>
    <row r="9718" spans="2:2">
      <c r="B9718" s="280"/>
    </row>
    <row r="9719" spans="2:2">
      <c r="B9719" s="280"/>
    </row>
    <row r="9720" spans="2:2">
      <c r="B9720" s="280"/>
    </row>
    <row r="9721" spans="2:2">
      <c r="B9721" s="280"/>
    </row>
    <row r="9722" spans="2:2">
      <c r="B9722" s="280"/>
    </row>
    <row r="9723" spans="2:2">
      <c r="B9723" s="280"/>
    </row>
    <row r="9724" spans="2:2">
      <c r="B9724" s="280"/>
    </row>
    <row r="9725" spans="2:2">
      <c r="B9725" s="280"/>
    </row>
    <row r="9726" spans="2:2">
      <c r="B9726" s="280"/>
    </row>
    <row r="9727" spans="2:2">
      <c r="B9727" s="280"/>
    </row>
    <row r="9728" spans="2:2">
      <c r="B9728" s="280"/>
    </row>
    <row r="9729" spans="2:2">
      <c r="B9729" s="280"/>
    </row>
    <row r="9730" spans="2:2">
      <c r="B9730" s="280"/>
    </row>
    <row r="9731" spans="2:2">
      <c r="B9731" s="280"/>
    </row>
    <row r="9732" spans="2:2">
      <c r="B9732" s="280"/>
    </row>
    <row r="9733" spans="2:2">
      <c r="B9733" s="280"/>
    </row>
    <row r="9734" spans="2:2">
      <c r="B9734" s="280"/>
    </row>
    <row r="9735" spans="2:2">
      <c r="B9735" s="280"/>
    </row>
    <row r="9736" spans="2:2">
      <c r="B9736" s="280"/>
    </row>
    <row r="9737" spans="2:2">
      <c r="B9737" s="280"/>
    </row>
    <row r="9738" spans="2:2">
      <c r="B9738" s="280"/>
    </row>
    <row r="9739" spans="2:2">
      <c r="B9739" s="280"/>
    </row>
    <row r="9740" spans="2:2">
      <c r="B9740" s="280"/>
    </row>
    <row r="9741" spans="2:2">
      <c r="B9741" s="280"/>
    </row>
    <row r="9742" spans="2:2">
      <c r="B9742" s="280"/>
    </row>
    <row r="9743" spans="2:2">
      <c r="B9743" s="280"/>
    </row>
    <row r="9744" spans="2:2">
      <c r="B9744" s="280"/>
    </row>
    <row r="9745" spans="2:2">
      <c r="B9745" s="280"/>
    </row>
    <row r="9746" spans="2:2">
      <c r="B9746" s="280"/>
    </row>
    <row r="9747" spans="2:2">
      <c r="B9747" s="280"/>
    </row>
    <row r="9748" spans="2:2">
      <c r="B9748" s="280"/>
    </row>
    <row r="9749" spans="2:2">
      <c r="B9749" s="280"/>
    </row>
    <row r="9750" spans="2:2">
      <c r="B9750" s="280"/>
    </row>
    <row r="9751" spans="2:2">
      <c r="B9751" s="280"/>
    </row>
    <row r="9752" spans="2:2">
      <c r="B9752" s="280"/>
    </row>
    <row r="9753" spans="2:2">
      <c r="B9753" s="280"/>
    </row>
    <row r="9754" spans="2:2">
      <c r="B9754" s="280"/>
    </row>
    <row r="9755" spans="2:2">
      <c r="B9755" s="280"/>
    </row>
    <row r="9756" spans="2:2">
      <c r="B9756" s="280"/>
    </row>
    <row r="9757" spans="2:2">
      <c r="B9757" s="280"/>
    </row>
    <row r="9758" spans="2:2">
      <c r="B9758" s="280"/>
    </row>
    <row r="9759" spans="2:2">
      <c r="B9759" s="280"/>
    </row>
    <row r="9760" spans="2:2">
      <c r="B9760" s="280"/>
    </row>
    <row r="9761" spans="2:2">
      <c r="B9761" s="280"/>
    </row>
    <row r="9762" spans="2:2">
      <c r="B9762" s="280"/>
    </row>
    <row r="9763" spans="2:2">
      <c r="B9763" s="280"/>
    </row>
    <row r="9764" spans="2:2">
      <c r="B9764" s="280"/>
    </row>
    <row r="9765" spans="2:2">
      <c r="B9765" s="280"/>
    </row>
    <row r="9766" spans="2:2">
      <c r="B9766" s="280"/>
    </row>
    <row r="9767" spans="2:2">
      <c r="B9767" s="280"/>
    </row>
    <row r="9768" spans="2:2">
      <c r="B9768" s="280"/>
    </row>
    <row r="9769" spans="2:2">
      <c r="B9769" s="280"/>
    </row>
    <row r="9770" spans="2:2">
      <c r="B9770" s="280"/>
    </row>
    <row r="9771" spans="2:2">
      <c r="B9771" s="280"/>
    </row>
    <row r="9772" spans="2:2">
      <c r="B9772" s="280"/>
    </row>
    <row r="9773" spans="2:2">
      <c r="B9773" s="280"/>
    </row>
    <row r="9774" spans="2:2">
      <c r="B9774" s="280"/>
    </row>
    <row r="9775" spans="2:2">
      <c r="B9775" s="280"/>
    </row>
    <row r="9776" spans="2:2">
      <c r="B9776" s="280"/>
    </row>
    <row r="9777" spans="2:2">
      <c r="B9777" s="280"/>
    </row>
    <row r="9778" spans="2:2">
      <c r="B9778" s="280"/>
    </row>
    <row r="9779" spans="2:2">
      <c r="B9779" s="280"/>
    </row>
    <row r="9780" spans="2:2">
      <c r="B9780" s="280"/>
    </row>
    <row r="9781" spans="2:2">
      <c r="B9781" s="280"/>
    </row>
    <row r="9782" spans="2:2">
      <c r="B9782" s="280"/>
    </row>
    <row r="9783" spans="2:2">
      <c r="B9783" s="280"/>
    </row>
    <row r="9784" spans="2:2">
      <c r="B9784" s="280"/>
    </row>
    <row r="9785" spans="2:2">
      <c r="B9785" s="280"/>
    </row>
    <row r="9786" spans="2:2">
      <c r="B9786" s="280"/>
    </row>
    <row r="9787" spans="2:2">
      <c r="B9787" s="280"/>
    </row>
    <row r="9788" spans="2:2">
      <c r="B9788" s="280"/>
    </row>
    <row r="9789" spans="2:2">
      <c r="B9789" s="280"/>
    </row>
    <row r="9790" spans="2:2">
      <c r="B9790" s="280"/>
    </row>
    <row r="9791" spans="2:2">
      <c r="B9791" s="280"/>
    </row>
    <row r="9792" spans="2:2">
      <c r="B9792" s="280"/>
    </row>
    <row r="9793" spans="2:2">
      <c r="B9793" s="280"/>
    </row>
    <row r="9794" spans="2:2">
      <c r="B9794" s="280"/>
    </row>
    <row r="9795" spans="2:2">
      <c r="B9795" s="280"/>
    </row>
    <row r="9796" spans="2:2">
      <c r="B9796" s="280"/>
    </row>
    <row r="9797" spans="2:2">
      <c r="B9797" s="280"/>
    </row>
    <row r="9798" spans="2:2">
      <c r="B9798" s="280"/>
    </row>
    <row r="9799" spans="2:2">
      <c r="B9799" s="280"/>
    </row>
    <row r="9800" spans="2:2">
      <c r="B9800" s="280"/>
    </row>
    <row r="9801" spans="2:2">
      <c r="B9801" s="280"/>
    </row>
    <row r="9802" spans="2:2">
      <c r="B9802" s="280"/>
    </row>
    <row r="9803" spans="2:2">
      <c r="B9803" s="280"/>
    </row>
    <row r="9804" spans="2:2">
      <c r="B9804" s="280"/>
    </row>
    <row r="9805" spans="2:2">
      <c r="B9805" s="280"/>
    </row>
    <row r="9806" spans="2:2">
      <c r="B9806" s="280"/>
    </row>
    <row r="9807" spans="2:2">
      <c r="B9807" s="280"/>
    </row>
    <row r="9808" spans="2:2">
      <c r="B9808" s="280"/>
    </row>
    <row r="9809" spans="2:2">
      <c r="B9809" s="280"/>
    </row>
    <row r="9810" spans="2:2">
      <c r="B9810" s="280"/>
    </row>
    <row r="9811" spans="2:2">
      <c r="B9811" s="280"/>
    </row>
    <row r="9812" spans="2:2">
      <c r="B9812" s="280"/>
    </row>
    <row r="9813" spans="2:2">
      <c r="B9813" s="280"/>
    </row>
    <row r="9814" spans="2:2">
      <c r="B9814" s="280"/>
    </row>
    <row r="9815" spans="2:2">
      <c r="B9815" s="280"/>
    </row>
    <row r="9816" spans="2:2">
      <c r="B9816" s="280"/>
    </row>
    <row r="9817" spans="2:2">
      <c r="B9817" s="280"/>
    </row>
    <row r="9818" spans="2:2">
      <c r="B9818" s="280"/>
    </row>
    <row r="9819" spans="2:2">
      <c r="B9819" s="280"/>
    </row>
    <row r="9820" spans="2:2">
      <c r="B9820" s="280"/>
    </row>
    <row r="9821" spans="2:2">
      <c r="B9821" s="280"/>
    </row>
    <row r="9822" spans="2:2">
      <c r="B9822" s="280"/>
    </row>
    <row r="9823" spans="2:2">
      <c r="B9823" s="280"/>
    </row>
    <row r="9824" spans="2:2">
      <c r="B9824" s="280"/>
    </row>
    <row r="9825" spans="2:2">
      <c r="B9825" s="280"/>
    </row>
    <row r="9826" spans="2:2">
      <c r="B9826" s="280"/>
    </row>
    <row r="9827" spans="2:2">
      <c r="B9827" s="280"/>
    </row>
    <row r="9828" spans="2:2">
      <c r="B9828" s="280"/>
    </row>
    <row r="9829" spans="2:2">
      <c r="B9829" s="280"/>
    </row>
    <row r="9830" spans="2:2">
      <c r="B9830" s="280"/>
    </row>
    <row r="9831" spans="2:2">
      <c r="B9831" s="280"/>
    </row>
    <row r="9832" spans="2:2">
      <c r="B9832" s="280"/>
    </row>
    <row r="9833" spans="2:2">
      <c r="B9833" s="280"/>
    </row>
    <row r="9834" spans="2:2">
      <c r="B9834" s="280"/>
    </row>
    <row r="9835" spans="2:2">
      <c r="B9835" s="280"/>
    </row>
    <row r="9836" spans="2:2">
      <c r="B9836" s="280"/>
    </row>
    <row r="9837" spans="2:2">
      <c r="B9837" s="280"/>
    </row>
    <row r="9838" spans="2:2">
      <c r="B9838" s="280"/>
    </row>
    <row r="9839" spans="2:2">
      <c r="B9839" s="280"/>
    </row>
    <row r="9840" spans="2:2">
      <c r="B9840" s="280"/>
    </row>
    <row r="9841" spans="2:2">
      <c r="B9841" s="280"/>
    </row>
    <row r="9842" spans="2:2">
      <c r="B9842" s="280"/>
    </row>
    <row r="9843" spans="2:2">
      <c r="B9843" s="280"/>
    </row>
    <row r="9844" spans="2:2">
      <c r="B9844" s="280"/>
    </row>
    <row r="9845" spans="2:2">
      <c r="B9845" s="280"/>
    </row>
    <row r="9846" spans="2:2">
      <c r="B9846" s="280"/>
    </row>
    <row r="9847" spans="2:2">
      <c r="B9847" s="280"/>
    </row>
    <row r="9848" spans="2:2">
      <c r="B9848" s="280"/>
    </row>
    <row r="9849" spans="2:2">
      <c r="B9849" s="280"/>
    </row>
    <row r="9850" spans="2:2">
      <c r="B9850" s="280"/>
    </row>
    <row r="9851" spans="2:2">
      <c r="B9851" s="280"/>
    </row>
    <row r="9852" spans="2:2">
      <c r="B9852" s="280"/>
    </row>
    <row r="9853" spans="2:2">
      <c r="B9853" s="280"/>
    </row>
    <row r="9854" spans="2:2">
      <c r="B9854" s="280"/>
    </row>
    <row r="9855" spans="2:2">
      <c r="B9855" s="280"/>
    </row>
    <row r="9856" spans="2:2">
      <c r="B9856" s="280"/>
    </row>
    <row r="9857" spans="2:2">
      <c r="B9857" s="280"/>
    </row>
    <row r="9858" spans="2:2">
      <c r="B9858" s="280"/>
    </row>
    <row r="9859" spans="2:2">
      <c r="B9859" s="280"/>
    </row>
    <row r="9860" spans="2:2">
      <c r="B9860" s="280"/>
    </row>
    <row r="9861" spans="2:2">
      <c r="B9861" s="280"/>
    </row>
    <row r="9862" spans="2:2">
      <c r="B9862" s="280"/>
    </row>
    <row r="9863" spans="2:2">
      <c r="B9863" s="280"/>
    </row>
    <row r="9864" spans="2:2">
      <c r="B9864" s="280"/>
    </row>
    <row r="9865" spans="2:2">
      <c r="B9865" s="280"/>
    </row>
    <row r="9866" spans="2:2">
      <c r="B9866" s="280"/>
    </row>
    <row r="9867" spans="2:2">
      <c r="B9867" s="280"/>
    </row>
    <row r="9868" spans="2:2">
      <c r="B9868" s="280"/>
    </row>
    <row r="9869" spans="2:2">
      <c r="B9869" s="280"/>
    </row>
    <row r="9870" spans="2:2">
      <c r="B9870" s="280"/>
    </row>
    <row r="9871" spans="2:2">
      <c r="B9871" s="280"/>
    </row>
    <row r="9872" spans="2:2">
      <c r="B9872" s="280"/>
    </row>
    <row r="9873" spans="2:2">
      <c r="B9873" s="280"/>
    </row>
    <row r="9874" spans="2:2">
      <c r="B9874" s="280"/>
    </row>
    <row r="9875" spans="2:2">
      <c r="B9875" s="280"/>
    </row>
    <row r="9876" spans="2:2">
      <c r="B9876" s="280"/>
    </row>
    <row r="9877" spans="2:2">
      <c r="B9877" s="280"/>
    </row>
    <row r="9878" spans="2:2">
      <c r="B9878" s="280"/>
    </row>
    <row r="9879" spans="2:2">
      <c r="B9879" s="280"/>
    </row>
    <row r="9880" spans="2:2">
      <c r="B9880" s="280"/>
    </row>
    <row r="9881" spans="2:2">
      <c r="B9881" s="280"/>
    </row>
    <row r="9882" spans="2:2">
      <c r="B9882" s="280"/>
    </row>
    <row r="9883" spans="2:2">
      <c r="B9883" s="280"/>
    </row>
    <row r="9884" spans="2:2">
      <c r="B9884" s="280"/>
    </row>
    <row r="9885" spans="2:2">
      <c r="B9885" s="280"/>
    </row>
    <row r="9886" spans="2:2">
      <c r="B9886" s="280"/>
    </row>
    <row r="9887" spans="2:2">
      <c r="B9887" s="280"/>
    </row>
    <row r="9888" spans="2:2">
      <c r="B9888" s="280"/>
    </row>
    <row r="9889" spans="2:2">
      <c r="B9889" s="280"/>
    </row>
    <row r="9890" spans="2:2">
      <c r="B9890" s="280"/>
    </row>
    <row r="9891" spans="2:2">
      <c r="B9891" s="280"/>
    </row>
    <row r="9892" spans="2:2">
      <c r="B9892" s="280"/>
    </row>
    <row r="9893" spans="2:2">
      <c r="B9893" s="280"/>
    </row>
    <row r="9894" spans="2:2">
      <c r="B9894" s="280"/>
    </row>
    <row r="9895" spans="2:2">
      <c r="B9895" s="280"/>
    </row>
    <row r="9896" spans="2:2">
      <c r="B9896" s="280"/>
    </row>
    <row r="9897" spans="2:2">
      <c r="B9897" s="280"/>
    </row>
    <row r="9898" spans="2:2">
      <c r="B9898" s="280"/>
    </row>
    <row r="9899" spans="2:2">
      <c r="B9899" s="280"/>
    </row>
    <row r="9900" spans="2:2">
      <c r="B9900" s="280"/>
    </row>
    <row r="9901" spans="2:2">
      <c r="B9901" s="280"/>
    </row>
    <row r="9902" spans="2:2">
      <c r="B9902" s="280"/>
    </row>
    <row r="9903" spans="2:2">
      <c r="B9903" s="280"/>
    </row>
    <row r="9904" spans="2:2">
      <c r="B9904" s="280"/>
    </row>
    <row r="9905" spans="2:2">
      <c r="B9905" s="280"/>
    </row>
    <row r="9906" spans="2:2">
      <c r="B9906" s="280"/>
    </row>
    <row r="9907" spans="2:2">
      <c r="B9907" s="280"/>
    </row>
    <row r="9908" spans="2:2">
      <c r="B9908" s="280"/>
    </row>
    <row r="9909" spans="2:2">
      <c r="B9909" s="280"/>
    </row>
    <row r="9910" spans="2:2">
      <c r="B9910" s="280"/>
    </row>
    <row r="9911" spans="2:2">
      <c r="B9911" s="280"/>
    </row>
    <row r="9912" spans="2:2">
      <c r="B9912" s="280"/>
    </row>
    <row r="9913" spans="2:2">
      <c r="B9913" s="280"/>
    </row>
    <row r="9914" spans="2:2">
      <c r="B9914" s="280"/>
    </row>
    <row r="9915" spans="2:2">
      <c r="B9915" s="280"/>
    </row>
    <row r="9916" spans="2:2">
      <c r="B9916" s="280"/>
    </row>
    <row r="9917" spans="2:2">
      <c r="B9917" s="280"/>
    </row>
    <row r="9918" spans="2:2">
      <c r="B9918" s="280"/>
    </row>
    <row r="9919" spans="2:2">
      <c r="B9919" s="280"/>
    </row>
    <row r="9920" spans="2:2">
      <c r="B9920" s="280"/>
    </row>
    <row r="9921" spans="2:2">
      <c r="B9921" s="280"/>
    </row>
    <row r="9922" spans="2:2">
      <c r="B9922" s="280"/>
    </row>
    <row r="9923" spans="2:2">
      <c r="B9923" s="280"/>
    </row>
    <row r="9924" spans="2:2">
      <c r="B9924" s="280"/>
    </row>
    <row r="9925" spans="2:2">
      <c r="B9925" s="280"/>
    </row>
    <row r="9926" spans="2:2">
      <c r="B9926" s="280"/>
    </row>
    <row r="9927" spans="2:2">
      <c r="B9927" s="280"/>
    </row>
    <row r="9928" spans="2:2">
      <c r="B9928" s="280"/>
    </row>
    <row r="9929" spans="2:2">
      <c r="B9929" s="280"/>
    </row>
    <row r="9930" spans="2:2">
      <c r="B9930" s="280"/>
    </row>
    <row r="9931" spans="2:2">
      <c r="B9931" s="280"/>
    </row>
    <row r="9932" spans="2:2">
      <c r="B9932" s="280"/>
    </row>
    <row r="9933" spans="2:2">
      <c r="B9933" s="280"/>
    </row>
    <row r="9934" spans="2:2">
      <c r="B9934" s="280"/>
    </row>
    <row r="9935" spans="2:2">
      <c r="B9935" s="280"/>
    </row>
    <row r="9936" spans="2:2">
      <c r="B9936" s="280"/>
    </row>
    <row r="9937" spans="2:2">
      <c r="B9937" s="280"/>
    </row>
    <row r="9938" spans="2:2">
      <c r="B9938" s="280"/>
    </row>
    <row r="9939" spans="2:2">
      <c r="B9939" s="280"/>
    </row>
    <row r="9940" spans="2:2">
      <c r="B9940" s="280"/>
    </row>
    <row r="9941" spans="2:2">
      <c r="B9941" s="280"/>
    </row>
    <row r="9942" spans="2:2">
      <c r="B9942" s="280"/>
    </row>
    <row r="9943" spans="2:2">
      <c r="B9943" s="280"/>
    </row>
    <row r="9944" spans="2:2">
      <c r="B9944" s="280"/>
    </row>
    <row r="9945" spans="2:2">
      <c r="B9945" s="280"/>
    </row>
    <row r="9946" spans="2:2">
      <c r="B9946" s="280"/>
    </row>
    <row r="9947" spans="2:2">
      <c r="B9947" s="280"/>
    </row>
    <row r="9948" spans="2:2">
      <c r="B9948" s="280"/>
    </row>
    <row r="9949" spans="2:2">
      <c r="B9949" s="280"/>
    </row>
    <row r="9950" spans="2:2">
      <c r="B9950" s="280"/>
    </row>
    <row r="9951" spans="2:2">
      <c r="B9951" s="280"/>
    </row>
    <row r="9952" spans="2:2">
      <c r="B9952" s="280"/>
    </row>
    <row r="9953" spans="2:2">
      <c r="B9953" s="280"/>
    </row>
    <row r="9954" spans="2:2">
      <c r="B9954" s="280"/>
    </row>
    <row r="9955" spans="2:2">
      <c r="B9955" s="280"/>
    </row>
    <row r="9956" spans="2:2">
      <c r="B9956" s="280"/>
    </row>
    <row r="9957" spans="2:2">
      <c r="B9957" s="280"/>
    </row>
    <row r="9958" spans="2:2">
      <c r="B9958" s="280"/>
    </row>
    <row r="9959" spans="2:2">
      <c r="B9959" s="280"/>
    </row>
    <row r="9960" spans="2:2">
      <c r="B9960" s="280"/>
    </row>
    <row r="9961" spans="2:2">
      <c r="B9961" s="280"/>
    </row>
    <row r="9962" spans="2:2">
      <c r="B9962" s="280"/>
    </row>
    <row r="9963" spans="2:2">
      <c r="B9963" s="280"/>
    </row>
    <row r="9964" spans="2:2">
      <c r="B9964" s="280"/>
    </row>
    <row r="9965" spans="2:2">
      <c r="B9965" s="280"/>
    </row>
    <row r="9966" spans="2:2">
      <c r="B9966" s="280"/>
    </row>
    <row r="9967" spans="2:2">
      <c r="B9967" s="280"/>
    </row>
    <row r="9968" spans="2:2">
      <c r="B9968" s="280"/>
    </row>
    <row r="9969" spans="2:2">
      <c r="B9969" s="280"/>
    </row>
    <row r="9970" spans="2:2">
      <c r="B9970" s="280"/>
    </row>
    <row r="9971" spans="2:2">
      <c r="B9971" s="280"/>
    </row>
    <row r="9972" spans="2:2">
      <c r="B9972" s="280"/>
    </row>
    <row r="9973" spans="2:2">
      <c r="B9973" s="280"/>
    </row>
    <row r="9974" spans="2:2">
      <c r="B9974" s="280"/>
    </row>
    <row r="9975" spans="2:2">
      <c r="B9975" s="280"/>
    </row>
    <row r="9976" spans="2:2">
      <c r="B9976" s="280"/>
    </row>
    <row r="9977" spans="2:2">
      <c r="B9977" s="280"/>
    </row>
    <row r="9978" spans="2:2">
      <c r="B9978" s="280"/>
    </row>
    <row r="9979" spans="2:2">
      <c r="B9979" s="280"/>
    </row>
    <row r="9980" spans="2:2">
      <c r="B9980" s="280"/>
    </row>
    <row r="9981" spans="2:2">
      <c r="B9981" s="280"/>
    </row>
    <row r="9982" spans="2:2">
      <c r="B9982" s="280"/>
    </row>
    <row r="9983" spans="2:2">
      <c r="B9983" s="280"/>
    </row>
    <row r="9984" spans="2:2">
      <c r="B9984" s="280"/>
    </row>
    <row r="9985" spans="2:2">
      <c r="B9985" s="280"/>
    </row>
    <row r="9986" spans="2:2">
      <c r="B9986" s="280"/>
    </row>
    <row r="9987" spans="2:2">
      <c r="B9987" s="280"/>
    </row>
    <row r="9988" spans="2:2">
      <c r="B9988" s="280"/>
    </row>
    <row r="9989" spans="2:2">
      <c r="B9989" s="280"/>
    </row>
    <row r="9990" spans="2:2">
      <c r="B9990" s="280"/>
    </row>
    <row r="9991" spans="2:2">
      <c r="B9991" s="280"/>
    </row>
    <row r="9992" spans="2:2">
      <c r="B9992" s="280"/>
    </row>
    <row r="9993" spans="2:2">
      <c r="B9993" s="280"/>
    </row>
    <row r="9994" spans="2:2">
      <c r="B9994" s="280"/>
    </row>
    <row r="9995" spans="2:2">
      <c r="B9995" s="280"/>
    </row>
    <row r="9996" spans="2:2">
      <c r="B9996" s="280"/>
    </row>
    <row r="9997" spans="2:2">
      <c r="B9997" s="280"/>
    </row>
    <row r="9998" spans="2:2">
      <c r="B9998" s="280"/>
    </row>
    <row r="9999" spans="2:2">
      <c r="B9999" s="280"/>
    </row>
    <row r="10000" spans="2:2">
      <c r="B10000" s="280"/>
    </row>
    <row r="10001" spans="2:2">
      <c r="B10001" s="280"/>
    </row>
    <row r="10002" spans="2:2">
      <c r="B10002" s="280"/>
    </row>
    <row r="10003" spans="2:2">
      <c r="B10003" s="280"/>
    </row>
    <row r="10004" spans="2:2">
      <c r="B10004" s="280"/>
    </row>
    <row r="10005" spans="2:2">
      <c r="B10005" s="280"/>
    </row>
    <row r="10006" spans="2:2">
      <c r="B10006" s="280"/>
    </row>
    <row r="10007" spans="2:2">
      <c r="B10007" s="280"/>
    </row>
    <row r="10008" spans="2:2">
      <c r="B10008" s="280"/>
    </row>
    <row r="10009" spans="2:2">
      <c r="B10009" s="280"/>
    </row>
    <row r="10010" spans="2:2">
      <c r="B10010" s="280"/>
    </row>
    <row r="10011" spans="2:2">
      <c r="B10011" s="280"/>
    </row>
    <row r="10012" spans="2:2">
      <c r="B10012" s="280"/>
    </row>
    <row r="10013" spans="2:2">
      <c r="B10013" s="280"/>
    </row>
    <row r="10014" spans="2:2">
      <c r="B10014" s="280"/>
    </row>
    <row r="10015" spans="2:2">
      <c r="B10015" s="280"/>
    </row>
    <row r="10016" spans="2:2">
      <c r="B10016" s="280"/>
    </row>
    <row r="10017" spans="2:2">
      <c r="B10017" s="280"/>
    </row>
    <row r="10018" spans="2:2">
      <c r="B10018" s="280"/>
    </row>
    <row r="10019" spans="2:2">
      <c r="B10019" s="280"/>
    </row>
    <row r="10020" spans="2:2">
      <c r="B10020" s="280"/>
    </row>
    <row r="10021" spans="2:2">
      <c r="B10021" s="280"/>
    </row>
    <row r="10022" spans="2:2">
      <c r="B10022" s="280"/>
    </row>
    <row r="10023" spans="2:2">
      <c r="B10023" s="280"/>
    </row>
    <row r="10024" spans="2:2">
      <c r="B10024" s="280"/>
    </row>
    <row r="10025" spans="2:2">
      <c r="B10025" s="280"/>
    </row>
    <row r="10026" spans="2:2">
      <c r="B10026" s="280"/>
    </row>
    <row r="10027" spans="2:2">
      <c r="B10027" s="280"/>
    </row>
    <row r="10028" spans="2:2">
      <c r="B10028" s="280"/>
    </row>
    <row r="10029" spans="2:2">
      <c r="B10029" s="280"/>
    </row>
    <row r="10030" spans="2:2">
      <c r="B10030" s="280"/>
    </row>
    <row r="10031" spans="2:2">
      <c r="B10031" s="280"/>
    </row>
    <row r="10032" spans="2:2">
      <c r="B10032" s="280"/>
    </row>
    <row r="10033" spans="2:2">
      <c r="B10033" s="280"/>
    </row>
    <row r="10034" spans="2:2">
      <c r="B10034" s="280"/>
    </row>
    <row r="10035" spans="2:2">
      <c r="B10035" s="280"/>
    </row>
    <row r="10036" spans="2:2">
      <c r="B10036" s="280"/>
    </row>
    <row r="10037" spans="2:2">
      <c r="B10037" s="280"/>
    </row>
    <row r="10038" spans="2:2">
      <c r="B10038" s="280"/>
    </row>
    <row r="10039" spans="2:2">
      <c r="B10039" s="280"/>
    </row>
    <row r="10040" spans="2:2">
      <c r="B10040" s="280"/>
    </row>
    <row r="10041" spans="2:2">
      <c r="B10041" s="280"/>
    </row>
    <row r="10042" spans="2:2">
      <c r="B10042" s="280"/>
    </row>
    <row r="10043" spans="2:2">
      <c r="B10043" s="280"/>
    </row>
    <row r="10044" spans="2:2">
      <c r="B10044" s="280"/>
    </row>
    <row r="10045" spans="2:2">
      <c r="B10045" s="280"/>
    </row>
    <row r="10046" spans="2:2">
      <c r="B10046" s="280"/>
    </row>
    <row r="10047" spans="2:2">
      <c r="B10047" s="280"/>
    </row>
    <row r="10048" spans="2:2">
      <c r="B10048" s="280"/>
    </row>
    <row r="10049" spans="2:2">
      <c r="B10049" s="280"/>
    </row>
    <row r="10050" spans="2:2">
      <c r="B10050" s="280"/>
    </row>
    <row r="10051" spans="2:2">
      <c r="B10051" s="280"/>
    </row>
    <row r="10052" spans="2:2">
      <c r="B10052" s="280"/>
    </row>
    <row r="10053" spans="2:2">
      <c r="B10053" s="280"/>
    </row>
    <row r="10054" spans="2:2">
      <c r="B10054" s="280"/>
    </row>
    <row r="10055" spans="2:2">
      <c r="B10055" s="280"/>
    </row>
    <row r="10056" spans="2:2">
      <c r="B10056" s="280"/>
    </row>
    <row r="10057" spans="2:2">
      <c r="B10057" s="280"/>
    </row>
    <row r="10058" spans="2:2">
      <c r="B10058" s="280"/>
    </row>
    <row r="10059" spans="2:2">
      <c r="B10059" s="280"/>
    </row>
    <row r="10060" spans="2:2">
      <c r="B10060" s="280"/>
    </row>
    <row r="10061" spans="2:2">
      <c r="B10061" s="280"/>
    </row>
    <row r="10062" spans="2:2">
      <c r="B10062" s="280"/>
    </row>
    <row r="10063" spans="2:2">
      <c r="B10063" s="280"/>
    </row>
    <row r="10064" spans="2:2">
      <c r="B10064" s="280"/>
    </row>
    <row r="10065" spans="2:2">
      <c r="B10065" s="280"/>
    </row>
    <row r="10066" spans="2:2">
      <c r="B10066" s="280"/>
    </row>
    <row r="10067" spans="2:2">
      <c r="B10067" s="280"/>
    </row>
    <row r="10068" spans="2:2">
      <c r="B10068" s="280"/>
    </row>
    <row r="10069" spans="2:2">
      <c r="B10069" s="280"/>
    </row>
    <row r="10070" spans="2:2">
      <c r="B10070" s="280"/>
    </row>
    <row r="10071" spans="2:2">
      <c r="B10071" s="280"/>
    </row>
    <row r="10072" spans="2:2">
      <c r="B10072" s="280"/>
    </row>
    <row r="10073" spans="2:2">
      <c r="B10073" s="280"/>
    </row>
    <row r="10074" spans="2:2">
      <c r="B10074" s="280"/>
    </row>
    <row r="10075" spans="2:2">
      <c r="B10075" s="280"/>
    </row>
    <row r="10076" spans="2:2">
      <c r="B10076" s="280"/>
    </row>
    <row r="10077" spans="2:2">
      <c r="B10077" s="280"/>
    </row>
    <row r="10078" spans="2:2">
      <c r="B10078" s="280"/>
    </row>
    <row r="10079" spans="2:2">
      <c r="B10079" s="280"/>
    </row>
    <row r="10080" spans="2:2">
      <c r="B10080" s="280"/>
    </row>
    <row r="10081" spans="2:2">
      <c r="B10081" s="280"/>
    </row>
    <row r="10082" spans="2:2">
      <c r="B10082" s="280"/>
    </row>
    <row r="10083" spans="2:2">
      <c r="B10083" s="280"/>
    </row>
    <row r="10084" spans="2:2">
      <c r="B10084" s="280"/>
    </row>
    <row r="10085" spans="2:2">
      <c r="B10085" s="280"/>
    </row>
    <row r="10086" spans="2:2">
      <c r="B10086" s="280"/>
    </row>
    <row r="10087" spans="2:2">
      <c r="B10087" s="280"/>
    </row>
    <row r="10088" spans="2:2">
      <c r="B10088" s="280"/>
    </row>
    <row r="10089" spans="2:2">
      <c r="B10089" s="280"/>
    </row>
    <row r="10090" spans="2:2">
      <c r="B10090" s="280"/>
    </row>
    <row r="10091" spans="2:2">
      <c r="B10091" s="280"/>
    </row>
    <row r="10092" spans="2:2">
      <c r="B10092" s="280"/>
    </row>
    <row r="10093" spans="2:2">
      <c r="B10093" s="280"/>
    </row>
    <row r="10094" spans="2:2">
      <c r="B10094" s="280"/>
    </row>
    <row r="10095" spans="2:2">
      <c r="B10095" s="280"/>
    </row>
    <row r="10096" spans="2:2">
      <c r="B10096" s="280"/>
    </row>
    <row r="10097" spans="2:2">
      <c r="B10097" s="280"/>
    </row>
    <row r="10098" spans="2:2">
      <c r="B10098" s="280"/>
    </row>
    <row r="10099" spans="2:2">
      <c r="B10099" s="280"/>
    </row>
    <row r="10100" spans="2:2">
      <c r="B10100" s="280"/>
    </row>
    <row r="10101" spans="2:2">
      <c r="B10101" s="280"/>
    </row>
    <row r="10102" spans="2:2">
      <c r="B10102" s="280"/>
    </row>
    <row r="10103" spans="2:2">
      <c r="B10103" s="280"/>
    </row>
    <row r="10104" spans="2:2">
      <c r="B10104" s="280"/>
    </row>
    <row r="10105" spans="2:2">
      <c r="B10105" s="280"/>
    </row>
    <row r="10106" spans="2:2">
      <c r="B10106" s="280"/>
    </row>
    <row r="10107" spans="2:2">
      <c r="B10107" s="280"/>
    </row>
    <row r="10108" spans="2:2">
      <c r="B10108" s="280"/>
    </row>
    <row r="10109" spans="2:2">
      <c r="B10109" s="280"/>
    </row>
    <row r="10110" spans="2:2">
      <c r="B10110" s="280"/>
    </row>
    <row r="10111" spans="2:2">
      <c r="B10111" s="280"/>
    </row>
    <row r="10112" spans="2:2">
      <c r="B10112" s="280"/>
    </row>
    <row r="10113" spans="2:2">
      <c r="B10113" s="280"/>
    </row>
    <row r="10114" spans="2:2">
      <c r="B10114" s="280"/>
    </row>
    <row r="10115" spans="2:2">
      <c r="B10115" s="280"/>
    </row>
    <row r="10116" spans="2:2">
      <c r="B10116" s="280"/>
    </row>
    <row r="10117" spans="2:2">
      <c r="B10117" s="280"/>
    </row>
    <row r="10118" spans="2:2">
      <c r="B10118" s="280"/>
    </row>
    <row r="10119" spans="2:2">
      <c r="B10119" s="280"/>
    </row>
    <row r="10120" spans="2:2">
      <c r="B10120" s="280"/>
    </row>
    <row r="10121" spans="2:2">
      <c r="B10121" s="280"/>
    </row>
    <row r="10122" spans="2:2">
      <c r="B10122" s="280"/>
    </row>
    <row r="10123" spans="2:2">
      <c r="B10123" s="280"/>
    </row>
    <row r="10124" spans="2:2">
      <c r="B10124" s="280"/>
    </row>
    <row r="10125" spans="2:2">
      <c r="B10125" s="280"/>
    </row>
    <row r="10126" spans="2:2">
      <c r="B10126" s="280"/>
    </row>
    <row r="10127" spans="2:2">
      <c r="B10127" s="280"/>
    </row>
    <row r="10128" spans="2:2">
      <c r="B10128" s="280"/>
    </row>
    <row r="10129" spans="2:2">
      <c r="B10129" s="280"/>
    </row>
    <row r="10130" spans="2:2">
      <c r="B10130" s="280"/>
    </row>
    <row r="10131" spans="2:2">
      <c r="B10131" s="280"/>
    </row>
    <row r="10132" spans="2:2">
      <c r="B10132" s="280"/>
    </row>
    <row r="10133" spans="2:2">
      <c r="B10133" s="280"/>
    </row>
    <row r="10134" spans="2:2">
      <c r="B10134" s="280"/>
    </row>
    <row r="10135" spans="2:2">
      <c r="B10135" s="280"/>
    </row>
    <row r="10136" spans="2:2">
      <c r="B10136" s="280"/>
    </row>
    <row r="10137" spans="2:2">
      <c r="B10137" s="280"/>
    </row>
    <row r="10138" spans="2:2">
      <c r="B10138" s="280"/>
    </row>
    <row r="10139" spans="2:2">
      <c r="B10139" s="280"/>
    </row>
    <row r="10140" spans="2:2">
      <c r="B10140" s="280"/>
    </row>
    <row r="10141" spans="2:2">
      <c r="B10141" s="280"/>
    </row>
    <row r="10142" spans="2:2">
      <c r="B10142" s="280"/>
    </row>
    <row r="10143" spans="2:2">
      <c r="B10143" s="280"/>
    </row>
    <row r="10144" spans="2:2">
      <c r="B10144" s="280"/>
    </row>
    <row r="10145" spans="2:2">
      <c r="B10145" s="280"/>
    </row>
    <row r="10146" spans="2:2">
      <c r="B10146" s="280"/>
    </row>
    <row r="10147" spans="2:2">
      <c r="B10147" s="280"/>
    </row>
    <row r="10148" spans="2:2">
      <c r="B10148" s="280"/>
    </row>
    <row r="10149" spans="2:2">
      <c r="B10149" s="280"/>
    </row>
    <row r="10150" spans="2:2">
      <c r="B10150" s="280"/>
    </row>
    <row r="10151" spans="2:2">
      <c r="B10151" s="280"/>
    </row>
    <row r="10152" spans="2:2">
      <c r="B10152" s="280"/>
    </row>
    <row r="10153" spans="2:2">
      <c r="B10153" s="280"/>
    </row>
    <row r="10154" spans="2:2">
      <c r="B10154" s="280"/>
    </row>
    <row r="10155" spans="2:2">
      <c r="B10155" s="280"/>
    </row>
    <row r="10156" spans="2:2">
      <c r="B10156" s="280"/>
    </row>
    <row r="10157" spans="2:2">
      <c r="B10157" s="280"/>
    </row>
    <row r="10158" spans="2:2">
      <c r="B10158" s="280"/>
    </row>
    <row r="10159" spans="2:2">
      <c r="B10159" s="280"/>
    </row>
    <row r="10160" spans="2:2">
      <c r="B10160" s="280"/>
    </row>
    <row r="10161" spans="2:2">
      <c r="B10161" s="280"/>
    </row>
    <row r="10162" spans="2:2">
      <c r="B10162" s="280"/>
    </row>
    <row r="10163" spans="2:2">
      <c r="B10163" s="280"/>
    </row>
    <row r="10164" spans="2:2">
      <c r="B10164" s="280"/>
    </row>
    <row r="10165" spans="2:2">
      <c r="B10165" s="280"/>
    </row>
    <row r="10166" spans="2:2">
      <c r="B10166" s="280"/>
    </row>
    <row r="10167" spans="2:2">
      <c r="B10167" s="280"/>
    </row>
    <row r="10168" spans="2:2">
      <c r="B10168" s="280"/>
    </row>
    <row r="10169" spans="2:2">
      <c r="B10169" s="280"/>
    </row>
    <row r="10170" spans="2:2">
      <c r="B10170" s="280"/>
    </row>
    <row r="10171" spans="2:2">
      <c r="B10171" s="280"/>
    </row>
    <row r="10172" spans="2:2">
      <c r="B10172" s="280"/>
    </row>
    <row r="10173" spans="2:2">
      <c r="B10173" s="280"/>
    </row>
    <row r="10174" spans="2:2">
      <c r="B10174" s="280"/>
    </row>
    <row r="10175" spans="2:2">
      <c r="B10175" s="280"/>
    </row>
    <row r="10176" spans="2:2">
      <c r="B10176" s="280"/>
    </row>
    <row r="10177" spans="2:2">
      <c r="B10177" s="280"/>
    </row>
    <row r="10178" spans="2:2">
      <c r="B10178" s="280"/>
    </row>
    <row r="10179" spans="2:2">
      <c r="B10179" s="280"/>
    </row>
    <row r="10180" spans="2:2">
      <c r="B10180" s="280"/>
    </row>
    <row r="10181" spans="2:2">
      <c r="B10181" s="280"/>
    </row>
    <row r="10182" spans="2:2">
      <c r="B10182" s="280"/>
    </row>
    <row r="10183" spans="2:2">
      <c r="B10183" s="280"/>
    </row>
    <row r="10184" spans="2:2">
      <c r="B10184" s="280"/>
    </row>
    <row r="10185" spans="2:2">
      <c r="B10185" s="280"/>
    </row>
    <row r="10186" spans="2:2">
      <c r="B10186" s="280"/>
    </row>
    <row r="10187" spans="2:2">
      <c r="B10187" s="280"/>
    </row>
    <row r="10188" spans="2:2">
      <c r="B10188" s="280"/>
    </row>
    <row r="10189" spans="2:2">
      <c r="B10189" s="280"/>
    </row>
    <row r="10190" spans="2:2">
      <c r="B10190" s="280"/>
    </row>
    <row r="10191" spans="2:2">
      <c r="B10191" s="280"/>
    </row>
    <row r="10192" spans="2:2">
      <c r="B10192" s="280"/>
    </row>
    <row r="10193" spans="2:2">
      <c r="B10193" s="280"/>
    </row>
    <row r="10194" spans="2:2">
      <c r="B10194" s="280"/>
    </row>
    <row r="10195" spans="2:2">
      <c r="B10195" s="280"/>
    </row>
    <row r="10196" spans="2:2">
      <c r="B10196" s="280"/>
    </row>
    <row r="10197" spans="2:2">
      <c r="B10197" s="280"/>
    </row>
    <row r="10198" spans="2:2">
      <c r="B10198" s="280"/>
    </row>
    <row r="10199" spans="2:2">
      <c r="B10199" s="280"/>
    </row>
    <row r="10200" spans="2:2">
      <c r="B10200" s="280"/>
    </row>
    <row r="10201" spans="2:2">
      <c r="B10201" s="280"/>
    </row>
    <row r="10202" spans="2:2">
      <c r="B10202" s="280"/>
    </row>
    <row r="10203" spans="2:2">
      <c r="B10203" s="280"/>
    </row>
    <row r="10204" spans="2:2">
      <c r="B10204" s="280"/>
    </row>
    <row r="10205" spans="2:2">
      <c r="B10205" s="280"/>
    </row>
    <row r="10206" spans="2:2">
      <c r="B10206" s="280"/>
    </row>
    <row r="10207" spans="2:2">
      <c r="B10207" s="280"/>
    </row>
    <row r="10208" spans="2:2">
      <c r="B10208" s="280"/>
    </row>
    <row r="10209" spans="2:2">
      <c r="B10209" s="280"/>
    </row>
    <row r="10210" spans="2:2">
      <c r="B10210" s="280"/>
    </row>
    <row r="10211" spans="2:2">
      <c r="B10211" s="280"/>
    </row>
    <row r="10212" spans="2:2">
      <c r="B10212" s="280"/>
    </row>
    <row r="10213" spans="2:2">
      <c r="B10213" s="280"/>
    </row>
    <row r="10214" spans="2:2">
      <c r="B10214" s="280"/>
    </row>
    <row r="10215" spans="2:2">
      <c r="B10215" s="280"/>
    </row>
    <row r="10216" spans="2:2">
      <c r="B10216" s="280"/>
    </row>
    <row r="10217" spans="2:2">
      <c r="B10217" s="280"/>
    </row>
    <row r="10218" spans="2:2">
      <c r="B10218" s="280"/>
    </row>
    <row r="10219" spans="2:2">
      <c r="B10219" s="280"/>
    </row>
    <row r="10220" spans="2:2">
      <c r="B10220" s="280"/>
    </row>
    <row r="10221" spans="2:2">
      <c r="B10221" s="280"/>
    </row>
    <row r="10222" spans="2:2">
      <c r="B10222" s="280"/>
    </row>
    <row r="10223" spans="2:2">
      <c r="B10223" s="280"/>
    </row>
    <row r="10224" spans="2:2">
      <c r="B10224" s="280"/>
    </row>
    <row r="10225" spans="2:2">
      <c r="B10225" s="280"/>
    </row>
    <row r="10226" spans="2:2">
      <c r="B10226" s="280"/>
    </row>
    <row r="10227" spans="2:2">
      <c r="B10227" s="280"/>
    </row>
    <row r="10228" spans="2:2">
      <c r="B10228" s="280"/>
    </row>
    <row r="10229" spans="2:2">
      <c r="B10229" s="280"/>
    </row>
    <row r="10230" spans="2:2">
      <c r="B10230" s="280"/>
    </row>
    <row r="10231" spans="2:2">
      <c r="B10231" s="280"/>
    </row>
    <row r="10232" spans="2:2">
      <c r="B10232" s="280"/>
    </row>
    <row r="10233" spans="2:2">
      <c r="B10233" s="280"/>
    </row>
    <row r="10234" spans="2:2">
      <c r="B10234" s="280"/>
    </row>
    <row r="10235" spans="2:2">
      <c r="B10235" s="280"/>
    </row>
    <row r="10236" spans="2:2">
      <c r="B10236" s="280"/>
    </row>
    <row r="10237" spans="2:2">
      <c r="B10237" s="280"/>
    </row>
    <row r="10238" spans="2:2">
      <c r="B10238" s="280"/>
    </row>
    <row r="10239" spans="2:2">
      <c r="B10239" s="280"/>
    </row>
    <row r="10240" spans="2:2">
      <c r="B10240" s="280"/>
    </row>
    <row r="10241" spans="2:2">
      <c r="B10241" s="280"/>
    </row>
    <row r="10242" spans="2:2">
      <c r="B10242" s="280"/>
    </row>
    <row r="10243" spans="2:2">
      <c r="B10243" s="280"/>
    </row>
    <row r="10244" spans="2:2">
      <c r="B10244" s="280"/>
    </row>
    <row r="10245" spans="2:2">
      <c r="B10245" s="280"/>
    </row>
    <row r="10246" spans="2:2">
      <c r="B10246" s="280"/>
    </row>
    <row r="10247" spans="2:2">
      <c r="B10247" s="280"/>
    </row>
    <row r="10248" spans="2:2">
      <c r="B10248" s="280"/>
    </row>
    <row r="10249" spans="2:2">
      <c r="B10249" s="280"/>
    </row>
    <row r="10250" spans="2:2">
      <c r="B10250" s="280"/>
    </row>
    <row r="10251" spans="2:2">
      <c r="B10251" s="280"/>
    </row>
    <row r="10252" spans="2:2">
      <c r="B10252" s="280"/>
    </row>
    <row r="10253" spans="2:2">
      <c r="B10253" s="280"/>
    </row>
    <row r="10254" spans="2:2">
      <c r="B10254" s="280"/>
    </row>
    <row r="10255" spans="2:2">
      <c r="B10255" s="280"/>
    </row>
    <row r="10256" spans="2:2">
      <c r="B10256" s="280"/>
    </row>
    <row r="10257" spans="2:2">
      <c r="B10257" s="280"/>
    </row>
    <row r="10258" spans="2:2">
      <c r="B10258" s="280"/>
    </row>
    <row r="10259" spans="2:2">
      <c r="B10259" s="280"/>
    </row>
    <row r="10260" spans="2:2">
      <c r="B10260" s="280"/>
    </row>
    <row r="10261" spans="2:2">
      <c r="B10261" s="280"/>
    </row>
    <row r="10262" spans="2:2">
      <c r="B10262" s="280"/>
    </row>
    <row r="10263" spans="2:2">
      <c r="B10263" s="280"/>
    </row>
    <row r="10264" spans="2:2">
      <c r="B10264" s="280"/>
    </row>
    <row r="10265" spans="2:2">
      <c r="B10265" s="280"/>
    </row>
    <row r="10266" spans="2:2">
      <c r="B10266" s="280"/>
    </row>
    <row r="10267" spans="2:2">
      <c r="B10267" s="280"/>
    </row>
    <row r="10268" spans="2:2">
      <c r="B10268" s="280"/>
    </row>
    <row r="10269" spans="2:2">
      <c r="B10269" s="280"/>
    </row>
    <row r="10270" spans="2:2">
      <c r="B10270" s="280"/>
    </row>
    <row r="10271" spans="2:2">
      <c r="B10271" s="280"/>
    </row>
    <row r="10272" spans="2:2">
      <c r="B10272" s="280"/>
    </row>
    <row r="10273" spans="2:2">
      <c r="B10273" s="280"/>
    </row>
    <row r="10274" spans="2:2">
      <c r="B10274" s="280"/>
    </row>
    <row r="10275" spans="2:2">
      <c r="B10275" s="280"/>
    </row>
    <row r="10276" spans="2:2">
      <c r="B10276" s="280"/>
    </row>
    <row r="10277" spans="2:2">
      <c r="B10277" s="280"/>
    </row>
    <row r="10278" spans="2:2">
      <c r="B10278" s="280"/>
    </row>
    <row r="10279" spans="2:2">
      <c r="B10279" s="280"/>
    </row>
    <row r="10280" spans="2:2">
      <c r="B10280" s="280"/>
    </row>
    <row r="10281" spans="2:2">
      <c r="B10281" s="280"/>
    </row>
    <row r="10282" spans="2:2">
      <c r="B10282" s="280"/>
    </row>
    <row r="10283" spans="2:2">
      <c r="B10283" s="280"/>
    </row>
    <row r="10284" spans="2:2">
      <c r="B10284" s="280"/>
    </row>
    <row r="10285" spans="2:2">
      <c r="B10285" s="280"/>
    </row>
    <row r="10286" spans="2:2">
      <c r="B10286" s="280"/>
    </row>
    <row r="10287" spans="2:2">
      <c r="B10287" s="280"/>
    </row>
    <row r="10288" spans="2:2">
      <c r="B10288" s="280"/>
    </row>
    <row r="10289" spans="2:2">
      <c r="B10289" s="280"/>
    </row>
    <row r="10290" spans="2:2">
      <c r="B10290" s="280"/>
    </row>
    <row r="10291" spans="2:2">
      <c r="B10291" s="280"/>
    </row>
    <row r="10292" spans="2:2">
      <c r="B10292" s="280"/>
    </row>
    <row r="10293" spans="2:2">
      <c r="B10293" s="280"/>
    </row>
    <row r="10294" spans="2:2">
      <c r="B10294" s="280"/>
    </row>
    <row r="10295" spans="2:2">
      <c r="B10295" s="280"/>
    </row>
    <row r="10296" spans="2:2">
      <c r="B10296" s="280"/>
    </row>
    <row r="10297" spans="2:2">
      <c r="B10297" s="280"/>
    </row>
    <row r="10298" spans="2:2">
      <c r="B10298" s="280"/>
    </row>
    <row r="10299" spans="2:2">
      <c r="B10299" s="280"/>
    </row>
    <row r="10300" spans="2:2">
      <c r="B10300" s="280"/>
    </row>
    <row r="10301" spans="2:2">
      <c r="B10301" s="280"/>
    </row>
    <row r="10302" spans="2:2">
      <c r="B10302" s="280"/>
    </row>
    <row r="10303" spans="2:2">
      <c r="B10303" s="280"/>
    </row>
    <row r="10304" spans="2:2">
      <c r="B10304" s="280"/>
    </row>
    <row r="10305" spans="2:2">
      <c r="B10305" s="280"/>
    </row>
    <row r="10306" spans="2:2">
      <c r="B10306" s="280"/>
    </row>
    <row r="10307" spans="2:2">
      <c r="B10307" s="280"/>
    </row>
    <row r="10308" spans="2:2">
      <c r="B10308" s="280"/>
    </row>
    <row r="10309" spans="2:2">
      <c r="B10309" s="280"/>
    </row>
    <row r="10310" spans="2:2">
      <c r="B10310" s="280"/>
    </row>
    <row r="10311" spans="2:2">
      <c r="B10311" s="280"/>
    </row>
    <row r="10312" spans="2:2">
      <c r="B10312" s="280"/>
    </row>
    <row r="10313" spans="2:2">
      <c r="B10313" s="280"/>
    </row>
    <row r="10314" spans="2:2">
      <c r="B10314" s="280"/>
    </row>
    <row r="10315" spans="2:2">
      <c r="B10315" s="280"/>
    </row>
    <row r="10316" spans="2:2">
      <c r="B10316" s="280"/>
    </row>
    <row r="10317" spans="2:2">
      <c r="B10317" s="280"/>
    </row>
    <row r="10318" spans="2:2">
      <c r="B10318" s="280"/>
    </row>
    <row r="10319" spans="2:2">
      <c r="B10319" s="280"/>
    </row>
    <row r="10320" spans="2:2">
      <c r="B10320" s="280"/>
    </row>
    <row r="10321" spans="2:2">
      <c r="B10321" s="280"/>
    </row>
    <row r="10322" spans="2:2">
      <c r="B10322" s="280"/>
    </row>
    <row r="10323" spans="2:2">
      <c r="B10323" s="280"/>
    </row>
    <row r="10324" spans="2:2">
      <c r="B10324" s="280"/>
    </row>
    <row r="10325" spans="2:2">
      <c r="B10325" s="280"/>
    </row>
    <row r="10326" spans="2:2">
      <c r="B10326" s="280"/>
    </row>
    <row r="10327" spans="2:2">
      <c r="B10327" s="280"/>
    </row>
    <row r="10328" spans="2:2">
      <c r="B10328" s="280"/>
    </row>
    <row r="10329" spans="2:2">
      <c r="B10329" s="280"/>
    </row>
    <row r="10330" spans="2:2">
      <c r="B10330" s="280"/>
    </row>
    <row r="10331" spans="2:2">
      <c r="B10331" s="280"/>
    </row>
    <row r="10332" spans="2:2">
      <c r="B10332" s="280"/>
    </row>
    <row r="10333" spans="2:2">
      <c r="B10333" s="280"/>
    </row>
    <row r="10334" spans="2:2">
      <c r="B10334" s="280"/>
    </row>
    <row r="10335" spans="2:2">
      <c r="B10335" s="280"/>
    </row>
    <row r="10336" spans="2:2">
      <c r="B10336" s="280"/>
    </row>
    <row r="10337" spans="2:2">
      <c r="B10337" s="280"/>
    </row>
    <row r="10338" spans="2:2">
      <c r="B10338" s="280"/>
    </row>
    <row r="10339" spans="2:2">
      <c r="B10339" s="280"/>
    </row>
    <row r="10340" spans="2:2">
      <c r="B10340" s="280"/>
    </row>
    <row r="10341" spans="2:2">
      <c r="B10341" s="280"/>
    </row>
    <row r="10342" spans="2:2">
      <c r="B10342" s="280"/>
    </row>
    <row r="10343" spans="2:2">
      <c r="B10343" s="280"/>
    </row>
    <row r="10344" spans="2:2">
      <c r="B10344" s="280"/>
    </row>
    <row r="10345" spans="2:2">
      <c r="B10345" s="280"/>
    </row>
    <row r="10346" spans="2:2">
      <c r="B10346" s="280"/>
    </row>
    <row r="10347" spans="2:2">
      <c r="B10347" s="280"/>
    </row>
    <row r="10348" spans="2:2">
      <c r="B10348" s="280"/>
    </row>
    <row r="10349" spans="2:2">
      <c r="B10349" s="280"/>
    </row>
    <row r="10350" spans="2:2">
      <c r="B10350" s="280"/>
    </row>
    <row r="10351" spans="2:2">
      <c r="B10351" s="280"/>
    </row>
    <row r="10352" spans="2:2">
      <c r="B10352" s="280"/>
    </row>
    <row r="10353" spans="2:2">
      <c r="B10353" s="280"/>
    </row>
    <row r="10354" spans="2:2">
      <c r="B10354" s="280"/>
    </row>
    <row r="10355" spans="2:2">
      <c r="B10355" s="280"/>
    </row>
    <row r="10356" spans="2:2">
      <c r="B10356" s="280"/>
    </row>
    <row r="10357" spans="2:2">
      <c r="B10357" s="280"/>
    </row>
    <row r="10358" spans="2:2">
      <c r="B10358" s="280"/>
    </row>
    <row r="10359" spans="2:2">
      <c r="B10359" s="280"/>
    </row>
    <row r="10360" spans="2:2">
      <c r="B10360" s="280"/>
    </row>
    <row r="10361" spans="2:2">
      <c r="B10361" s="280"/>
    </row>
    <row r="10362" spans="2:2">
      <c r="B10362" s="280"/>
    </row>
    <row r="10363" spans="2:2">
      <c r="B10363" s="280"/>
    </row>
    <row r="10364" spans="2:2">
      <c r="B10364" s="280"/>
    </row>
    <row r="10365" spans="2:2">
      <c r="B10365" s="280"/>
    </row>
    <row r="10366" spans="2:2">
      <c r="B10366" s="280"/>
    </row>
    <row r="10367" spans="2:2">
      <c r="B10367" s="280"/>
    </row>
    <row r="10368" spans="2:2">
      <c r="B10368" s="280"/>
    </row>
    <row r="10369" spans="2:2">
      <c r="B10369" s="280"/>
    </row>
    <row r="10370" spans="2:2">
      <c r="B10370" s="280"/>
    </row>
    <row r="10371" spans="2:2">
      <c r="B10371" s="280"/>
    </row>
    <row r="10372" spans="2:2">
      <c r="B10372" s="280"/>
    </row>
    <row r="10373" spans="2:2">
      <c r="B10373" s="280"/>
    </row>
    <row r="10374" spans="2:2">
      <c r="B10374" s="280"/>
    </row>
    <row r="10375" spans="2:2">
      <c r="B10375" s="280"/>
    </row>
    <row r="10376" spans="2:2">
      <c r="B10376" s="280"/>
    </row>
    <row r="10377" spans="2:2">
      <c r="B10377" s="280"/>
    </row>
    <row r="10378" spans="2:2">
      <c r="B10378" s="280"/>
    </row>
    <row r="10379" spans="2:2">
      <c r="B10379" s="280"/>
    </row>
    <row r="10380" spans="2:2">
      <c r="B10380" s="280"/>
    </row>
    <row r="10381" spans="2:2">
      <c r="B10381" s="280"/>
    </row>
    <row r="10382" spans="2:2">
      <c r="B10382" s="280"/>
    </row>
    <row r="10383" spans="2:2">
      <c r="B10383" s="280"/>
    </row>
    <row r="10384" spans="2:2">
      <c r="B10384" s="280"/>
    </row>
    <row r="10385" spans="2:2">
      <c r="B10385" s="280"/>
    </row>
    <row r="10386" spans="2:2">
      <c r="B10386" s="280"/>
    </row>
    <row r="10387" spans="2:2">
      <c r="B10387" s="280"/>
    </row>
    <row r="10388" spans="2:2">
      <c r="B10388" s="280"/>
    </row>
    <row r="10389" spans="2:2">
      <c r="B10389" s="280"/>
    </row>
    <row r="10390" spans="2:2">
      <c r="B10390" s="280"/>
    </row>
    <row r="10391" spans="2:2">
      <c r="B10391" s="280"/>
    </row>
    <row r="10392" spans="2:2">
      <c r="B10392" s="280"/>
    </row>
    <row r="10393" spans="2:2">
      <c r="B10393" s="280"/>
    </row>
    <row r="10394" spans="2:2">
      <c r="B10394" s="280"/>
    </row>
    <row r="10395" spans="2:2">
      <c r="B10395" s="280"/>
    </row>
    <row r="10396" spans="2:2">
      <c r="B10396" s="280"/>
    </row>
    <row r="10397" spans="2:2">
      <c r="B10397" s="280"/>
    </row>
    <row r="10398" spans="2:2">
      <c r="B10398" s="280"/>
    </row>
    <row r="10399" spans="2:2">
      <c r="B10399" s="280"/>
    </row>
    <row r="10400" spans="2:2">
      <c r="B10400" s="280"/>
    </row>
    <row r="10401" spans="2:2">
      <c r="B10401" s="280"/>
    </row>
    <row r="10402" spans="2:2">
      <c r="B10402" s="280"/>
    </row>
    <row r="10403" spans="2:2">
      <c r="B10403" s="280"/>
    </row>
    <row r="10404" spans="2:2">
      <c r="B10404" s="280"/>
    </row>
    <row r="10405" spans="2:2">
      <c r="B10405" s="280"/>
    </row>
    <row r="10406" spans="2:2">
      <c r="B10406" s="280"/>
    </row>
    <row r="10407" spans="2:2">
      <c r="B10407" s="280"/>
    </row>
    <row r="10408" spans="2:2">
      <c r="B10408" s="280"/>
    </row>
    <row r="10409" spans="2:2">
      <c r="B10409" s="280"/>
    </row>
    <row r="10410" spans="2:2">
      <c r="B10410" s="280"/>
    </row>
    <row r="10411" spans="2:2">
      <c r="B10411" s="280"/>
    </row>
    <row r="10412" spans="2:2">
      <c r="B10412" s="280"/>
    </row>
    <row r="10413" spans="2:2">
      <c r="B10413" s="280"/>
    </row>
    <row r="10414" spans="2:2">
      <c r="B10414" s="280"/>
    </row>
    <row r="10415" spans="2:2">
      <c r="B10415" s="280"/>
    </row>
    <row r="10416" spans="2:2">
      <c r="B10416" s="280"/>
    </row>
    <row r="10417" spans="2:2">
      <c r="B10417" s="280"/>
    </row>
    <row r="10418" spans="2:2">
      <c r="B10418" s="280"/>
    </row>
    <row r="10419" spans="2:2">
      <c r="B10419" s="280"/>
    </row>
    <row r="10420" spans="2:2">
      <c r="B10420" s="280"/>
    </row>
    <row r="10421" spans="2:2">
      <c r="B10421" s="280"/>
    </row>
    <row r="10422" spans="2:2">
      <c r="B10422" s="280"/>
    </row>
    <row r="10423" spans="2:2">
      <c r="B10423" s="280"/>
    </row>
    <row r="10424" spans="2:2">
      <c r="B10424" s="280"/>
    </row>
    <row r="10425" spans="2:2">
      <c r="B10425" s="280"/>
    </row>
    <row r="10426" spans="2:2">
      <c r="B10426" s="280"/>
    </row>
    <row r="10427" spans="2:2">
      <c r="B10427" s="280"/>
    </row>
    <row r="10428" spans="2:2">
      <c r="B10428" s="280"/>
    </row>
    <row r="10429" spans="2:2">
      <c r="B10429" s="280"/>
    </row>
    <row r="10430" spans="2:2">
      <c r="B10430" s="280"/>
    </row>
    <row r="10431" spans="2:2">
      <c r="B10431" s="280"/>
    </row>
    <row r="10432" spans="2:2">
      <c r="B10432" s="280"/>
    </row>
    <row r="10433" spans="2:2">
      <c r="B10433" s="280"/>
    </row>
    <row r="10434" spans="2:2">
      <c r="B10434" s="280"/>
    </row>
    <row r="10435" spans="2:2">
      <c r="B10435" s="280"/>
    </row>
    <row r="10436" spans="2:2">
      <c r="B10436" s="280"/>
    </row>
    <row r="10437" spans="2:2">
      <c r="B10437" s="280"/>
    </row>
    <row r="10438" spans="2:2">
      <c r="B10438" s="280"/>
    </row>
    <row r="10439" spans="2:2">
      <c r="B10439" s="280"/>
    </row>
    <row r="10440" spans="2:2">
      <c r="B10440" s="280"/>
    </row>
    <row r="10441" spans="2:2">
      <c r="B10441" s="280"/>
    </row>
    <row r="10442" spans="2:2">
      <c r="B10442" s="280"/>
    </row>
    <row r="10443" spans="2:2">
      <c r="B10443" s="280"/>
    </row>
    <row r="10444" spans="2:2">
      <c r="B10444" s="280"/>
    </row>
    <row r="10445" spans="2:2">
      <c r="B10445" s="280"/>
    </row>
    <row r="10446" spans="2:2">
      <c r="B10446" s="280"/>
    </row>
    <row r="10447" spans="2:2">
      <c r="B10447" s="280"/>
    </row>
    <row r="10448" spans="2:2">
      <c r="B10448" s="280"/>
    </row>
    <row r="10449" spans="2:2">
      <c r="B10449" s="280"/>
    </row>
    <row r="10450" spans="2:2">
      <c r="B10450" s="280"/>
    </row>
    <row r="10451" spans="2:2">
      <c r="B10451" s="280"/>
    </row>
    <row r="10452" spans="2:2">
      <c r="B10452" s="280"/>
    </row>
    <row r="10453" spans="2:2">
      <c r="B10453" s="280"/>
    </row>
    <row r="10454" spans="2:2">
      <c r="B10454" s="280"/>
    </row>
    <row r="10455" spans="2:2">
      <c r="B10455" s="280"/>
    </row>
    <row r="10456" spans="2:2">
      <c r="B10456" s="280"/>
    </row>
    <row r="10457" spans="2:2">
      <c r="B10457" s="280"/>
    </row>
    <row r="10458" spans="2:2">
      <c r="B10458" s="280"/>
    </row>
    <row r="10459" spans="2:2">
      <c r="B10459" s="280"/>
    </row>
    <row r="10460" spans="2:2">
      <c r="B10460" s="280"/>
    </row>
    <row r="10461" spans="2:2">
      <c r="B10461" s="280"/>
    </row>
    <row r="10462" spans="2:2">
      <c r="B10462" s="280"/>
    </row>
    <row r="10463" spans="2:2">
      <c r="B10463" s="280"/>
    </row>
    <row r="10464" spans="2:2">
      <c r="B10464" s="280"/>
    </row>
    <row r="10465" spans="2:2">
      <c r="B10465" s="280"/>
    </row>
    <row r="10466" spans="2:2">
      <c r="B10466" s="280"/>
    </row>
    <row r="10467" spans="2:2">
      <c r="B10467" s="280"/>
    </row>
    <row r="10468" spans="2:2">
      <c r="B10468" s="280"/>
    </row>
    <row r="10469" spans="2:2">
      <c r="B10469" s="280"/>
    </row>
    <row r="10470" spans="2:2">
      <c r="B10470" s="280"/>
    </row>
    <row r="10471" spans="2:2">
      <c r="B10471" s="280"/>
    </row>
    <row r="10472" spans="2:2">
      <c r="B10472" s="280"/>
    </row>
    <row r="10473" spans="2:2">
      <c r="B10473" s="280"/>
    </row>
    <row r="10474" spans="2:2">
      <c r="B10474" s="280"/>
    </row>
    <row r="10475" spans="2:2">
      <c r="B10475" s="280"/>
    </row>
    <row r="10476" spans="2:2">
      <c r="B10476" s="280"/>
    </row>
    <row r="10477" spans="2:2">
      <c r="B10477" s="280"/>
    </row>
    <row r="10478" spans="2:2">
      <c r="B10478" s="280"/>
    </row>
    <row r="10479" spans="2:2">
      <c r="B10479" s="280"/>
    </row>
    <row r="10480" spans="2:2">
      <c r="B10480" s="280"/>
    </row>
    <row r="10481" spans="2:2">
      <c r="B10481" s="280"/>
    </row>
    <row r="10482" spans="2:2">
      <c r="B10482" s="280"/>
    </row>
    <row r="10483" spans="2:2">
      <c r="B10483" s="280"/>
    </row>
    <row r="10484" spans="2:2">
      <c r="B10484" s="280"/>
    </row>
    <row r="10485" spans="2:2">
      <c r="B10485" s="280"/>
    </row>
    <row r="10486" spans="2:2">
      <c r="B10486" s="280"/>
    </row>
    <row r="10487" spans="2:2">
      <c r="B10487" s="280"/>
    </row>
    <row r="10488" spans="2:2">
      <c r="B10488" s="280"/>
    </row>
    <row r="10489" spans="2:2">
      <c r="B10489" s="280"/>
    </row>
    <row r="10490" spans="2:2">
      <c r="B10490" s="280"/>
    </row>
    <row r="10491" spans="2:2">
      <c r="B10491" s="280"/>
    </row>
    <row r="10492" spans="2:2">
      <c r="B10492" s="280"/>
    </row>
    <row r="10493" spans="2:2">
      <c r="B10493" s="280"/>
    </row>
    <row r="10494" spans="2:2">
      <c r="B10494" s="280"/>
    </row>
    <row r="10495" spans="2:2">
      <c r="B10495" s="280"/>
    </row>
    <row r="10496" spans="2:2">
      <c r="B10496" s="280"/>
    </row>
    <row r="10497" spans="2:2">
      <c r="B10497" s="280"/>
    </row>
    <row r="10498" spans="2:2">
      <c r="B10498" s="280"/>
    </row>
    <row r="10499" spans="2:2">
      <c r="B10499" s="280"/>
    </row>
    <row r="10500" spans="2:2">
      <c r="B10500" s="280"/>
    </row>
    <row r="10501" spans="2:2">
      <c r="B10501" s="280"/>
    </row>
    <row r="10502" spans="2:2">
      <c r="B10502" s="280"/>
    </row>
    <row r="10503" spans="2:2">
      <c r="B10503" s="280"/>
    </row>
    <row r="10504" spans="2:2">
      <c r="B10504" s="280"/>
    </row>
    <row r="10505" spans="2:2">
      <c r="B10505" s="280"/>
    </row>
    <row r="10506" spans="2:2">
      <c r="B10506" s="280"/>
    </row>
    <row r="10507" spans="2:2">
      <c r="B10507" s="280"/>
    </row>
    <row r="10508" spans="2:2">
      <c r="B10508" s="280"/>
    </row>
    <row r="10509" spans="2:2">
      <c r="B10509" s="280"/>
    </row>
    <row r="10510" spans="2:2">
      <c r="B10510" s="280"/>
    </row>
    <row r="10511" spans="2:2">
      <c r="B10511" s="280"/>
    </row>
    <row r="10512" spans="2:2">
      <c r="B10512" s="280"/>
    </row>
    <row r="10513" spans="2:2">
      <c r="B10513" s="280"/>
    </row>
    <row r="10514" spans="2:2">
      <c r="B10514" s="280"/>
    </row>
    <row r="10515" spans="2:2">
      <c r="B10515" s="280"/>
    </row>
    <row r="10516" spans="2:2">
      <c r="B10516" s="280"/>
    </row>
    <row r="10517" spans="2:2">
      <c r="B10517" s="280"/>
    </row>
    <row r="10518" spans="2:2">
      <c r="B10518" s="280"/>
    </row>
    <row r="10519" spans="2:2">
      <c r="B10519" s="280"/>
    </row>
    <row r="10520" spans="2:2">
      <c r="B10520" s="280"/>
    </row>
    <row r="10521" spans="2:2">
      <c r="B10521" s="280"/>
    </row>
    <row r="10522" spans="2:2">
      <c r="B10522" s="280"/>
    </row>
    <row r="10523" spans="2:2">
      <c r="B10523" s="280"/>
    </row>
    <row r="10524" spans="2:2">
      <c r="B10524" s="280"/>
    </row>
    <row r="10525" spans="2:2">
      <c r="B10525" s="280"/>
    </row>
    <row r="10526" spans="2:2">
      <c r="B10526" s="280"/>
    </row>
    <row r="10527" spans="2:2">
      <c r="B10527" s="280"/>
    </row>
    <row r="10528" spans="2:2">
      <c r="B10528" s="280"/>
    </row>
    <row r="10529" spans="2:2">
      <c r="B10529" s="280"/>
    </row>
    <row r="10530" spans="2:2">
      <c r="B10530" s="280"/>
    </row>
    <row r="10531" spans="2:2">
      <c r="B10531" s="280"/>
    </row>
    <row r="10532" spans="2:2">
      <c r="B10532" s="280"/>
    </row>
    <row r="10533" spans="2:2">
      <c r="B10533" s="280"/>
    </row>
    <row r="10534" spans="2:2">
      <c r="B10534" s="280"/>
    </row>
    <row r="10535" spans="2:2">
      <c r="B10535" s="280"/>
    </row>
    <row r="10536" spans="2:2">
      <c r="B10536" s="280"/>
    </row>
    <row r="10537" spans="2:2">
      <c r="B10537" s="280"/>
    </row>
    <row r="10538" spans="2:2">
      <c r="B10538" s="280"/>
    </row>
    <row r="10539" spans="2:2">
      <c r="B10539" s="280"/>
    </row>
    <row r="10540" spans="2:2">
      <c r="B10540" s="280"/>
    </row>
    <row r="10541" spans="2:2">
      <c r="B10541" s="280"/>
    </row>
    <row r="10542" spans="2:2">
      <c r="B10542" s="280"/>
    </row>
    <row r="10543" spans="2:2">
      <c r="B10543" s="280"/>
    </row>
    <row r="10544" spans="2:2">
      <c r="B10544" s="280"/>
    </row>
    <row r="10545" spans="2:2">
      <c r="B10545" s="280"/>
    </row>
    <row r="10546" spans="2:2">
      <c r="B10546" s="280"/>
    </row>
    <row r="10547" spans="2:2">
      <c r="B10547" s="280"/>
    </row>
    <row r="10548" spans="2:2">
      <c r="B10548" s="280"/>
    </row>
    <row r="10549" spans="2:2">
      <c r="B10549" s="280"/>
    </row>
    <row r="10550" spans="2:2">
      <c r="B10550" s="280"/>
    </row>
    <row r="10551" spans="2:2">
      <c r="B10551" s="280"/>
    </row>
    <row r="10552" spans="2:2">
      <c r="B10552" s="280"/>
    </row>
    <row r="10553" spans="2:2">
      <c r="B10553" s="280"/>
    </row>
    <row r="10554" spans="2:2">
      <c r="B10554" s="280"/>
    </row>
    <row r="10555" spans="2:2">
      <c r="B10555" s="280"/>
    </row>
    <row r="10556" spans="2:2">
      <c r="B10556" s="280"/>
    </row>
    <row r="10557" spans="2:2">
      <c r="B10557" s="280"/>
    </row>
    <row r="10558" spans="2:2">
      <c r="B10558" s="280"/>
    </row>
    <row r="10559" spans="2:2">
      <c r="B10559" s="280"/>
    </row>
    <row r="10560" spans="2:2">
      <c r="B10560" s="280"/>
    </row>
    <row r="10561" spans="2:2">
      <c r="B10561" s="280"/>
    </row>
    <row r="10562" spans="2:2">
      <c r="B10562" s="280"/>
    </row>
    <row r="10563" spans="2:2">
      <c r="B10563" s="280"/>
    </row>
    <row r="10564" spans="2:2">
      <c r="B10564" s="280"/>
    </row>
    <row r="10565" spans="2:2">
      <c r="B10565" s="280"/>
    </row>
    <row r="10566" spans="2:2">
      <c r="B10566" s="280"/>
    </row>
    <row r="10567" spans="2:2">
      <c r="B10567" s="280"/>
    </row>
    <row r="10568" spans="2:2">
      <c r="B10568" s="280"/>
    </row>
    <row r="10569" spans="2:2">
      <c r="B10569" s="280"/>
    </row>
    <row r="10570" spans="2:2">
      <c r="B10570" s="280"/>
    </row>
    <row r="10571" spans="2:2">
      <c r="B10571" s="280"/>
    </row>
    <row r="10572" spans="2:2">
      <c r="B10572" s="280"/>
    </row>
    <row r="10573" spans="2:2">
      <c r="B10573" s="280"/>
    </row>
    <row r="10574" spans="2:2">
      <c r="B10574" s="280"/>
    </row>
    <row r="10575" spans="2:2">
      <c r="B10575" s="280"/>
    </row>
    <row r="10576" spans="2:2">
      <c r="B10576" s="280"/>
    </row>
    <row r="10577" spans="2:2">
      <c r="B10577" s="280"/>
    </row>
    <row r="10578" spans="2:2">
      <c r="B10578" s="280"/>
    </row>
    <row r="10579" spans="2:2">
      <c r="B10579" s="280"/>
    </row>
    <row r="10580" spans="2:2">
      <c r="B10580" s="280"/>
    </row>
    <row r="10581" spans="2:2">
      <c r="B10581" s="280"/>
    </row>
    <row r="10582" spans="2:2">
      <c r="B10582" s="280"/>
    </row>
    <row r="10583" spans="2:2">
      <c r="B10583" s="280"/>
    </row>
    <row r="10584" spans="2:2">
      <c r="B10584" s="280"/>
    </row>
    <row r="10585" spans="2:2">
      <c r="B10585" s="280"/>
    </row>
    <row r="10586" spans="2:2">
      <c r="B10586" s="280"/>
    </row>
    <row r="10587" spans="2:2">
      <c r="B10587" s="280"/>
    </row>
    <row r="10588" spans="2:2">
      <c r="B10588" s="280"/>
    </row>
    <row r="10589" spans="2:2">
      <c r="B10589" s="280"/>
    </row>
    <row r="10590" spans="2:2">
      <c r="B10590" s="280"/>
    </row>
    <row r="10591" spans="2:2">
      <c r="B10591" s="280"/>
    </row>
    <row r="10592" spans="2:2">
      <c r="B10592" s="280"/>
    </row>
    <row r="10593" spans="2:2">
      <c r="B10593" s="280"/>
    </row>
    <row r="10594" spans="2:2">
      <c r="B10594" s="280"/>
    </row>
    <row r="10595" spans="2:2">
      <c r="B10595" s="280"/>
    </row>
    <row r="10596" spans="2:2">
      <c r="B10596" s="280"/>
    </row>
    <row r="10597" spans="2:2">
      <c r="B10597" s="280"/>
    </row>
    <row r="10598" spans="2:2">
      <c r="B10598" s="280"/>
    </row>
    <row r="10599" spans="2:2">
      <c r="B10599" s="280"/>
    </row>
    <row r="10600" spans="2:2">
      <c r="B10600" s="280"/>
    </row>
    <row r="10601" spans="2:2">
      <c r="B10601" s="280"/>
    </row>
    <row r="10602" spans="2:2">
      <c r="B10602" s="280"/>
    </row>
    <row r="10603" spans="2:2">
      <c r="B10603" s="280"/>
    </row>
    <row r="10604" spans="2:2">
      <c r="B10604" s="280"/>
    </row>
    <row r="10605" spans="2:2">
      <c r="B10605" s="280"/>
    </row>
    <row r="10606" spans="2:2">
      <c r="B10606" s="280"/>
    </row>
    <row r="10607" spans="2:2">
      <c r="B10607" s="280"/>
    </row>
    <row r="10608" spans="2:2">
      <c r="B10608" s="280"/>
    </row>
    <row r="10609" spans="2:2">
      <c r="B10609" s="280"/>
    </row>
    <row r="10610" spans="2:2">
      <c r="B10610" s="280"/>
    </row>
    <row r="10611" spans="2:2">
      <c r="B10611" s="280"/>
    </row>
    <row r="10612" spans="2:2">
      <c r="B10612" s="280"/>
    </row>
    <row r="10613" spans="2:2">
      <c r="B10613" s="280"/>
    </row>
    <row r="10614" spans="2:2">
      <c r="B10614" s="280"/>
    </row>
    <row r="10615" spans="2:2">
      <c r="B10615" s="280"/>
    </row>
    <row r="10616" spans="2:2">
      <c r="B10616" s="280"/>
    </row>
    <row r="10617" spans="2:2">
      <c r="B10617" s="280"/>
    </row>
    <row r="10618" spans="2:2">
      <c r="B10618" s="280"/>
    </row>
    <row r="10619" spans="2:2">
      <c r="B10619" s="280"/>
    </row>
    <row r="10620" spans="2:2">
      <c r="B10620" s="280"/>
    </row>
    <row r="10621" spans="2:2">
      <c r="B10621" s="280"/>
    </row>
    <row r="10622" spans="2:2">
      <c r="B10622" s="280"/>
    </row>
    <row r="10623" spans="2:2">
      <c r="B10623" s="280"/>
    </row>
    <row r="10624" spans="2:2">
      <c r="B10624" s="280"/>
    </row>
    <row r="10625" spans="2:2">
      <c r="B10625" s="280"/>
    </row>
    <row r="10626" spans="2:2">
      <c r="B10626" s="280"/>
    </row>
    <row r="10627" spans="2:2">
      <c r="B10627" s="280"/>
    </row>
    <row r="10628" spans="2:2">
      <c r="B10628" s="280"/>
    </row>
    <row r="10629" spans="2:2">
      <c r="B10629" s="280"/>
    </row>
    <row r="10630" spans="2:2">
      <c r="B10630" s="280"/>
    </row>
    <row r="10631" spans="2:2">
      <c r="B10631" s="280"/>
    </row>
    <row r="10632" spans="2:2">
      <c r="B10632" s="280"/>
    </row>
    <row r="10633" spans="2:2">
      <c r="B10633" s="280"/>
    </row>
    <row r="10634" spans="2:2">
      <c r="B10634" s="280"/>
    </row>
    <row r="10635" spans="2:2">
      <c r="B10635" s="280"/>
    </row>
    <row r="10636" spans="2:2">
      <c r="B10636" s="280"/>
    </row>
    <row r="10637" spans="2:2">
      <c r="B10637" s="280"/>
    </row>
    <row r="10638" spans="2:2">
      <c r="B10638" s="280"/>
    </row>
    <row r="10639" spans="2:2">
      <c r="B10639" s="280"/>
    </row>
    <row r="10640" spans="2:2">
      <c r="B10640" s="280"/>
    </row>
    <row r="10641" spans="2:2">
      <c r="B10641" s="280"/>
    </row>
    <row r="10642" spans="2:2">
      <c r="B10642" s="280"/>
    </row>
    <row r="10643" spans="2:2">
      <c r="B10643" s="280"/>
    </row>
    <row r="10644" spans="2:2">
      <c r="B10644" s="280"/>
    </row>
    <row r="10645" spans="2:2">
      <c r="B10645" s="280"/>
    </row>
    <row r="10646" spans="2:2">
      <c r="B10646" s="280"/>
    </row>
    <row r="10647" spans="2:2">
      <c r="B10647" s="280"/>
    </row>
    <row r="10648" spans="2:2">
      <c r="B10648" s="280"/>
    </row>
    <row r="10649" spans="2:2">
      <c r="B10649" s="280"/>
    </row>
    <row r="10650" spans="2:2">
      <c r="B10650" s="280"/>
    </row>
    <row r="10651" spans="2:2">
      <c r="B10651" s="280"/>
    </row>
    <row r="10652" spans="2:2">
      <c r="B10652" s="280"/>
    </row>
    <row r="10653" spans="2:2">
      <c r="B10653" s="280"/>
    </row>
    <row r="10654" spans="2:2">
      <c r="B10654" s="280"/>
    </row>
    <row r="10655" spans="2:2">
      <c r="B10655" s="280"/>
    </row>
    <row r="10656" spans="2:2">
      <c r="B10656" s="280"/>
    </row>
    <row r="10657" spans="2:2">
      <c r="B10657" s="280"/>
    </row>
    <row r="10658" spans="2:2">
      <c r="B10658" s="280"/>
    </row>
    <row r="10659" spans="2:2">
      <c r="B10659" s="280"/>
    </row>
    <row r="10660" spans="2:2">
      <c r="B10660" s="280"/>
    </row>
    <row r="10661" spans="2:2">
      <c r="B10661" s="280"/>
    </row>
    <row r="10662" spans="2:2">
      <c r="B10662" s="280"/>
    </row>
    <row r="10663" spans="2:2">
      <c r="B10663" s="280"/>
    </row>
    <row r="10664" spans="2:2">
      <c r="B10664" s="280"/>
    </row>
    <row r="10665" spans="2:2">
      <c r="B10665" s="280"/>
    </row>
    <row r="10666" spans="2:2">
      <c r="B10666" s="280"/>
    </row>
    <row r="10667" spans="2:2">
      <c r="B10667" s="280"/>
    </row>
    <row r="10668" spans="2:2">
      <c r="B10668" s="280"/>
    </row>
    <row r="10669" spans="2:2">
      <c r="B10669" s="280"/>
    </row>
    <row r="10670" spans="2:2">
      <c r="B10670" s="280"/>
    </row>
    <row r="10671" spans="2:2">
      <c r="B10671" s="280"/>
    </row>
    <row r="10672" spans="2:2">
      <c r="B10672" s="280"/>
    </row>
    <row r="10673" spans="2:2">
      <c r="B10673" s="280"/>
    </row>
    <row r="10674" spans="2:2">
      <c r="B10674" s="280"/>
    </row>
    <row r="10675" spans="2:2">
      <c r="B10675" s="280"/>
    </row>
    <row r="10676" spans="2:2">
      <c r="B10676" s="280"/>
    </row>
    <row r="10677" spans="2:2">
      <c r="B10677" s="280"/>
    </row>
    <row r="10678" spans="2:2">
      <c r="B10678" s="280"/>
    </row>
    <row r="10679" spans="2:2">
      <c r="B10679" s="280"/>
    </row>
    <row r="10680" spans="2:2">
      <c r="B10680" s="280"/>
    </row>
    <row r="10681" spans="2:2">
      <c r="B10681" s="280"/>
    </row>
    <row r="10682" spans="2:2">
      <c r="B10682" s="280"/>
    </row>
    <row r="10683" spans="2:2">
      <c r="B10683" s="280"/>
    </row>
    <row r="10684" spans="2:2">
      <c r="B10684" s="280"/>
    </row>
    <row r="10685" spans="2:2">
      <c r="B10685" s="280"/>
    </row>
    <row r="10686" spans="2:2">
      <c r="B10686" s="280"/>
    </row>
    <row r="10687" spans="2:2">
      <c r="B10687" s="280"/>
    </row>
    <row r="10688" spans="2:2">
      <c r="B10688" s="280"/>
    </row>
    <row r="10689" spans="2:2">
      <c r="B10689" s="280"/>
    </row>
    <row r="10690" spans="2:2">
      <c r="B10690" s="280"/>
    </row>
    <row r="10691" spans="2:2">
      <c r="B10691" s="280"/>
    </row>
    <row r="10692" spans="2:2">
      <c r="B10692" s="280"/>
    </row>
    <row r="10693" spans="2:2">
      <c r="B10693" s="280"/>
    </row>
    <row r="10694" spans="2:2">
      <c r="B10694" s="280"/>
    </row>
    <row r="10695" spans="2:2">
      <c r="B10695" s="280"/>
    </row>
    <row r="10696" spans="2:2">
      <c r="B10696" s="280"/>
    </row>
    <row r="10697" spans="2:2">
      <c r="B10697" s="280"/>
    </row>
    <row r="10698" spans="2:2">
      <c r="B10698" s="280"/>
    </row>
    <row r="10699" spans="2:2">
      <c r="B10699" s="280"/>
    </row>
    <row r="10700" spans="2:2">
      <c r="B10700" s="280"/>
    </row>
    <row r="10701" spans="2:2">
      <c r="B10701" s="280"/>
    </row>
    <row r="10702" spans="2:2">
      <c r="B10702" s="280"/>
    </row>
    <row r="10703" spans="2:2">
      <c r="B10703" s="280"/>
    </row>
    <row r="10704" spans="2:2">
      <c r="B10704" s="280"/>
    </row>
    <row r="10705" spans="2:2">
      <c r="B10705" s="280"/>
    </row>
    <row r="10706" spans="2:2">
      <c r="B10706" s="280"/>
    </row>
    <row r="10707" spans="2:2">
      <c r="B10707" s="280"/>
    </row>
    <row r="10708" spans="2:2">
      <c r="B10708" s="280"/>
    </row>
    <row r="10709" spans="2:2">
      <c r="B10709" s="280"/>
    </row>
    <row r="10710" spans="2:2">
      <c r="B10710" s="280"/>
    </row>
    <row r="10711" spans="2:2">
      <c r="B10711" s="280"/>
    </row>
    <row r="10712" spans="2:2">
      <c r="B10712" s="280"/>
    </row>
    <row r="10713" spans="2:2">
      <c r="B10713" s="280"/>
    </row>
    <row r="10714" spans="2:2">
      <c r="B10714" s="280"/>
    </row>
    <row r="10715" spans="2:2">
      <c r="B10715" s="280"/>
    </row>
    <row r="10716" spans="2:2">
      <c r="B10716" s="280"/>
    </row>
    <row r="10717" spans="2:2">
      <c r="B10717" s="280"/>
    </row>
    <row r="10718" spans="2:2">
      <c r="B10718" s="280"/>
    </row>
    <row r="10719" spans="2:2">
      <c r="B10719" s="280"/>
    </row>
    <row r="10720" spans="2:2">
      <c r="B10720" s="280"/>
    </row>
    <row r="10721" spans="2:2">
      <c r="B10721" s="280"/>
    </row>
    <row r="10722" spans="2:2">
      <c r="B10722" s="280"/>
    </row>
    <row r="10723" spans="2:2">
      <c r="B10723" s="280"/>
    </row>
    <row r="10724" spans="2:2">
      <c r="B10724" s="280"/>
    </row>
    <row r="10725" spans="2:2">
      <c r="B10725" s="280"/>
    </row>
    <row r="10726" spans="2:2">
      <c r="B10726" s="280"/>
    </row>
    <row r="10727" spans="2:2">
      <c r="B10727" s="280"/>
    </row>
    <row r="10728" spans="2:2">
      <c r="B10728" s="280"/>
    </row>
    <row r="10729" spans="2:2">
      <c r="B10729" s="280"/>
    </row>
    <row r="10730" spans="2:2">
      <c r="B10730" s="280"/>
    </row>
    <row r="10731" spans="2:2">
      <c r="B10731" s="280"/>
    </row>
    <row r="10732" spans="2:2">
      <c r="B10732" s="280"/>
    </row>
    <row r="10733" spans="2:2">
      <c r="B10733" s="280"/>
    </row>
    <row r="10734" spans="2:2">
      <c r="B10734" s="280"/>
    </row>
    <row r="10735" spans="2:2">
      <c r="B10735" s="280"/>
    </row>
    <row r="10736" spans="2:2">
      <c r="B10736" s="280"/>
    </row>
    <row r="10737" spans="2:2">
      <c r="B10737" s="280"/>
    </row>
    <row r="10738" spans="2:2">
      <c r="B10738" s="280"/>
    </row>
    <row r="10739" spans="2:2">
      <c r="B10739" s="280"/>
    </row>
    <row r="10740" spans="2:2">
      <c r="B10740" s="280"/>
    </row>
    <row r="10741" spans="2:2">
      <c r="B10741" s="280"/>
    </row>
    <row r="10742" spans="2:2">
      <c r="B10742" s="280"/>
    </row>
    <row r="10743" spans="2:2">
      <c r="B10743" s="280"/>
    </row>
    <row r="10744" spans="2:2">
      <c r="B10744" s="280"/>
    </row>
    <row r="10745" spans="2:2">
      <c r="B10745" s="280"/>
    </row>
    <row r="10746" spans="2:2">
      <c r="B10746" s="280"/>
    </row>
    <row r="10747" spans="2:2">
      <c r="B10747" s="280"/>
    </row>
    <row r="10748" spans="2:2">
      <c r="B10748" s="280"/>
    </row>
    <row r="10749" spans="2:2">
      <c r="B10749" s="280"/>
    </row>
    <row r="10750" spans="2:2">
      <c r="B10750" s="280"/>
    </row>
    <row r="10751" spans="2:2">
      <c r="B10751" s="280"/>
    </row>
    <row r="10752" spans="2:2">
      <c r="B10752" s="280"/>
    </row>
    <row r="10753" spans="2:2">
      <c r="B10753" s="280"/>
    </row>
    <row r="10754" spans="2:2">
      <c r="B10754" s="280"/>
    </row>
    <row r="10755" spans="2:2">
      <c r="B10755" s="280"/>
    </row>
    <row r="10756" spans="2:2">
      <c r="B10756" s="280"/>
    </row>
    <row r="10757" spans="2:2">
      <c r="B10757" s="280"/>
    </row>
    <row r="10758" spans="2:2">
      <c r="B10758" s="280"/>
    </row>
    <row r="10759" spans="2:2">
      <c r="B10759" s="280"/>
    </row>
    <row r="10760" spans="2:2">
      <c r="B10760" s="280"/>
    </row>
    <row r="10761" spans="2:2">
      <c r="B10761" s="280"/>
    </row>
    <row r="10762" spans="2:2">
      <c r="B10762" s="280"/>
    </row>
    <row r="10763" spans="2:2">
      <c r="B10763" s="280"/>
    </row>
    <row r="10764" spans="2:2">
      <c r="B10764" s="280"/>
    </row>
    <row r="10765" spans="2:2">
      <c r="B10765" s="280"/>
    </row>
    <row r="10766" spans="2:2">
      <c r="B10766" s="280"/>
    </row>
    <row r="10767" spans="2:2">
      <c r="B10767" s="280"/>
    </row>
    <row r="10768" spans="2:2">
      <c r="B10768" s="280"/>
    </row>
    <row r="10769" spans="2:2">
      <c r="B10769" s="280"/>
    </row>
    <row r="10770" spans="2:2">
      <c r="B10770" s="280"/>
    </row>
    <row r="10771" spans="2:2">
      <c r="B10771" s="280"/>
    </row>
    <row r="10772" spans="2:2">
      <c r="B10772" s="280"/>
    </row>
    <row r="10773" spans="2:2">
      <c r="B10773" s="280"/>
    </row>
    <row r="10774" spans="2:2">
      <c r="B10774" s="280"/>
    </row>
    <row r="10775" spans="2:2">
      <c r="B10775" s="280"/>
    </row>
    <row r="10776" spans="2:2">
      <c r="B10776" s="280"/>
    </row>
    <row r="10777" spans="2:2">
      <c r="B10777" s="280"/>
    </row>
    <row r="10778" spans="2:2">
      <c r="B10778" s="280"/>
    </row>
    <row r="10779" spans="2:2">
      <c r="B10779" s="280"/>
    </row>
    <row r="10780" spans="2:2">
      <c r="B10780" s="280"/>
    </row>
    <row r="10781" spans="2:2">
      <c r="B10781" s="280"/>
    </row>
    <row r="10782" spans="2:2">
      <c r="B10782" s="280"/>
    </row>
    <row r="10783" spans="2:2">
      <c r="B10783" s="280"/>
    </row>
    <row r="10784" spans="2:2">
      <c r="B10784" s="280"/>
    </row>
    <row r="10785" spans="2:2">
      <c r="B10785" s="280"/>
    </row>
    <row r="10786" spans="2:2">
      <c r="B10786" s="280"/>
    </row>
    <row r="10787" spans="2:2">
      <c r="B10787" s="280"/>
    </row>
    <row r="10788" spans="2:2">
      <c r="B10788" s="280"/>
    </row>
    <row r="10789" spans="2:2">
      <c r="B10789" s="280"/>
    </row>
    <row r="10790" spans="2:2">
      <c r="B10790" s="280"/>
    </row>
    <row r="10791" spans="2:2">
      <c r="B10791" s="280"/>
    </row>
    <row r="10792" spans="2:2">
      <c r="B10792" s="280"/>
    </row>
    <row r="10793" spans="2:2">
      <c r="B10793" s="280"/>
    </row>
    <row r="10794" spans="2:2">
      <c r="B10794" s="280"/>
    </row>
    <row r="10795" spans="2:2">
      <c r="B10795" s="280"/>
    </row>
    <row r="10796" spans="2:2">
      <c r="B10796" s="280"/>
    </row>
    <row r="10797" spans="2:2">
      <c r="B10797" s="280"/>
    </row>
    <row r="10798" spans="2:2">
      <c r="B10798" s="280"/>
    </row>
    <row r="10799" spans="2:2">
      <c r="B10799" s="280"/>
    </row>
    <row r="10800" spans="2:2">
      <c r="B10800" s="280"/>
    </row>
    <row r="10801" spans="2:2">
      <c r="B10801" s="280"/>
    </row>
    <row r="10802" spans="2:2">
      <c r="B10802" s="280"/>
    </row>
    <row r="10803" spans="2:2">
      <c r="B10803" s="280"/>
    </row>
    <row r="10804" spans="2:2">
      <c r="B10804" s="280"/>
    </row>
    <row r="10805" spans="2:2">
      <c r="B10805" s="280"/>
    </row>
    <row r="10806" spans="2:2">
      <c r="B10806" s="280"/>
    </row>
    <row r="10807" spans="2:2">
      <c r="B10807" s="280"/>
    </row>
    <row r="10808" spans="2:2">
      <c r="B10808" s="280"/>
    </row>
    <row r="10809" spans="2:2">
      <c r="B10809" s="280"/>
    </row>
    <row r="10810" spans="2:2">
      <c r="B10810" s="280"/>
    </row>
    <row r="10811" spans="2:2">
      <c r="B10811" s="280"/>
    </row>
    <row r="10812" spans="2:2">
      <c r="B10812" s="280"/>
    </row>
    <row r="10813" spans="2:2">
      <c r="B10813" s="280"/>
    </row>
    <row r="10814" spans="2:2">
      <c r="B10814" s="280"/>
    </row>
    <row r="10815" spans="2:2">
      <c r="B10815" s="280"/>
    </row>
    <row r="10816" spans="2:2">
      <c r="B10816" s="280"/>
    </row>
    <row r="10817" spans="2:2">
      <c r="B10817" s="280"/>
    </row>
    <row r="10818" spans="2:2">
      <c r="B10818" s="280"/>
    </row>
    <row r="10819" spans="2:2">
      <c r="B10819" s="280"/>
    </row>
    <row r="10820" spans="2:2">
      <c r="B10820" s="280"/>
    </row>
    <row r="10821" spans="2:2">
      <c r="B10821" s="280"/>
    </row>
    <row r="10822" spans="2:2">
      <c r="B10822" s="280"/>
    </row>
    <row r="10823" spans="2:2">
      <c r="B10823" s="280"/>
    </row>
    <row r="10824" spans="2:2">
      <c r="B10824" s="280"/>
    </row>
    <row r="10825" spans="2:2">
      <c r="B10825" s="280"/>
    </row>
    <row r="10826" spans="2:2">
      <c r="B10826" s="280"/>
    </row>
    <row r="10827" spans="2:2">
      <c r="B10827" s="280"/>
    </row>
    <row r="10828" spans="2:2">
      <c r="B10828" s="280"/>
    </row>
    <row r="10829" spans="2:2">
      <c r="B10829" s="280"/>
    </row>
    <row r="10830" spans="2:2">
      <c r="B10830" s="280"/>
    </row>
    <row r="10831" spans="2:2">
      <c r="B10831" s="280"/>
    </row>
    <row r="10832" spans="2:2">
      <c r="B10832" s="280"/>
    </row>
    <row r="10833" spans="2:2">
      <c r="B10833" s="280"/>
    </row>
    <row r="10834" spans="2:2">
      <c r="B10834" s="280"/>
    </row>
    <row r="10835" spans="2:2">
      <c r="B10835" s="280"/>
    </row>
    <row r="10836" spans="2:2">
      <c r="B10836" s="280"/>
    </row>
    <row r="10837" spans="2:2">
      <c r="B10837" s="280"/>
    </row>
    <row r="10838" spans="2:2">
      <c r="B10838" s="280"/>
    </row>
    <row r="10839" spans="2:2">
      <c r="B10839" s="280"/>
    </row>
    <row r="10840" spans="2:2">
      <c r="B10840" s="280"/>
    </row>
    <row r="10841" spans="2:2">
      <c r="B10841" s="280"/>
    </row>
    <row r="10842" spans="2:2">
      <c r="B10842" s="280"/>
    </row>
    <row r="10843" spans="2:2">
      <c r="B10843" s="280"/>
    </row>
    <row r="10844" spans="2:2">
      <c r="B10844" s="280"/>
    </row>
    <row r="10845" spans="2:2">
      <c r="B10845" s="280"/>
    </row>
    <row r="10846" spans="2:2">
      <c r="B10846" s="280"/>
    </row>
    <row r="10847" spans="2:2">
      <c r="B10847" s="280"/>
    </row>
    <row r="10848" spans="2:2">
      <c r="B10848" s="280"/>
    </row>
    <row r="10849" spans="2:2">
      <c r="B10849" s="280"/>
    </row>
    <row r="10850" spans="2:2">
      <c r="B10850" s="280"/>
    </row>
    <row r="10851" spans="2:2">
      <c r="B10851" s="280"/>
    </row>
    <row r="10852" spans="2:2">
      <c r="B10852" s="280"/>
    </row>
    <row r="10853" spans="2:2">
      <c r="B10853" s="280"/>
    </row>
    <row r="10854" spans="2:2">
      <c r="B10854" s="280"/>
    </row>
    <row r="10855" spans="2:2">
      <c r="B10855" s="280"/>
    </row>
    <row r="10856" spans="2:2">
      <c r="B10856" s="280"/>
    </row>
    <row r="10857" spans="2:2">
      <c r="B10857" s="280"/>
    </row>
    <row r="10858" spans="2:2">
      <c r="B10858" s="280"/>
    </row>
    <row r="10859" spans="2:2">
      <c r="B10859" s="280"/>
    </row>
    <row r="10860" spans="2:2">
      <c r="B10860" s="280"/>
    </row>
    <row r="10861" spans="2:2">
      <c r="B10861" s="280"/>
    </row>
    <row r="10862" spans="2:2">
      <c r="B10862" s="280"/>
    </row>
    <row r="10863" spans="2:2">
      <c r="B10863" s="280"/>
    </row>
    <row r="10864" spans="2:2">
      <c r="B10864" s="280"/>
    </row>
    <row r="10865" spans="2:2">
      <c r="B10865" s="280"/>
    </row>
    <row r="10866" spans="2:2">
      <c r="B10866" s="280"/>
    </row>
    <row r="10867" spans="2:2">
      <c r="B10867" s="280"/>
    </row>
    <row r="10868" spans="2:2">
      <c r="B10868" s="280"/>
    </row>
    <row r="10869" spans="2:2">
      <c r="B10869" s="280"/>
    </row>
    <row r="10870" spans="2:2">
      <c r="B10870" s="280"/>
    </row>
    <row r="10871" spans="2:2">
      <c r="B10871" s="280"/>
    </row>
    <row r="10872" spans="2:2">
      <c r="B10872" s="280"/>
    </row>
    <row r="10873" spans="2:2">
      <c r="B10873" s="280"/>
    </row>
    <row r="10874" spans="2:2">
      <c r="B10874" s="280"/>
    </row>
    <row r="10875" spans="2:2">
      <c r="B10875" s="280"/>
    </row>
    <row r="10876" spans="2:2">
      <c r="B10876" s="280"/>
    </row>
    <row r="10877" spans="2:2">
      <c r="B10877" s="280"/>
    </row>
    <row r="10878" spans="2:2">
      <c r="B10878" s="280"/>
    </row>
    <row r="10879" spans="2:2">
      <c r="B10879" s="280"/>
    </row>
    <row r="10880" spans="2:2">
      <c r="B10880" s="280"/>
    </row>
    <row r="10881" spans="2:2">
      <c r="B10881" s="280"/>
    </row>
    <row r="10882" spans="2:2">
      <c r="B10882" s="280"/>
    </row>
    <row r="10883" spans="2:2">
      <c r="B10883" s="280"/>
    </row>
    <row r="10884" spans="2:2">
      <c r="B10884" s="280"/>
    </row>
    <row r="10885" spans="2:2">
      <c r="B10885" s="280"/>
    </row>
    <row r="10886" spans="2:2">
      <c r="B10886" s="280"/>
    </row>
    <row r="10887" spans="2:2">
      <c r="B10887" s="280"/>
    </row>
    <row r="10888" spans="2:2">
      <c r="B10888" s="280"/>
    </row>
    <row r="10889" spans="2:2">
      <c r="B10889" s="280"/>
    </row>
    <row r="10890" spans="2:2">
      <c r="B10890" s="280"/>
    </row>
    <row r="10891" spans="2:2">
      <c r="B10891" s="280"/>
    </row>
    <row r="10892" spans="2:2">
      <c r="B10892" s="280"/>
    </row>
    <row r="10893" spans="2:2">
      <c r="B10893" s="280"/>
    </row>
    <row r="10894" spans="2:2">
      <c r="B10894" s="280"/>
    </row>
    <row r="10895" spans="2:2">
      <c r="B10895" s="280"/>
    </row>
    <row r="10896" spans="2:2">
      <c r="B10896" s="280"/>
    </row>
    <row r="10897" spans="2:2">
      <c r="B10897" s="280"/>
    </row>
    <row r="10898" spans="2:2">
      <c r="B10898" s="280"/>
    </row>
    <row r="10899" spans="2:2">
      <c r="B10899" s="280"/>
    </row>
    <row r="10900" spans="2:2">
      <c r="B10900" s="280"/>
    </row>
    <row r="10901" spans="2:2">
      <c r="B10901" s="280"/>
    </row>
    <row r="10902" spans="2:2">
      <c r="B10902" s="280"/>
    </row>
    <row r="10903" spans="2:2">
      <c r="B10903" s="280"/>
    </row>
    <row r="10904" spans="2:2">
      <c r="B10904" s="280"/>
    </row>
    <row r="10905" spans="2:2">
      <c r="B10905" s="280"/>
    </row>
    <row r="10906" spans="2:2">
      <c r="B10906" s="280"/>
    </row>
    <row r="10907" spans="2:2">
      <c r="B10907" s="280"/>
    </row>
    <row r="10908" spans="2:2">
      <c r="B10908" s="280"/>
    </row>
    <row r="10909" spans="2:2">
      <c r="B10909" s="280"/>
    </row>
    <row r="10910" spans="2:2">
      <c r="B10910" s="280"/>
    </row>
    <row r="10911" spans="2:2">
      <c r="B10911" s="280"/>
    </row>
    <row r="10912" spans="2:2">
      <c r="B10912" s="280"/>
    </row>
    <row r="10913" spans="2:2">
      <c r="B10913" s="280"/>
    </row>
    <row r="10914" spans="2:2">
      <c r="B10914" s="280"/>
    </row>
    <row r="10915" spans="2:2">
      <c r="B10915" s="280"/>
    </row>
    <row r="10916" spans="2:2">
      <c r="B10916" s="280"/>
    </row>
    <row r="10917" spans="2:2">
      <c r="B10917" s="280"/>
    </row>
    <row r="10918" spans="2:2">
      <c r="B10918" s="280"/>
    </row>
    <row r="10919" spans="2:2">
      <c r="B10919" s="280"/>
    </row>
    <row r="10920" spans="2:2">
      <c r="B10920" s="280"/>
    </row>
    <row r="10921" spans="2:2">
      <c r="B10921" s="280"/>
    </row>
    <row r="10922" spans="2:2">
      <c r="B10922" s="280"/>
    </row>
    <row r="10923" spans="2:2">
      <c r="B10923" s="280"/>
    </row>
    <row r="10924" spans="2:2">
      <c r="B10924" s="280"/>
    </row>
    <row r="10925" spans="2:2">
      <c r="B10925" s="280"/>
    </row>
    <row r="10926" spans="2:2">
      <c r="B10926" s="280"/>
    </row>
    <row r="10927" spans="2:2">
      <c r="B10927" s="280"/>
    </row>
    <row r="10928" spans="2:2">
      <c r="B10928" s="280"/>
    </row>
    <row r="10929" spans="2:2">
      <c r="B10929" s="280"/>
    </row>
    <row r="10930" spans="2:2">
      <c r="B10930" s="280"/>
    </row>
    <row r="10931" spans="2:2">
      <c r="B10931" s="280"/>
    </row>
    <row r="10932" spans="2:2">
      <c r="B10932" s="280"/>
    </row>
    <row r="10933" spans="2:2">
      <c r="B10933" s="280"/>
    </row>
    <row r="10934" spans="2:2">
      <c r="B10934" s="280"/>
    </row>
    <row r="10935" spans="2:2">
      <c r="B10935" s="280"/>
    </row>
    <row r="10936" spans="2:2">
      <c r="B10936" s="280"/>
    </row>
    <row r="10937" spans="2:2">
      <c r="B10937" s="280"/>
    </row>
    <row r="10938" spans="2:2">
      <c r="B10938" s="280"/>
    </row>
    <row r="10939" spans="2:2">
      <c r="B10939" s="280"/>
    </row>
    <row r="10940" spans="2:2">
      <c r="B10940" s="280"/>
    </row>
    <row r="10941" spans="2:2">
      <c r="B10941" s="280"/>
    </row>
    <row r="10942" spans="2:2">
      <c r="B10942" s="280"/>
    </row>
    <row r="10943" spans="2:2">
      <c r="B10943" s="280"/>
    </row>
    <row r="10944" spans="2:2">
      <c r="B10944" s="280"/>
    </row>
    <row r="10945" spans="2:2">
      <c r="B10945" s="280"/>
    </row>
    <row r="10946" spans="2:2">
      <c r="B10946" s="280"/>
    </row>
    <row r="10947" spans="2:2">
      <c r="B10947" s="280"/>
    </row>
    <row r="10948" spans="2:2">
      <c r="B10948" s="280"/>
    </row>
    <row r="10949" spans="2:2">
      <c r="B10949" s="280"/>
    </row>
    <row r="10950" spans="2:2">
      <c r="B10950" s="280"/>
    </row>
    <row r="10951" spans="2:2">
      <c r="B10951" s="280"/>
    </row>
    <row r="10952" spans="2:2">
      <c r="B10952" s="280"/>
    </row>
    <row r="10953" spans="2:2">
      <c r="B10953" s="280"/>
    </row>
    <row r="10954" spans="2:2">
      <c r="B10954" s="280"/>
    </row>
    <row r="10955" spans="2:2">
      <c r="B10955" s="280"/>
    </row>
    <row r="10956" spans="2:2">
      <c r="B10956" s="280"/>
    </row>
    <row r="10957" spans="2:2">
      <c r="B10957" s="280"/>
    </row>
    <row r="10958" spans="2:2">
      <c r="B10958" s="280"/>
    </row>
    <row r="10959" spans="2:2">
      <c r="B10959" s="280"/>
    </row>
    <row r="10960" spans="2:2">
      <c r="B10960" s="280"/>
    </row>
    <row r="10961" spans="2:2">
      <c r="B10961" s="280"/>
    </row>
    <row r="10962" spans="2:2">
      <c r="B10962" s="280"/>
    </row>
    <row r="10963" spans="2:2">
      <c r="B10963" s="280"/>
    </row>
    <row r="10964" spans="2:2">
      <c r="B10964" s="280"/>
    </row>
    <row r="10965" spans="2:2">
      <c r="B10965" s="280"/>
    </row>
    <row r="10966" spans="2:2">
      <c r="B10966" s="280"/>
    </row>
    <row r="10967" spans="2:2">
      <c r="B10967" s="280"/>
    </row>
    <row r="10968" spans="2:2">
      <c r="B10968" s="280"/>
    </row>
    <row r="10969" spans="2:2">
      <c r="B10969" s="280"/>
    </row>
    <row r="10970" spans="2:2">
      <c r="B10970" s="280"/>
    </row>
    <row r="10971" spans="2:2">
      <c r="B10971" s="280"/>
    </row>
    <row r="10972" spans="2:2">
      <c r="B10972" s="280"/>
    </row>
    <row r="10973" spans="2:2">
      <c r="B10973" s="280"/>
    </row>
    <row r="10974" spans="2:2">
      <c r="B10974" s="280"/>
    </row>
    <row r="10975" spans="2:2">
      <c r="B10975" s="280"/>
    </row>
    <row r="10976" spans="2:2">
      <c r="B10976" s="280"/>
    </row>
    <row r="10977" spans="2:2">
      <c r="B10977" s="280"/>
    </row>
    <row r="10978" spans="2:2">
      <c r="B10978" s="280"/>
    </row>
    <row r="10979" spans="2:2">
      <c r="B10979" s="280"/>
    </row>
    <row r="10980" spans="2:2">
      <c r="B10980" s="280"/>
    </row>
    <row r="10981" spans="2:2">
      <c r="B10981" s="280"/>
    </row>
    <row r="10982" spans="2:2">
      <c r="B10982" s="280"/>
    </row>
    <row r="10983" spans="2:2">
      <c r="B10983" s="280"/>
    </row>
    <row r="10984" spans="2:2">
      <c r="B10984" s="280"/>
    </row>
    <row r="10985" spans="2:2">
      <c r="B10985" s="280"/>
    </row>
    <row r="10986" spans="2:2">
      <c r="B10986" s="280"/>
    </row>
    <row r="10987" spans="2:2">
      <c r="B10987" s="280"/>
    </row>
    <row r="10988" spans="2:2">
      <c r="B10988" s="280"/>
    </row>
    <row r="10989" spans="2:2">
      <c r="B10989" s="280"/>
    </row>
    <row r="10990" spans="2:2">
      <c r="B10990" s="280"/>
    </row>
    <row r="10991" spans="2:2">
      <c r="B10991" s="280"/>
    </row>
    <row r="10992" spans="2:2">
      <c r="B10992" s="280"/>
    </row>
    <row r="10993" spans="2:2">
      <c r="B10993" s="280"/>
    </row>
    <row r="10994" spans="2:2">
      <c r="B10994" s="280"/>
    </row>
    <row r="10995" spans="2:2">
      <c r="B10995" s="280"/>
    </row>
    <row r="10996" spans="2:2">
      <c r="B10996" s="280"/>
    </row>
    <row r="10997" spans="2:2">
      <c r="B10997" s="280"/>
    </row>
    <row r="10998" spans="2:2">
      <c r="B10998" s="280"/>
    </row>
    <row r="10999" spans="2:2">
      <c r="B10999" s="280"/>
    </row>
    <row r="11000" spans="2:2">
      <c r="B11000" s="280"/>
    </row>
    <row r="11001" spans="2:2">
      <c r="B11001" s="280"/>
    </row>
    <row r="11002" spans="2:2">
      <c r="B11002" s="280"/>
    </row>
    <row r="11003" spans="2:2">
      <c r="B11003" s="280"/>
    </row>
    <row r="11004" spans="2:2">
      <c r="B11004" s="280"/>
    </row>
    <row r="11005" spans="2:2">
      <c r="B11005" s="280"/>
    </row>
    <row r="11006" spans="2:2">
      <c r="B11006" s="280"/>
    </row>
    <row r="11007" spans="2:2">
      <c r="B11007" s="280"/>
    </row>
    <row r="11008" spans="2:2">
      <c r="B11008" s="280"/>
    </row>
    <row r="11009" spans="2:2">
      <c r="B11009" s="280"/>
    </row>
    <row r="11010" spans="2:2">
      <c r="B11010" s="280"/>
    </row>
    <row r="11011" spans="2:2">
      <c r="B11011" s="280"/>
    </row>
    <row r="11012" spans="2:2">
      <c r="B11012" s="280"/>
    </row>
    <row r="11013" spans="2:2">
      <c r="B11013" s="280"/>
    </row>
    <row r="11014" spans="2:2">
      <c r="B11014" s="280"/>
    </row>
    <row r="11015" spans="2:2">
      <c r="B11015" s="280"/>
    </row>
    <row r="11016" spans="2:2">
      <c r="B11016" s="280"/>
    </row>
    <row r="11017" spans="2:2">
      <c r="B11017" s="280"/>
    </row>
    <row r="11018" spans="2:2">
      <c r="B11018" s="280"/>
    </row>
    <row r="11019" spans="2:2">
      <c r="B11019" s="280"/>
    </row>
    <row r="11020" spans="2:2">
      <c r="B11020" s="280"/>
    </row>
    <row r="11021" spans="2:2">
      <c r="B11021" s="280"/>
    </row>
    <row r="11022" spans="2:2">
      <c r="B11022" s="280"/>
    </row>
    <row r="11023" spans="2:2">
      <c r="B11023" s="280"/>
    </row>
    <row r="11024" spans="2:2">
      <c r="B11024" s="280"/>
    </row>
    <row r="11025" spans="2:2">
      <c r="B11025" s="280"/>
    </row>
    <row r="11026" spans="2:2">
      <c r="B11026" s="280"/>
    </row>
    <row r="11027" spans="2:2">
      <c r="B11027" s="280"/>
    </row>
    <row r="11028" spans="2:2">
      <c r="B11028" s="280"/>
    </row>
    <row r="11029" spans="2:2">
      <c r="B11029" s="280"/>
    </row>
    <row r="11030" spans="2:2">
      <c r="B11030" s="280"/>
    </row>
    <row r="11031" spans="2:2">
      <c r="B11031" s="280"/>
    </row>
    <row r="11032" spans="2:2">
      <c r="B11032" s="280"/>
    </row>
    <row r="11033" spans="2:2">
      <c r="B11033" s="280"/>
    </row>
    <row r="11034" spans="2:2">
      <c r="B11034" s="280"/>
    </row>
    <row r="11035" spans="2:2">
      <c r="B11035" s="280"/>
    </row>
    <row r="11036" spans="2:2">
      <c r="B11036" s="280"/>
    </row>
    <row r="11037" spans="2:2">
      <c r="B11037" s="280"/>
    </row>
    <row r="11038" spans="2:2">
      <c r="B11038" s="280"/>
    </row>
    <row r="11039" spans="2:2">
      <c r="B11039" s="280"/>
    </row>
    <row r="11040" spans="2:2">
      <c r="B11040" s="280"/>
    </row>
    <row r="11041" spans="2:2">
      <c r="B11041" s="280"/>
    </row>
    <row r="11042" spans="2:2">
      <c r="B11042" s="280"/>
    </row>
    <row r="11043" spans="2:2">
      <c r="B11043" s="280"/>
    </row>
    <row r="11044" spans="2:2">
      <c r="B11044" s="280"/>
    </row>
    <row r="11045" spans="2:2">
      <c r="B11045" s="280"/>
    </row>
    <row r="11046" spans="2:2">
      <c r="B11046" s="280"/>
    </row>
    <row r="11047" spans="2:2">
      <c r="B11047" s="280"/>
    </row>
    <row r="11048" spans="2:2">
      <c r="B11048" s="280"/>
    </row>
    <row r="11049" spans="2:2">
      <c r="B11049" s="280"/>
    </row>
    <row r="11050" spans="2:2">
      <c r="B11050" s="280"/>
    </row>
    <row r="11051" spans="2:2">
      <c r="B11051" s="280"/>
    </row>
    <row r="11052" spans="2:2">
      <c r="B11052" s="280"/>
    </row>
    <row r="11053" spans="2:2">
      <c r="B11053" s="280"/>
    </row>
    <row r="11054" spans="2:2">
      <c r="B11054" s="280"/>
    </row>
    <row r="11055" spans="2:2">
      <c r="B11055" s="280"/>
    </row>
    <row r="11056" spans="2:2">
      <c r="B11056" s="280"/>
    </row>
    <row r="11057" spans="2:2">
      <c r="B11057" s="280"/>
    </row>
    <row r="11058" spans="2:2">
      <c r="B11058" s="280"/>
    </row>
    <row r="11059" spans="2:2">
      <c r="B11059" s="280"/>
    </row>
    <row r="11060" spans="2:2">
      <c r="B11060" s="280"/>
    </row>
    <row r="11061" spans="2:2">
      <c r="B11061" s="280"/>
    </row>
    <row r="11062" spans="2:2">
      <c r="B11062" s="280"/>
    </row>
    <row r="11063" spans="2:2">
      <c r="B11063" s="280"/>
    </row>
    <row r="11064" spans="2:2">
      <c r="B11064" s="280"/>
    </row>
    <row r="11065" spans="2:2">
      <c r="B11065" s="280"/>
    </row>
    <row r="11066" spans="2:2">
      <c r="B11066" s="280"/>
    </row>
    <row r="11067" spans="2:2">
      <c r="B11067" s="280"/>
    </row>
    <row r="11068" spans="2:2">
      <c r="B11068" s="280"/>
    </row>
    <row r="11069" spans="2:2">
      <c r="B11069" s="280"/>
    </row>
    <row r="11070" spans="2:2">
      <c r="B11070" s="280"/>
    </row>
    <row r="11071" spans="2:2">
      <c r="B11071" s="280"/>
    </row>
    <row r="11072" spans="2:2">
      <c r="B11072" s="280"/>
    </row>
    <row r="11073" spans="2:2">
      <c r="B11073" s="280"/>
    </row>
    <row r="11074" spans="2:2">
      <c r="B11074" s="280"/>
    </row>
    <row r="11075" spans="2:2">
      <c r="B11075" s="280"/>
    </row>
    <row r="11076" spans="2:2">
      <c r="B11076" s="280"/>
    </row>
    <row r="11077" spans="2:2">
      <c r="B11077" s="280"/>
    </row>
    <row r="11078" spans="2:2">
      <c r="B11078" s="280"/>
    </row>
    <row r="11079" spans="2:2">
      <c r="B11079" s="280"/>
    </row>
    <row r="11080" spans="2:2">
      <c r="B11080" s="280"/>
    </row>
    <row r="11081" spans="2:2">
      <c r="B11081" s="280"/>
    </row>
    <row r="11082" spans="2:2">
      <c r="B11082" s="280"/>
    </row>
    <row r="11083" spans="2:2">
      <c r="B11083" s="280"/>
    </row>
    <row r="11084" spans="2:2">
      <c r="B11084" s="280"/>
    </row>
    <row r="11085" spans="2:2">
      <c r="B11085" s="280"/>
    </row>
    <row r="11086" spans="2:2">
      <c r="B11086" s="280"/>
    </row>
    <row r="11087" spans="2:2">
      <c r="B11087" s="280"/>
    </row>
    <row r="11088" spans="2:2">
      <c r="B11088" s="280"/>
    </row>
    <row r="11089" spans="2:2">
      <c r="B11089" s="280"/>
    </row>
    <row r="11090" spans="2:2">
      <c r="B11090" s="280"/>
    </row>
    <row r="11091" spans="2:2">
      <c r="B11091" s="280"/>
    </row>
    <row r="11092" spans="2:2">
      <c r="B11092" s="280"/>
    </row>
    <row r="11093" spans="2:2">
      <c r="B11093" s="280"/>
    </row>
    <row r="11094" spans="2:2">
      <c r="B11094" s="280"/>
    </row>
    <row r="11095" spans="2:2">
      <c r="B11095" s="280"/>
    </row>
    <row r="11096" spans="2:2">
      <c r="B11096" s="280"/>
    </row>
    <row r="11097" spans="2:2">
      <c r="B11097" s="280"/>
    </row>
    <row r="11098" spans="2:2">
      <c r="B11098" s="280"/>
    </row>
    <row r="11099" spans="2:2">
      <c r="B11099" s="280"/>
    </row>
    <row r="11100" spans="2:2">
      <c r="B11100" s="280"/>
    </row>
    <row r="11101" spans="2:2">
      <c r="B11101" s="280"/>
    </row>
    <row r="11102" spans="2:2">
      <c r="B11102" s="280"/>
    </row>
    <row r="11103" spans="2:2">
      <c r="B11103" s="280"/>
    </row>
    <row r="11104" spans="2:2">
      <c r="B11104" s="280"/>
    </row>
    <row r="11105" spans="2:2">
      <c r="B11105" s="280"/>
    </row>
    <row r="11106" spans="2:2">
      <c r="B11106" s="280"/>
    </row>
    <row r="11107" spans="2:2">
      <c r="B11107" s="280"/>
    </row>
    <row r="11108" spans="2:2">
      <c r="B11108" s="280"/>
    </row>
    <row r="11109" spans="2:2">
      <c r="B11109" s="280"/>
    </row>
    <row r="11110" spans="2:2">
      <c r="B11110" s="280"/>
    </row>
    <row r="11111" spans="2:2">
      <c r="B11111" s="280"/>
    </row>
    <row r="11112" spans="2:2">
      <c r="B11112" s="280"/>
    </row>
    <row r="11113" spans="2:2">
      <c r="B11113" s="280"/>
    </row>
    <row r="11114" spans="2:2">
      <c r="B11114" s="280"/>
    </row>
    <row r="11115" spans="2:2">
      <c r="B11115" s="280"/>
    </row>
    <row r="11116" spans="2:2">
      <c r="B11116" s="280"/>
    </row>
    <row r="11117" spans="2:2">
      <c r="B11117" s="280"/>
    </row>
    <row r="11118" spans="2:2">
      <c r="B11118" s="280"/>
    </row>
    <row r="11119" spans="2:2">
      <c r="B11119" s="280"/>
    </row>
    <row r="11120" spans="2:2">
      <c r="B11120" s="280"/>
    </row>
    <row r="11121" spans="2:2">
      <c r="B11121" s="280"/>
    </row>
    <row r="11122" spans="2:2">
      <c r="B11122" s="280"/>
    </row>
    <row r="11123" spans="2:2">
      <c r="B11123" s="280"/>
    </row>
    <row r="11124" spans="2:2">
      <c r="B11124" s="280"/>
    </row>
    <row r="11125" spans="2:2">
      <c r="B11125" s="280"/>
    </row>
    <row r="11126" spans="2:2">
      <c r="B11126" s="280"/>
    </row>
    <row r="11127" spans="2:2">
      <c r="B11127" s="280"/>
    </row>
    <row r="11128" spans="2:2">
      <c r="B11128" s="280"/>
    </row>
    <row r="11129" spans="2:2">
      <c r="B11129" s="280"/>
    </row>
    <row r="11130" spans="2:2">
      <c r="B11130" s="280"/>
    </row>
    <row r="11131" spans="2:2">
      <c r="B11131" s="280"/>
    </row>
    <row r="11132" spans="2:2">
      <c r="B11132" s="280"/>
    </row>
    <row r="11133" spans="2:2">
      <c r="B11133" s="280"/>
    </row>
    <row r="11134" spans="2:2">
      <c r="B11134" s="280"/>
    </row>
    <row r="11135" spans="2:2">
      <c r="B11135" s="280"/>
    </row>
    <row r="11136" spans="2:2">
      <c r="B11136" s="280"/>
    </row>
    <row r="11137" spans="2:2">
      <c r="B11137" s="280"/>
    </row>
    <row r="11138" spans="2:2">
      <c r="B11138" s="280"/>
    </row>
    <row r="11139" spans="2:2">
      <c r="B11139" s="280"/>
    </row>
    <row r="11140" spans="2:2">
      <c r="B11140" s="280"/>
    </row>
    <row r="11141" spans="2:2">
      <c r="B11141" s="280"/>
    </row>
    <row r="11142" spans="2:2">
      <c r="B11142" s="280"/>
    </row>
    <row r="11143" spans="2:2">
      <c r="B11143" s="280"/>
    </row>
    <row r="11144" spans="2:2">
      <c r="B11144" s="280"/>
    </row>
    <row r="11145" spans="2:2">
      <c r="B11145" s="280"/>
    </row>
    <row r="11146" spans="2:2">
      <c r="B11146" s="280"/>
    </row>
    <row r="11147" spans="2:2">
      <c r="B11147" s="280"/>
    </row>
    <row r="11148" spans="2:2">
      <c r="B11148" s="280"/>
    </row>
    <row r="11149" spans="2:2">
      <c r="B11149" s="280"/>
    </row>
    <row r="11150" spans="2:2">
      <c r="B11150" s="280"/>
    </row>
    <row r="11151" spans="2:2">
      <c r="B11151" s="280"/>
    </row>
    <row r="11152" spans="2:2">
      <c r="B11152" s="280"/>
    </row>
    <row r="11153" spans="2:2">
      <c r="B11153" s="280"/>
    </row>
    <row r="11154" spans="2:2">
      <c r="B11154" s="280"/>
    </row>
    <row r="11155" spans="2:2">
      <c r="B11155" s="280"/>
    </row>
    <row r="11156" spans="2:2">
      <c r="B11156" s="280"/>
    </row>
    <row r="11157" spans="2:2">
      <c r="B11157" s="280"/>
    </row>
    <row r="11158" spans="2:2">
      <c r="B11158" s="280"/>
    </row>
    <row r="11159" spans="2:2">
      <c r="B11159" s="280"/>
    </row>
    <row r="11160" spans="2:2">
      <c r="B11160" s="280"/>
    </row>
    <row r="11161" spans="2:2">
      <c r="B11161" s="280"/>
    </row>
    <row r="11162" spans="2:2">
      <c r="B11162" s="280"/>
    </row>
    <row r="11163" spans="2:2">
      <c r="B11163" s="280"/>
    </row>
    <row r="11164" spans="2:2">
      <c r="B11164" s="280"/>
    </row>
    <row r="11165" spans="2:2">
      <c r="B11165" s="280"/>
    </row>
    <row r="11166" spans="2:2">
      <c r="B11166" s="280"/>
    </row>
    <row r="11167" spans="2:2">
      <c r="B11167" s="280"/>
    </row>
    <row r="11168" spans="2:2">
      <c r="B11168" s="280"/>
    </row>
    <row r="11169" spans="2:2">
      <c r="B11169" s="280"/>
    </row>
    <row r="11170" spans="2:2">
      <c r="B11170" s="280"/>
    </row>
    <row r="11171" spans="2:2">
      <c r="B11171" s="280"/>
    </row>
    <row r="11172" spans="2:2">
      <c r="B11172" s="280"/>
    </row>
    <row r="11173" spans="2:2">
      <c r="B11173" s="280"/>
    </row>
    <row r="11174" spans="2:2">
      <c r="B11174" s="280"/>
    </row>
    <row r="11175" spans="2:2">
      <c r="B11175" s="280"/>
    </row>
    <row r="11176" spans="2:2">
      <c r="B11176" s="280"/>
    </row>
    <row r="11177" spans="2:2">
      <c r="B11177" s="280"/>
    </row>
    <row r="11178" spans="2:2">
      <c r="B11178" s="280"/>
    </row>
    <row r="11179" spans="2:2">
      <c r="B11179" s="280"/>
    </row>
    <row r="11180" spans="2:2">
      <c r="B11180" s="280"/>
    </row>
    <row r="11181" spans="2:2">
      <c r="B11181" s="280"/>
    </row>
    <row r="11182" spans="2:2">
      <c r="B11182" s="280"/>
    </row>
    <row r="11183" spans="2:2">
      <c r="B11183" s="280"/>
    </row>
    <row r="11184" spans="2:2">
      <c r="B11184" s="280"/>
    </row>
    <row r="11185" spans="2:2">
      <c r="B11185" s="280"/>
    </row>
    <row r="11186" spans="2:2">
      <c r="B11186" s="280"/>
    </row>
    <row r="11187" spans="2:2">
      <c r="B11187" s="280"/>
    </row>
    <row r="11188" spans="2:2">
      <c r="B11188" s="280"/>
    </row>
    <row r="11189" spans="2:2">
      <c r="B11189" s="280"/>
    </row>
    <row r="11190" spans="2:2">
      <c r="B11190" s="280"/>
    </row>
    <row r="11191" spans="2:2">
      <c r="B11191" s="280"/>
    </row>
    <row r="11192" spans="2:2">
      <c r="B11192" s="280"/>
    </row>
    <row r="11193" spans="2:2">
      <c r="B11193" s="280"/>
    </row>
    <row r="11194" spans="2:2">
      <c r="B11194" s="280"/>
    </row>
    <row r="11195" spans="2:2">
      <c r="B11195" s="280"/>
    </row>
    <row r="11196" spans="2:2">
      <c r="B11196" s="280"/>
    </row>
    <row r="11197" spans="2:2">
      <c r="B11197" s="280"/>
    </row>
    <row r="11198" spans="2:2">
      <c r="B11198" s="280"/>
    </row>
    <row r="11199" spans="2:2">
      <c r="B11199" s="280"/>
    </row>
    <row r="11200" spans="2:2">
      <c r="B11200" s="280"/>
    </row>
    <row r="11201" spans="2:2">
      <c r="B11201" s="280"/>
    </row>
    <row r="11202" spans="2:2">
      <c r="B11202" s="280"/>
    </row>
    <row r="11203" spans="2:2">
      <c r="B11203" s="280"/>
    </row>
    <row r="11204" spans="2:2">
      <c r="B11204" s="280"/>
    </row>
    <row r="11205" spans="2:2">
      <c r="B11205" s="280"/>
    </row>
    <row r="11206" spans="2:2">
      <c r="B11206" s="280"/>
    </row>
    <row r="11207" spans="2:2">
      <c r="B11207" s="280"/>
    </row>
    <row r="11208" spans="2:2">
      <c r="B11208" s="280"/>
    </row>
    <row r="11209" spans="2:2">
      <c r="B11209" s="280"/>
    </row>
    <row r="11210" spans="2:2">
      <c r="B11210" s="280"/>
    </row>
    <row r="11211" spans="2:2">
      <c r="B11211" s="280"/>
    </row>
    <row r="11212" spans="2:2">
      <c r="B11212" s="280"/>
    </row>
    <row r="11213" spans="2:2">
      <c r="B11213" s="280"/>
    </row>
    <row r="11214" spans="2:2">
      <c r="B11214" s="280"/>
    </row>
    <row r="11215" spans="2:2">
      <c r="B11215" s="280"/>
    </row>
    <row r="11216" spans="2:2">
      <c r="B11216" s="280"/>
    </row>
    <row r="11217" spans="2:2">
      <c r="B11217" s="280"/>
    </row>
    <row r="11218" spans="2:2">
      <c r="B11218" s="280"/>
    </row>
    <row r="11219" spans="2:2">
      <c r="B11219" s="280"/>
    </row>
    <row r="11220" spans="2:2">
      <c r="B11220" s="280"/>
    </row>
    <row r="11221" spans="2:2">
      <c r="B11221" s="280"/>
    </row>
    <row r="11222" spans="2:2">
      <c r="B11222" s="280"/>
    </row>
    <row r="11223" spans="2:2">
      <c r="B11223" s="280"/>
    </row>
    <row r="11224" spans="2:2">
      <c r="B11224" s="280"/>
    </row>
    <row r="11225" spans="2:2">
      <c r="B11225" s="280"/>
    </row>
    <row r="11226" spans="2:2">
      <c r="B11226" s="280"/>
    </row>
    <row r="11227" spans="2:2">
      <c r="B11227" s="280"/>
    </row>
    <row r="11228" spans="2:2">
      <c r="B11228" s="280"/>
    </row>
    <row r="11229" spans="2:2">
      <c r="B11229" s="280"/>
    </row>
    <row r="11230" spans="2:2">
      <c r="B11230" s="280"/>
    </row>
    <row r="11231" spans="2:2">
      <c r="B11231" s="280"/>
    </row>
    <row r="11232" spans="2:2">
      <c r="B11232" s="280"/>
    </row>
    <row r="11233" spans="2:2">
      <c r="B11233" s="280"/>
    </row>
    <row r="11234" spans="2:2">
      <c r="B11234" s="280"/>
    </row>
    <row r="11235" spans="2:2">
      <c r="B11235" s="280"/>
    </row>
    <row r="11236" spans="2:2">
      <c r="B11236" s="280"/>
    </row>
    <row r="11237" spans="2:2">
      <c r="B11237" s="280"/>
    </row>
    <row r="11238" spans="2:2">
      <c r="B11238" s="280"/>
    </row>
    <row r="11239" spans="2:2">
      <c r="B11239" s="280"/>
    </row>
    <row r="11240" spans="2:2">
      <c r="B11240" s="280"/>
    </row>
    <row r="11241" spans="2:2">
      <c r="B11241" s="280"/>
    </row>
    <row r="11242" spans="2:2">
      <c r="B11242" s="280"/>
    </row>
    <row r="11243" spans="2:2">
      <c r="B11243" s="280"/>
    </row>
    <row r="11244" spans="2:2">
      <c r="B11244" s="280"/>
    </row>
    <row r="11245" spans="2:2">
      <c r="B11245" s="280"/>
    </row>
    <row r="11246" spans="2:2">
      <c r="B11246" s="280"/>
    </row>
    <row r="11247" spans="2:2">
      <c r="B11247" s="280"/>
    </row>
    <row r="11248" spans="2:2">
      <c r="B11248" s="280"/>
    </row>
    <row r="11249" spans="2:2">
      <c r="B11249" s="280"/>
    </row>
    <row r="11250" spans="2:2">
      <c r="B11250" s="280"/>
    </row>
    <row r="11251" spans="2:2">
      <c r="B11251" s="280"/>
    </row>
    <row r="11252" spans="2:2">
      <c r="B11252" s="280"/>
    </row>
    <row r="11253" spans="2:2">
      <c r="B11253" s="280"/>
    </row>
    <row r="11254" spans="2:2">
      <c r="B11254" s="280"/>
    </row>
    <row r="11255" spans="2:2">
      <c r="B11255" s="280"/>
    </row>
    <row r="11256" spans="2:2">
      <c r="B11256" s="280"/>
    </row>
    <row r="11257" spans="2:2">
      <c r="B11257" s="280"/>
    </row>
    <row r="11258" spans="2:2">
      <c r="B11258" s="280"/>
    </row>
    <row r="11259" spans="2:2">
      <c r="B11259" s="280"/>
    </row>
    <row r="11260" spans="2:2">
      <c r="B11260" s="280"/>
    </row>
    <row r="11261" spans="2:2">
      <c r="B11261" s="280"/>
    </row>
    <row r="11262" spans="2:2">
      <c r="B11262" s="280"/>
    </row>
    <row r="11263" spans="2:2">
      <c r="B11263" s="280"/>
    </row>
    <row r="11264" spans="2:2">
      <c r="B11264" s="280"/>
    </row>
    <row r="11265" spans="2:2">
      <c r="B11265" s="280"/>
    </row>
    <row r="11266" spans="2:2">
      <c r="B11266" s="280"/>
    </row>
    <row r="11267" spans="2:2">
      <c r="B11267" s="280"/>
    </row>
    <row r="11268" spans="2:2">
      <c r="B11268" s="280"/>
    </row>
    <row r="11269" spans="2:2">
      <c r="B11269" s="280"/>
    </row>
    <row r="11270" spans="2:2">
      <c r="B11270" s="280"/>
    </row>
    <row r="11271" spans="2:2">
      <c r="B11271" s="280"/>
    </row>
    <row r="11272" spans="2:2">
      <c r="B11272" s="280"/>
    </row>
    <row r="11273" spans="2:2">
      <c r="B11273" s="280"/>
    </row>
    <row r="11274" spans="2:2">
      <c r="B11274" s="280"/>
    </row>
    <row r="11275" spans="2:2">
      <c r="B11275" s="280"/>
    </row>
    <row r="11276" spans="2:2">
      <c r="B11276" s="280"/>
    </row>
    <row r="11277" spans="2:2">
      <c r="B11277" s="280"/>
    </row>
    <row r="11278" spans="2:2">
      <c r="B11278" s="280"/>
    </row>
    <row r="11279" spans="2:2">
      <c r="B11279" s="280"/>
    </row>
    <row r="11280" spans="2:2">
      <c r="B11280" s="280"/>
    </row>
    <row r="11281" spans="2:2">
      <c r="B11281" s="280"/>
    </row>
    <row r="11282" spans="2:2">
      <c r="B11282" s="280"/>
    </row>
    <row r="11283" spans="2:2">
      <c r="B11283" s="280"/>
    </row>
    <row r="11284" spans="2:2">
      <c r="B11284" s="280"/>
    </row>
    <row r="11285" spans="2:2">
      <c r="B11285" s="280"/>
    </row>
    <row r="11286" spans="2:2">
      <c r="B11286" s="280"/>
    </row>
    <row r="11287" spans="2:2">
      <c r="B11287" s="280"/>
    </row>
    <row r="11288" spans="2:2">
      <c r="B11288" s="280"/>
    </row>
    <row r="11289" spans="2:2">
      <c r="B11289" s="280"/>
    </row>
    <row r="11290" spans="2:2">
      <c r="B11290" s="280"/>
    </row>
    <row r="11291" spans="2:2">
      <c r="B11291" s="280"/>
    </row>
    <row r="11292" spans="2:2">
      <c r="B11292" s="280"/>
    </row>
    <row r="11293" spans="2:2">
      <c r="B11293" s="280"/>
    </row>
    <row r="11294" spans="2:2">
      <c r="B11294" s="280"/>
    </row>
    <row r="11295" spans="2:2">
      <c r="B11295" s="280"/>
    </row>
    <row r="11296" spans="2:2">
      <c r="B11296" s="280"/>
    </row>
    <row r="11297" spans="2:2">
      <c r="B11297" s="280"/>
    </row>
    <row r="11298" spans="2:2">
      <c r="B11298" s="280"/>
    </row>
    <row r="11299" spans="2:2">
      <c r="B11299" s="280"/>
    </row>
    <row r="11300" spans="2:2">
      <c r="B11300" s="280"/>
    </row>
    <row r="11301" spans="2:2">
      <c r="B11301" s="280"/>
    </row>
    <row r="11302" spans="2:2">
      <c r="B11302" s="280"/>
    </row>
    <row r="11303" spans="2:2">
      <c r="B11303" s="280"/>
    </row>
    <row r="11304" spans="2:2">
      <c r="B11304" s="280"/>
    </row>
    <row r="11305" spans="2:2">
      <c r="B11305" s="280"/>
    </row>
    <row r="11306" spans="2:2">
      <c r="B11306" s="280"/>
    </row>
    <row r="11307" spans="2:2">
      <c r="B11307" s="280"/>
    </row>
    <row r="11308" spans="2:2">
      <c r="B11308" s="280"/>
    </row>
    <row r="11309" spans="2:2">
      <c r="B11309" s="280"/>
    </row>
    <row r="11310" spans="2:2">
      <c r="B11310" s="280"/>
    </row>
    <row r="11311" spans="2:2">
      <c r="B11311" s="280"/>
    </row>
    <row r="11312" spans="2:2">
      <c r="B11312" s="280"/>
    </row>
    <row r="11313" spans="2:2">
      <c r="B11313" s="280"/>
    </row>
    <row r="11314" spans="2:2">
      <c r="B11314" s="280"/>
    </row>
    <row r="11315" spans="2:2">
      <c r="B11315" s="280"/>
    </row>
    <row r="11316" spans="2:2">
      <c r="B11316" s="280"/>
    </row>
    <row r="11317" spans="2:2">
      <c r="B11317" s="280"/>
    </row>
    <row r="11318" spans="2:2">
      <c r="B11318" s="280"/>
    </row>
    <row r="11319" spans="2:2">
      <c r="B11319" s="280"/>
    </row>
    <row r="11320" spans="2:2">
      <c r="B11320" s="280"/>
    </row>
    <row r="11321" spans="2:2">
      <c r="B11321" s="280"/>
    </row>
    <row r="11322" spans="2:2">
      <c r="B11322" s="280"/>
    </row>
    <row r="11323" spans="2:2">
      <c r="B11323" s="280"/>
    </row>
    <row r="11324" spans="2:2">
      <c r="B11324" s="280"/>
    </row>
    <row r="11325" spans="2:2">
      <c r="B11325" s="280"/>
    </row>
    <row r="11326" spans="2:2">
      <c r="B11326" s="280"/>
    </row>
    <row r="11327" spans="2:2">
      <c r="B11327" s="280"/>
    </row>
    <row r="11328" spans="2:2">
      <c r="B11328" s="280"/>
    </row>
    <row r="11329" spans="2:2">
      <c r="B11329" s="280"/>
    </row>
    <row r="11330" spans="2:2">
      <c r="B11330" s="280"/>
    </row>
    <row r="11331" spans="2:2">
      <c r="B11331" s="280"/>
    </row>
    <row r="11332" spans="2:2">
      <c r="B11332" s="280"/>
    </row>
    <row r="11333" spans="2:2">
      <c r="B11333" s="280"/>
    </row>
    <row r="11334" spans="2:2">
      <c r="B11334" s="280"/>
    </row>
    <row r="11335" spans="2:2">
      <c r="B11335" s="280"/>
    </row>
    <row r="11336" spans="2:2">
      <c r="B11336" s="280"/>
    </row>
    <row r="11337" spans="2:2">
      <c r="B11337" s="280"/>
    </row>
    <row r="11338" spans="2:2">
      <c r="B11338" s="280"/>
    </row>
    <row r="11339" spans="2:2">
      <c r="B11339" s="280"/>
    </row>
    <row r="11340" spans="2:2">
      <c r="B11340" s="280"/>
    </row>
    <row r="11341" spans="2:2">
      <c r="B11341" s="280"/>
    </row>
    <row r="11342" spans="2:2">
      <c r="B11342" s="280"/>
    </row>
    <row r="11343" spans="2:2">
      <c r="B11343" s="280"/>
    </row>
    <row r="11344" spans="2:2">
      <c r="B11344" s="280"/>
    </row>
    <row r="11345" spans="2:2">
      <c r="B11345" s="280"/>
    </row>
    <row r="11346" spans="2:2">
      <c r="B11346" s="280"/>
    </row>
    <row r="11347" spans="2:2">
      <c r="B11347" s="280"/>
    </row>
    <row r="11348" spans="2:2">
      <c r="B11348" s="280"/>
    </row>
    <row r="11349" spans="2:2">
      <c r="B11349" s="280"/>
    </row>
    <row r="11350" spans="2:2">
      <c r="B11350" s="280"/>
    </row>
    <row r="11351" spans="2:2">
      <c r="B11351" s="280"/>
    </row>
    <row r="11352" spans="2:2">
      <c r="B11352" s="280"/>
    </row>
    <row r="11353" spans="2:2">
      <c r="B11353" s="280"/>
    </row>
    <row r="11354" spans="2:2">
      <c r="B11354" s="280"/>
    </row>
    <row r="11355" spans="2:2">
      <c r="B11355" s="280"/>
    </row>
    <row r="11356" spans="2:2">
      <c r="B11356" s="280"/>
    </row>
    <row r="11357" spans="2:2">
      <c r="B11357" s="280"/>
    </row>
    <row r="11358" spans="2:2">
      <c r="B11358" s="280"/>
    </row>
    <row r="11359" spans="2:2">
      <c r="B11359" s="280"/>
    </row>
    <row r="11360" spans="2:2">
      <c r="B11360" s="280"/>
    </row>
    <row r="11361" spans="2:2">
      <c r="B11361" s="280"/>
    </row>
    <row r="11362" spans="2:2">
      <c r="B11362" s="280"/>
    </row>
    <row r="11363" spans="2:2">
      <c r="B11363" s="280"/>
    </row>
    <row r="11364" spans="2:2">
      <c r="B11364" s="280"/>
    </row>
    <row r="11365" spans="2:2">
      <c r="B11365" s="280"/>
    </row>
    <row r="11366" spans="2:2">
      <c r="B11366" s="280"/>
    </row>
    <row r="11367" spans="2:2">
      <c r="B11367" s="280"/>
    </row>
    <row r="11368" spans="2:2">
      <c r="B11368" s="280"/>
    </row>
    <row r="11369" spans="2:2">
      <c r="B11369" s="280"/>
    </row>
    <row r="11370" spans="2:2">
      <c r="B11370" s="280"/>
    </row>
    <row r="11371" spans="2:2">
      <c r="B11371" s="280"/>
    </row>
    <row r="11372" spans="2:2">
      <c r="B11372" s="280"/>
    </row>
    <row r="11373" spans="2:2">
      <c r="B11373" s="280"/>
    </row>
    <row r="11374" spans="2:2">
      <c r="B11374" s="280"/>
    </row>
    <row r="11375" spans="2:2">
      <c r="B11375" s="280"/>
    </row>
    <row r="11376" spans="2:2">
      <c r="B11376" s="280"/>
    </row>
    <row r="11377" spans="2:2">
      <c r="B11377" s="280"/>
    </row>
    <row r="11378" spans="2:2">
      <c r="B11378" s="280"/>
    </row>
    <row r="11379" spans="2:2">
      <c r="B11379" s="280"/>
    </row>
    <row r="11380" spans="2:2">
      <c r="B11380" s="280"/>
    </row>
    <row r="11381" spans="2:2">
      <c r="B11381" s="280"/>
    </row>
    <row r="11382" spans="2:2">
      <c r="B11382" s="280"/>
    </row>
    <row r="11383" spans="2:2">
      <c r="B11383" s="280"/>
    </row>
    <row r="11384" spans="2:2">
      <c r="B11384" s="280"/>
    </row>
    <row r="11385" spans="2:2">
      <c r="B11385" s="280"/>
    </row>
    <row r="11386" spans="2:2">
      <c r="B11386" s="280"/>
    </row>
    <row r="11387" spans="2:2">
      <c r="B11387" s="280"/>
    </row>
    <row r="11388" spans="2:2">
      <c r="B11388" s="280"/>
    </row>
    <row r="11389" spans="2:2">
      <c r="B11389" s="280"/>
    </row>
    <row r="11390" spans="2:2">
      <c r="B11390" s="280"/>
    </row>
    <row r="11391" spans="2:2">
      <c r="B11391" s="280"/>
    </row>
    <row r="11392" spans="2:2">
      <c r="B11392" s="280"/>
    </row>
    <row r="11393" spans="2:2">
      <c r="B11393" s="280"/>
    </row>
    <row r="11394" spans="2:2">
      <c r="B11394" s="280"/>
    </row>
    <row r="11395" spans="2:2">
      <c r="B11395" s="280"/>
    </row>
    <row r="11396" spans="2:2">
      <c r="B11396" s="280"/>
    </row>
    <row r="11397" spans="2:2">
      <c r="B11397" s="280"/>
    </row>
    <row r="11398" spans="2:2">
      <c r="B11398" s="280"/>
    </row>
    <row r="11399" spans="2:2">
      <c r="B11399" s="280"/>
    </row>
    <row r="11400" spans="2:2">
      <c r="B11400" s="280"/>
    </row>
    <row r="11401" spans="2:2">
      <c r="B11401" s="280"/>
    </row>
    <row r="11402" spans="2:2">
      <c r="B11402" s="280"/>
    </row>
    <row r="11403" spans="2:2">
      <c r="B11403" s="280"/>
    </row>
    <row r="11404" spans="2:2">
      <c r="B11404" s="280"/>
    </row>
    <row r="11405" spans="2:2">
      <c r="B11405" s="280"/>
    </row>
    <row r="11406" spans="2:2">
      <c r="B11406" s="280"/>
    </row>
    <row r="11407" spans="2:2">
      <c r="B11407" s="280"/>
    </row>
    <row r="11408" spans="2:2">
      <c r="B11408" s="280"/>
    </row>
    <row r="11409" spans="2:2">
      <c r="B11409" s="280"/>
    </row>
    <row r="11410" spans="2:2">
      <c r="B11410" s="280"/>
    </row>
    <row r="11411" spans="2:2">
      <c r="B11411" s="280"/>
    </row>
    <row r="11412" spans="2:2">
      <c r="B11412" s="280"/>
    </row>
    <row r="11413" spans="2:2">
      <c r="B11413" s="280"/>
    </row>
    <row r="11414" spans="2:2">
      <c r="B11414" s="280"/>
    </row>
    <row r="11415" spans="2:2">
      <c r="B11415" s="280"/>
    </row>
    <row r="11416" spans="2:2">
      <c r="B11416" s="280"/>
    </row>
    <row r="11417" spans="2:2">
      <c r="B11417" s="280"/>
    </row>
    <row r="11418" spans="2:2">
      <c r="B11418" s="280"/>
    </row>
    <row r="11419" spans="2:2">
      <c r="B11419" s="280"/>
    </row>
    <row r="11420" spans="2:2">
      <c r="B11420" s="280"/>
    </row>
    <row r="11421" spans="2:2">
      <c r="B11421" s="280"/>
    </row>
    <row r="11422" spans="2:2">
      <c r="B11422" s="280"/>
    </row>
    <row r="11423" spans="2:2">
      <c r="B11423" s="280"/>
    </row>
    <row r="11424" spans="2:2">
      <c r="B11424" s="280"/>
    </row>
    <row r="11425" spans="2:2">
      <c r="B11425" s="280"/>
    </row>
    <row r="11426" spans="2:2">
      <c r="B11426" s="280"/>
    </row>
    <row r="11427" spans="2:2">
      <c r="B11427" s="280"/>
    </row>
    <row r="11428" spans="2:2">
      <c r="B11428" s="280"/>
    </row>
    <row r="11429" spans="2:2">
      <c r="B11429" s="280"/>
    </row>
    <row r="11430" spans="2:2">
      <c r="B11430" s="280"/>
    </row>
    <row r="11431" spans="2:2">
      <c r="B11431" s="280"/>
    </row>
    <row r="11432" spans="2:2">
      <c r="B11432" s="280"/>
    </row>
    <row r="11433" spans="2:2">
      <c r="B11433" s="280"/>
    </row>
    <row r="11434" spans="2:2">
      <c r="B11434" s="280"/>
    </row>
    <row r="11435" spans="2:2">
      <c r="B11435" s="280"/>
    </row>
    <row r="11436" spans="2:2">
      <c r="B11436" s="280"/>
    </row>
    <row r="11437" spans="2:2">
      <c r="B11437" s="280"/>
    </row>
    <row r="11438" spans="2:2">
      <c r="B11438" s="280"/>
    </row>
    <row r="11439" spans="2:2">
      <c r="B11439" s="280"/>
    </row>
    <row r="11440" spans="2:2">
      <c r="B11440" s="280"/>
    </row>
    <row r="11441" spans="2:2">
      <c r="B11441" s="280"/>
    </row>
    <row r="11442" spans="2:2">
      <c r="B11442" s="280"/>
    </row>
    <row r="11443" spans="2:2">
      <c r="B11443" s="280"/>
    </row>
    <row r="11444" spans="2:2">
      <c r="B11444" s="280"/>
    </row>
    <row r="11445" spans="2:2">
      <c r="B11445" s="280"/>
    </row>
    <row r="11446" spans="2:2">
      <c r="B11446" s="280"/>
    </row>
    <row r="11447" spans="2:2">
      <c r="B11447" s="280"/>
    </row>
    <row r="11448" spans="2:2">
      <c r="B11448" s="280"/>
    </row>
    <row r="11449" spans="2:2">
      <c r="B11449" s="280"/>
    </row>
    <row r="11450" spans="2:2">
      <c r="B11450" s="280"/>
    </row>
    <row r="11451" spans="2:2">
      <c r="B11451" s="280"/>
    </row>
    <row r="11452" spans="2:2">
      <c r="B11452" s="280"/>
    </row>
    <row r="11453" spans="2:2">
      <c r="B11453" s="280"/>
    </row>
    <row r="11454" spans="2:2">
      <c r="B11454" s="280"/>
    </row>
    <row r="11455" spans="2:2">
      <c r="B11455" s="280"/>
    </row>
    <row r="11456" spans="2:2">
      <c r="B11456" s="280"/>
    </row>
    <row r="11457" spans="2:2">
      <c r="B11457" s="280"/>
    </row>
    <row r="11458" spans="2:2">
      <c r="B11458" s="280"/>
    </row>
    <row r="11459" spans="2:2">
      <c r="B11459" s="280"/>
    </row>
    <row r="11460" spans="2:2">
      <c r="B11460" s="280"/>
    </row>
    <row r="11461" spans="2:2">
      <c r="B11461" s="280"/>
    </row>
    <row r="11462" spans="2:2">
      <c r="B11462" s="280"/>
    </row>
    <row r="11463" spans="2:2">
      <c r="B11463" s="280"/>
    </row>
    <row r="11464" spans="2:2">
      <c r="B11464" s="280"/>
    </row>
    <row r="11465" spans="2:2">
      <c r="B11465" s="280"/>
    </row>
    <row r="11466" spans="2:2">
      <c r="B11466" s="280"/>
    </row>
    <row r="11467" spans="2:2">
      <c r="B11467" s="280"/>
    </row>
    <row r="11468" spans="2:2">
      <c r="B11468" s="280"/>
    </row>
    <row r="11469" spans="2:2">
      <c r="B11469" s="280"/>
    </row>
    <row r="11470" spans="2:2">
      <c r="B11470" s="280"/>
    </row>
    <row r="11471" spans="2:2">
      <c r="B11471" s="280"/>
    </row>
    <row r="11472" spans="2:2">
      <c r="B11472" s="280"/>
    </row>
    <row r="11473" spans="2:2">
      <c r="B11473" s="280"/>
    </row>
    <row r="11474" spans="2:2">
      <c r="B11474" s="280"/>
    </row>
    <row r="11475" spans="2:2">
      <c r="B11475" s="280"/>
    </row>
    <row r="11476" spans="2:2">
      <c r="B11476" s="280"/>
    </row>
    <row r="11477" spans="2:2">
      <c r="B11477" s="280"/>
    </row>
    <row r="11478" spans="2:2">
      <c r="B11478" s="280"/>
    </row>
    <row r="11479" spans="2:2">
      <c r="B11479" s="280"/>
    </row>
    <row r="11480" spans="2:2">
      <c r="B11480" s="280"/>
    </row>
    <row r="11481" spans="2:2">
      <c r="B11481" s="280"/>
    </row>
    <row r="11482" spans="2:2">
      <c r="B11482" s="280"/>
    </row>
    <row r="11483" spans="2:2">
      <c r="B11483" s="280"/>
    </row>
    <row r="11484" spans="2:2">
      <c r="B11484" s="280"/>
    </row>
    <row r="11485" spans="2:2">
      <c r="B11485" s="280"/>
    </row>
    <row r="11486" spans="2:2">
      <c r="B11486" s="280"/>
    </row>
    <row r="11487" spans="2:2">
      <c r="B11487" s="280"/>
    </row>
    <row r="11488" spans="2:2">
      <c r="B11488" s="280"/>
    </row>
    <row r="11489" spans="2:2">
      <c r="B11489" s="280"/>
    </row>
    <row r="11490" spans="2:2">
      <c r="B11490" s="280"/>
    </row>
    <row r="11491" spans="2:2">
      <c r="B11491" s="280"/>
    </row>
    <row r="11492" spans="2:2">
      <c r="B11492" s="280"/>
    </row>
    <row r="11493" spans="2:2">
      <c r="B11493" s="280"/>
    </row>
    <row r="11494" spans="2:2">
      <c r="B11494" s="280"/>
    </row>
    <row r="11495" spans="2:2">
      <c r="B11495" s="280"/>
    </row>
    <row r="11496" spans="2:2">
      <c r="B11496" s="280"/>
    </row>
    <row r="11497" spans="2:2">
      <c r="B11497" s="280"/>
    </row>
    <row r="11498" spans="2:2">
      <c r="B11498" s="280"/>
    </row>
    <row r="11499" spans="2:2">
      <c r="B11499" s="280"/>
    </row>
    <row r="11500" spans="2:2">
      <c r="B11500" s="280"/>
    </row>
    <row r="11501" spans="2:2">
      <c r="B11501" s="280"/>
    </row>
    <row r="11502" spans="2:2">
      <c r="B11502" s="280"/>
    </row>
    <row r="11503" spans="2:2">
      <c r="B11503" s="280"/>
    </row>
    <row r="11504" spans="2:2">
      <c r="B11504" s="280"/>
    </row>
    <row r="11505" spans="2:2">
      <c r="B11505" s="280"/>
    </row>
    <row r="11506" spans="2:2">
      <c r="B11506" s="280"/>
    </row>
    <row r="11507" spans="2:2">
      <c r="B11507" s="280"/>
    </row>
    <row r="11508" spans="2:2">
      <c r="B11508" s="280"/>
    </row>
    <row r="11509" spans="2:2">
      <c r="B11509" s="280"/>
    </row>
    <row r="11510" spans="2:2">
      <c r="B11510" s="280"/>
    </row>
    <row r="11511" spans="2:2">
      <c r="B11511" s="280"/>
    </row>
    <row r="11512" spans="2:2">
      <c r="B11512" s="280"/>
    </row>
    <row r="11513" spans="2:2">
      <c r="B11513" s="280"/>
    </row>
    <row r="11514" spans="2:2">
      <c r="B11514" s="280"/>
    </row>
    <row r="11515" spans="2:2">
      <c r="B11515" s="280"/>
    </row>
    <row r="11516" spans="2:2">
      <c r="B11516" s="280"/>
    </row>
    <row r="11517" spans="2:2">
      <c r="B11517" s="280"/>
    </row>
    <row r="11518" spans="2:2">
      <c r="B11518" s="280"/>
    </row>
    <row r="11519" spans="2:2">
      <c r="B11519" s="280"/>
    </row>
    <row r="11520" spans="2:2">
      <c r="B11520" s="280"/>
    </row>
    <row r="11521" spans="2:2">
      <c r="B11521" s="280"/>
    </row>
    <row r="11522" spans="2:2">
      <c r="B11522" s="280"/>
    </row>
    <row r="11523" spans="2:2">
      <c r="B11523" s="280"/>
    </row>
    <row r="11524" spans="2:2">
      <c r="B11524" s="280"/>
    </row>
    <row r="11525" spans="2:2">
      <c r="B11525" s="280"/>
    </row>
    <row r="11526" spans="2:2">
      <c r="B11526" s="280"/>
    </row>
    <row r="11527" spans="2:2">
      <c r="B11527" s="280"/>
    </row>
    <row r="11528" spans="2:2">
      <c r="B11528" s="280"/>
    </row>
    <row r="11529" spans="2:2">
      <c r="B11529" s="280"/>
    </row>
    <row r="11530" spans="2:2">
      <c r="B11530" s="280"/>
    </row>
    <row r="11531" spans="2:2">
      <c r="B11531" s="280"/>
    </row>
    <row r="11532" spans="2:2">
      <c r="B11532" s="280"/>
    </row>
    <row r="11533" spans="2:2">
      <c r="B11533" s="280"/>
    </row>
    <row r="11534" spans="2:2">
      <c r="B11534" s="280"/>
    </row>
    <row r="11535" spans="2:2">
      <c r="B11535" s="280"/>
    </row>
    <row r="11536" spans="2:2">
      <c r="B11536" s="280"/>
    </row>
    <row r="11537" spans="2:2">
      <c r="B11537" s="280"/>
    </row>
    <row r="11538" spans="2:2">
      <c r="B11538" s="280"/>
    </row>
    <row r="11539" spans="2:2">
      <c r="B11539" s="280"/>
    </row>
    <row r="11540" spans="2:2">
      <c r="B11540" s="280"/>
    </row>
    <row r="11541" spans="2:2">
      <c r="B11541" s="280"/>
    </row>
    <row r="11542" spans="2:2">
      <c r="B11542" s="280"/>
    </row>
    <row r="11543" spans="2:2">
      <c r="B11543" s="280"/>
    </row>
    <row r="11544" spans="2:2">
      <c r="B11544" s="280"/>
    </row>
    <row r="11545" spans="2:2">
      <c r="B11545" s="280"/>
    </row>
    <row r="11546" spans="2:2">
      <c r="B11546" s="280"/>
    </row>
    <row r="11547" spans="2:2">
      <c r="B11547" s="280"/>
    </row>
    <row r="11548" spans="2:2">
      <c r="B11548" s="280"/>
    </row>
    <row r="11549" spans="2:2">
      <c r="B11549" s="280"/>
    </row>
    <row r="11550" spans="2:2">
      <c r="B11550" s="280"/>
    </row>
    <row r="11551" spans="2:2">
      <c r="B11551" s="280"/>
    </row>
    <row r="11552" spans="2:2">
      <c r="B11552" s="280"/>
    </row>
    <row r="11553" spans="2:2">
      <c r="B11553" s="280"/>
    </row>
    <row r="11554" spans="2:2">
      <c r="B11554" s="280"/>
    </row>
    <row r="11555" spans="2:2">
      <c r="B11555" s="280"/>
    </row>
    <row r="11556" spans="2:2">
      <c r="B11556" s="280"/>
    </row>
    <row r="11557" spans="2:2">
      <c r="B11557" s="280"/>
    </row>
    <row r="11558" spans="2:2">
      <c r="B11558" s="280"/>
    </row>
    <row r="11559" spans="2:2">
      <c r="B11559" s="280"/>
    </row>
    <row r="11560" spans="2:2">
      <c r="B11560" s="280"/>
    </row>
    <row r="11561" spans="2:2">
      <c r="B11561" s="280"/>
    </row>
    <row r="11562" spans="2:2">
      <c r="B11562" s="280"/>
    </row>
    <row r="11563" spans="2:2">
      <c r="B11563" s="280"/>
    </row>
    <row r="11564" spans="2:2">
      <c r="B11564" s="280"/>
    </row>
    <row r="11565" spans="2:2">
      <c r="B11565" s="280"/>
    </row>
    <row r="11566" spans="2:2">
      <c r="B11566" s="280"/>
    </row>
    <row r="11567" spans="2:2">
      <c r="B11567" s="280"/>
    </row>
    <row r="11568" spans="2:2">
      <c r="B11568" s="280"/>
    </row>
    <row r="11569" spans="2:2">
      <c r="B11569" s="280"/>
    </row>
    <row r="11570" spans="2:2">
      <c r="B11570" s="280"/>
    </row>
    <row r="11571" spans="2:2">
      <c r="B11571" s="280"/>
    </row>
    <row r="11572" spans="2:2">
      <c r="B11572" s="280"/>
    </row>
    <row r="11573" spans="2:2">
      <c r="B11573" s="280"/>
    </row>
    <row r="11574" spans="2:2">
      <c r="B11574" s="280"/>
    </row>
    <row r="11575" spans="2:2">
      <c r="B11575" s="280"/>
    </row>
    <row r="11576" spans="2:2">
      <c r="B11576" s="280"/>
    </row>
    <row r="11577" spans="2:2">
      <c r="B11577" s="280"/>
    </row>
    <row r="11578" spans="2:2">
      <c r="B11578" s="280"/>
    </row>
    <row r="11579" spans="2:2">
      <c r="B11579" s="280"/>
    </row>
    <row r="11580" spans="2:2">
      <c r="B11580" s="280"/>
    </row>
    <row r="11581" spans="2:2">
      <c r="B11581" s="280"/>
    </row>
    <row r="11582" spans="2:2">
      <c r="B11582" s="280"/>
    </row>
    <row r="11583" spans="2:2">
      <c r="B11583" s="280"/>
    </row>
    <row r="11584" spans="2:2">
      <c r="B11584" s="280"/>
    </row>
    <row r="11585" spans="2:2">
      <c r="B11585" s="280"/>
    </row>
    <row r="11586" spans="2:2">
      <c r="B11586" s="280"/>
    </row>
    <row r="11587" spans="2:2">
      <c r="B11587" s="280"/>
    </row>
    <row r="11588" spans="2:2">
      <c r="B11588" s="280"/>
    </row>
    <row r="11589" spans="2:2">
      <c r="B11589" s="280"/>
    </row>
    <row r="11590" spans="2:2">
      <c r="B11590" s="280"/>
    </row>
    <row r="11591" spans="2:2">
      <c r="B11591" s="280"/>
    </row>
    <row r="11592" spans="2:2">
      <c r="B11592" s="280"/>
    </row>
    <row r="11593" spans="2:2">
      <c r="B11593" s="280"/>
    </row>
    <row r="11594" spans="2:2">
      <c r="B11594" s="280"/>
    </row>
    <row r="11595" spans="2:2">
      <c r="B11595" s="280"/>
    </row>
    <row r="11596" spans="2:2">
      <c r="B11596" s="280"/>
    </row>
    <row r="11597" spans="2:2">
      <c r="B11597" s="280"/>
    </row>
    <row r="11598" spans="2:2">
      <c r="B11598" s="280"/>
    </row>
    <row r="11599" spans="2:2">
      <c r="B11599" s="280"/>
    </row>
    <row r="11600" spans="2:2">
      <c r="B11600" s="280"/>
    </row>
    <row r="11601" spans="2:2">
      <c r="B11601" s="280"/>
    </row>
    <row r="11602" spans="2:2">
      <c r="B11602" s="280"/>
    </row>
    <row r="11603" spans="2:2">
      <c r="B11603" s="280"/>
    </row>
    <row r="11604" spans="2:2">
      <c r="B11604" s="280"/>
    </row>
    <row r="11605" spans="2:2">
      <c r="B11605" s="280"/>
    </row>
    <row r="11606" spans="2:2">
      <c r="B11606" s="280"/>
    </row>
    <row r="11607" spans="2:2">
      <c r="B11607" s="280"/>
    </row>
    <row r="11608" spans="2:2">
      <c r="B11608" s="280"/>
    </row>
    <row r="11609" spans="2:2">
      <c r="B11609" s="280"/>
    </row>
    <row r="11610" spans="2:2">
      <c r="B11610" s="280"/>
    </row>
    <row r="11611" spans="2:2">
      <c r="B11611" s="280"/>
    </row>
    <row r="11612" spans="2:2">
      <c r="B11612" s="280"/>
    </row>
    <row r="11613" spans="2:2">
      <c r="B11613" s="280"/>
    </row>
    <row r="11614" spans="2:2">
      <c r="B11614" s="280"/>
    </row>
    <row r="11615" spans="2:2">
      <c r="B11615" s="280"/>
    </row>
    <row r="11616" spans="2:2">
      <c r="B11616" s="280"/>
    </row>
    <row r="11617" spans="2:2">
      <c r="B11617" s="280"/>
    </row>
    <row r="11618" spans="2:2">
      <c r="B11618" s="280"/>
    </row>
    <row r="11619" spans="2:2">
      <c r="B11619" s="280"/>
    </row>
    <row r="11620" spans="2:2">
      <c r="B11620" s="280"/>
    </row>
    <row r="11621" spans="2:2">
      <c r="B11621" s="280"/>
    </row>
    <row r="11622" spans="2:2">
      <c r="B11622" s="280"/>
    </row>
    <row r="11623" spans="2:2">
      <c r="B11623" s="280"/>
    </row>
    <row r="11624" spans="2:2">
      <c r="B11624" s="280"/>
    </row>
    <row r="11625" spans="2:2">
      <c r="B11625" s="280"/>
    </row>
    <row r="11626" spans="2:2">
      <c r="B11626" s="280"/>
    </row>
    <row r="11627" spans="2:2">
      <c r="B11627" s="280"/>
    </row>
    <row r="11628" spans="2:2">
      <c r="B11628" s="280"/>
    </row>
    <row r="11629" spans="2:2">
      <c r="B11629" s="280"/>
    </row>
    <row r="11630" spans="2:2">
      <c r="B11630" s="280"/>
    </row>
    <row r="11631" spans="2:2">
      <c r="B11631" s="280"/>
    </row>
    <row r="11632" spans="2:2">
      <c r="B11632" s="280"/>
    </row>
    <row r="11633" spans="2:2">
      <c r="B11633" s="280"/>
    </row>
    <row r="11634" spans="2:2">
      <c r="B11634" s="280"/>
    </row>
    <row r="11635" spans="2:2">
      <c r="B11635" s="280"/>
    </row>
    <row r="11636" spans="2:2">
      <c r="B11636" s="280"/>
    </row>
    <row r="11637" spans="2:2">
      <c r="B11637" s="280"/>
    </row>
    <row r="11638" spans="2:2">
      <c r="B11638" s="280"/>
    </row>
    <row r="11639" spans="2:2">
      <c r="B11639" s="280"/>
    </row>
    <row r="11640" spans="2:2">
      <c r="B11640" s="280"/>
    </row>
    <row r="11641" spans="2:2">
      <c r="B11641" s="280"/>
    </row>
    <row r="11642" spans="2:2">
      <c r="B11642" s="280"/>
    </row>
    <row r="11643" spans="2:2">
      <c r="B11643" s="280"/>
    </row>
    <row r="11644" spans="2:2">
      <c r="B11644" s="280"/>
    </row>
    <row r="11645" spans="2:2">
      <c r="B11645" s="280"/>
    </row>
    <row r="11646" spans="2:2">
      <c r="B11646" s="280"/>
    </row>
    <row r="11647" spans="2:2">
      <c r="B11647" s="280"/>
    </row>
    <row r="11648" spans="2:2">
      <c r="B11648" s="280"/>
    </row>
    <row r="11649" spans="2:2">
      <c r="B11649" s="280"/>
    </row>
    <row r="11650" spans="2:2">
      <c r="B11650" s="280"/>
    </row>
    <row r="11651" spans="2:2">
      <c r="B11651" s="280"/>
    </row>
    <row r="11652" spans="2:2">
      <c r="B11652" s="280"/>
    </row>
    <row r="11653" spans="2:2">
      <c r="B11653" s="280"/>
    </row>
    <row r="11654" spans="2:2">
      <c r="B11654" s="280"/>
    </row>
    <row r="11655" spans="2:2">
      <c r="B11655" s="280"/>
    </row>
    <row r="11656" spans="2:2">
      <c r="B11656" s="280"/>
    </row>
    <row r="11657" spans="2:2">
      <c r="B11657" s="280"/>
    </row>
    <row r="11658" spans="2:2">
      <c r="B11658" s="280"/>
    </row>
    <row r="11659" spans="2:2">
      <c r="B11659" s="280"/>
    </row>
    <row r="11660" spans="2:2">
      <c r="B11660" s="280"/>
    </row>
    <row r="11661" spans="2:2">
      <c r="B11661" s="280"/>
    </row>
    <row r="11662" spans="2:2">
      <c r="B11662" s="280"/>
    </row>
    <row r="11663" spans="2:2">
      <c r="B11663" s="280"/>
    </row>
    <row r="11664" spans="2:2">
      <c r="B11664" s="280"/>
    </row>
    <row r="11665" spans="2:2">
      <c r="B11665" s="280"/>
    </row>
    <row r="11666" spans="2:2">
      <c r="B11666" s="280"/>
    </row>
    <row r="11667" spans="2:2">
      <c r="B11667" s="280"/>
    </row>
    <row r="11668" spans="2:2">
      <c r="B11668" s="280"/>
    </row>
    <row r="11669" spans="2:2">
      <c r="B11669" s="280"/>
    </row>
    <row r="11670" spans="2:2">
      <c r="B11670" s="280"/>
    </row>
    <row r="11671" spans="2:2">
      <c r="B11671" s="280"/>
    </row>
    <row r="11672" spans="2:2">
      <c r="B11672" s="280"/>
    </row>
    <row r="11673" spans="2:2">
      <c r="B11673" s="280"/>
    </row>
    <row r="11674" spans="2:2">
      <c r="B11674" s="280"/>
    </row>
    <row r="11675" spans="2:2">
      <c r="B11675" s="280"/>
    </row>
    <row r="11676" spans="2:2">
      <c r="B11676" s="280"/>
    </row>
    <row r="11677" spans="2:2">
      <c r="B11677" s="280"/>
    </row>
    <row r="11678" spans="2:2">
      <c r="B11678" s="280"/>
    </row>
    <row r="11679" spans="2:2">
      <c r="B11679" s="280"/>
    </row>
    <row r="11680" spans="2:2">
      <c r="B11680" s="280"/>
    </row>
    <row r="11681" spans="2:2">
      <c r="B11681" s="280"/>
    </row>
    <row r="11682" spans="2:2">
      <c r="B11682" s="280"/>
    </row>
    <row r="11683" spans="2:2">
      <c r="B11683" s="280"/>
    </row>
    <row r="11684" spans="2:2">
      <c r="B11684" s="280"/>
    </row>
    <row r="11685" spans="2:2">
      <c r="B11685" s="280"/>
    </row>
    <row r="11686" spans="2:2">
      <c r="B11686" s="280"/>
    </row>
    <row r="11687" spans="2:2">
      <c r="B11687" s="280"/>
    </row>
    <row r="11688" spans="2:2">
      <c r="B11688" s="280"/>
    </row>
    <row r="11689" spans="2:2">
      <c r="B11689" s="280"/>
    </row>
    <row r="11690" spans="2:2">
      <c r="B11690" s="280"/>
    </row>
    <row r="11691" spans="2:2">
      <c r="B11691" s="280"/>
    </row>
    <row r="11692" spans="2:2">
      <c r="B11692" s="280"/>
    </row>
    <row r="11693" spans="2:2">
      <c r="B11693" s="280"/>
    </row>
    <row r="11694" spans="2:2">
      <c r="B11694" s="280"/>
    </row>
    <row r="11695" spans="2:2">
      <c r="B11695" s="280"/>
    </row>
    <row r="11696" spans="2:2">
      <c r="B11696" s="280"/>
    </row>
    <row r="11697" spans="2:2">
      <c r="B11697" s="280"/>
    </row>
    <row r="11698" spans="2:2">
      <c r="B11698" s="280"/>
    </row>
    <row r="11699" spans="2:2">
      <c r="B11699" s="280"/>
    </row>
    <row r="11700" spans="2:2">
      <c r="B11700" s="280"/>
    </row>
    <row r="11701" spans="2:2">
      <c r="B11701" s="280"/>
    </row>
    <row r="11702" spans="2:2">
      <c r="B11702" s="280"/>
    </row>
    <row r="11703" spans="2:2">
      <c r="B11703" s="280"/>
    </row>
    <row r="11704" spans="2:2">
      <c r="B11704" s="280"/>
    </row>
    <row r="11705" spans="2:2">
      <c r="B11705" s="280"/>
    </row>
    <row r="11706" spans="2:2">
      <c r="B11706" s="280"/>
    </row>
    <row r="11707" spans="2:2">
      <c r="B11707" s="280"/>
    </row>
    <row r="11708" spans="2:2">
      <c r="B11708" s="280"/>
    </row>
    <row r="11709" spans="2:2">
      <c r="B11709" s="280"/>
    </row>
    <row r="11710" spans="2:2">
      <c r="B11710" s="280"/>
    </row>
    <row r="11711" spans="2:2">
      <c r="B11711" s="280"/>
    </row>
    <row r="11712" spans="2:2">
      <c r="B11712" s="280"/>
    </row>
    <row r="11713" spans="2:2">
      <c r="B11713" s="280"/>
    </row>
    <row r="11714" spans="2:2">
      <c r="B11714" s="280"/>
    </row>
    <row r="11715" spans="2:2">
      <c r="B11715" s="280"/>
    </row>
    <row r="11716" spans="2:2">
      <c r="B11716" s="280"/>
    </row>
    <row r="11717" spans="2:2">
      <c r="B11717" s="280"/>
    </row>
    <row r="11718" spans="2:2">
      <c r="B11718" s="280"/>
    </row>
    <row r="11719" spans="2:2">
      <c r="B11719" s="280"/>
    </row>
    <row r="11720" spans="2:2">
      <c r="B11720" s="280"/>
    </row>
    <row r="11721" spans="2:2">
      <c r="B11721" s="280"/>
    </row>
    <row r="11722" spans="2:2">
      <c r="B11722" s="280"/>
    </row>
    <row r="11723" spans="2:2">
      <c r="B11723" s="280"/>
    </row>
    <row r="11724" spans="2:2">
      <c r="B11724" s="280"/>
    </row>
    <row r="11725" spans="2:2">
      <c r="B11725" s="280"/>
    </row>
    <row r="11726" spans="2:2">
      <c r="B11726" s="280"/>
    </row>
    <row r="11727" spans="2:2">
      <c r="B11727" s="280"/>
    </row>
    <row r="11728" spans="2:2">
      <c r="B11728" s="280"/>
    </row>
    <row r="11729" spans="2:2">
      <c r="B11729" s="280"/>
    </row>
    <row r="11730" spans="2:2">
      <c r="B11730" s="280"/>
    </row>
    <row r="11731" spans="2:2">
      <c r="B11731" s="280"/>
    </row>
    <row r="11732" spans="2:2">
      <c r="B11732" s="280"/>
    </row>
    <row r="11733" spans="2:2">
      <c r="B11733" s="280"/>
    </row>
    <row r="11734" spans="2:2">
      <c r="B11734" s="280"/>
    </row>
    <row r="11735" spans="2:2">
      <c r="B11735" s="280"/>
    </row>
    <row r="11736" spans="2:2">
      <c r="B11736" s="280"/>
    </row>
    <row r="11737" spans="2:2">
      <c r="B11737" s="280"/>
    </row>
    <row r="11738" spans="2:2">
      <c r="B11738" s="280"/>
    </row>
    <row r="11739" spans="2:2">
      <c r="B11739" s="280"/>
    </row>
    <row r="11740" spans="2:2">
      <c r="B11740" s="280"/>
    </row>
    <row r="11741" spans="2:2">
      <c r="B11741" s="280"/>
    </row>
    <row r="11742" spans="2:2">
      <c r="B11742" s="280"/>
    </row>
    <row r="11743" spans="2:2">
      <c r="B11743" s="280"/>
    </row>
    <row r="11744" spans="2:2">
      <c r="B11744" s="280"/>
    </row>
    <row r="11745" spans="2:2">
      <c r="B11745" s="280"/>
    </row>
    <row r="11746" spans="2:2">
      <c r="B11746" s="280"/>
    </row>
    <row r="11747" spans="2:2">
      <c r="B11747" s="280"/>
    </row>
    <row r="11748" spans="2:2">
      <c r="B11748" s="280"/>
    </row>
    <row r="11749" spans="2:2">
      <c r="B11749" s="280"/>
    </row>
    <row r="11750" spans="2:2">
      <c r="B11750" s="280"/>
    </row>
    <row r="11751" spans="2:2">
      <c r="B11751" s="280"/>
    </row>
    <row r="11752" spans="2:2">
      <c r="B11752" s="280"/>
    </row>
    <row r="11753" spans="2:2">
      <c r="B11753" s="280"/>
    </row>
    <row r="11754" spans="2:2">
      <c r="B11754" s="280"/>
    </row>
    <row r="11755" spans="2:2">
      <c r="B11755" s="280"/>
    </row>
    <row r="11756" spans="2:2">
      <c r="B11756" s="280"/>
    </row>
    <row r="11757" spans="2:2">
      <c r="B11757" s="280"/>
    </row>
    <row r="11758" spans="2:2">
      <c r="B11758" s="280"/>
    </row>
    <row r="11759" spans="2:2">
      <c r="B11759" s="280"/>
    </row>
    <row r="11760" spans="2:2">
      <c r="B11760" s="280"/>
    </row>
    <row r="11761" spans="2:2">
      <c r="B11761" s="280"/>
    </row>
    <row r="11762" spans="2:2">
      <c r="B11762" s="280"/>
    </row>
    <row r="11763" spans="2:2">
      <c r="B11763" s="280"/>
    </row>
    <row r="11764" spans="2:2">
      <c r="B11764" s="280"/>
    </row>
    <row r="11765" spans="2:2">
      <c r="B11765" s="280"/>
    </row>
    <row r="11766" spans="2:2">
      <c r="B11766" s="280"/>
    </row>
    <row r="11767" spans="2:2">
      <c r="B11767" s="280"/>
    </row>
    <row r="11768" spans="2:2">
      <c r="B11768" s="280"/>
    </row>
    <row r="11769" spans="2:2">
      <c r="B11769" s="280"/>
    </row>
    <row r="11770" spans="2:2">
      <c r="B11770" s="280"/>
    </row>
    <row r="11771" spans="2:2">
      <c r="B11771" s="280"/>
    </row>
    <row r="11772" spans="2:2">
      <c r="B11772" s="280"/>
    </row>
    <row r="11773" spans="2:2">
      <c r="B11773" s="280"/>
    </row>
    <row r="11774" spans="2:2">
      <c r="B11774" s="280"/>
    </row>
    <row r="11775" spans="2:2">
      <c r="B11775" s="280"/>
    </row>
    <row r="11776" spans="2:2">
      <c r="B11776" s="280"/>
    </row>
    <row r="11777" spans="2:2">
      <c r="B11777" s="280"/>
    </row>
    <row r="11778" spans="2:2">
      <c r="B11778" s="280"/>
    </row>
    <row r="11779" spans="2:2">
      <c r="B11779" s="280"/>
    </row>
    <row r="11780" spans="2:2">
      <c r="B11780" s="280"/>
    </row>
    <row r="11781" spans="2:2">
      <c r="B11781" s="280"/>
    </row>
    <row r="11782" spans="2:2">
      <c r="B11782" s="280"/>
    </row>
    <row r="11783" spans="2:2">
      <c r="B11783" s="280"/>
    </row>
    <row r="11784" spans="2:2">
      <c r="B11784" s="280"/>
    </row>
    <row r="11785" spans="2:2">
      <c r="B11785" s="280"/>
    </row>
    <row r="11786" spans="2:2">
      <c r="B11786" s="280"/>
    </row>
    <row r="11787" spans="2:2">
      <c r="B11787" s="280"/>
    </row>
    <row r="11788" spans="2:2">
      <c r="B11788" s="280"/>
    </row>
    <row r="11789" spans="2:2">
      <c r="B11789" s="280"/>
    </row>
    <row r="11790" spans="2:2">
      <c r="B11790" s="280"/>
    </row>
    <row r="11791" spans="2:2">
      <c r="B11791" s="280"/>
    </row>
    <row r="11792" spans="2:2">
      <c r="B11792" s="280"/>
    </row>
    <row r="11793" spans="2:2">
      <c r="B11793" s="280"/>
    </row>
    <row r="11794" spans="2:2">
      <c r="B11794" s="280"/>
    </row>
    <row r="11795" spans="2:2">
      <c r="B11795" s="280"/>
    </row>
    <row r="11796" spans="2:2">
      <c r="B11796" s="280"/>
    </row>
    <row r="11797" spans="2:2">
      <c r="B11797" s="280"/>
    </row>
    <row r="11798" spans="2:2">
      <c r="B11798" s="280"/>
    </row>
    <row r="11799" spans="2:2">
      <c r="B11799" s="280"/>
    </row>
    <row r="11800" spans="2:2">
      <c r="B11800" s="280"/>
    </row>
    <row r="11801" spans="2:2">
      <c r="B11801" s="280"/>
    </row>
    <row r="11802" spans="2:2">
      <c r="B11802" s="280"/>
    </row>
    <row r="11803" spans="2:2">
      <c r="B11803" s="280"/>
    </row>
    <row r="11804" spans="2:2">
      <c r="B11804" s="280"/>
    </row>
    <row r="11805" spans="2:2">
      <c r="B11805" s="280"/>
    </row>
    <row r="11806" spans="2:2">
      <c r="B11806" s="280"/>
    </row>
    <row r="11807" spans="2:2">
      <c r="B11807" s="280"/>
    </row>
    <row r="11808" spans="2:2">
      <c r="B11808" s="280"/>
    </row>
    <row r="11809" spans="2:2">
      <c r="B11809" s="280"/>
    </row>
    <row r="11810" spans="2:2">
      <c r="B11810" s="280"/>
    </row>
    <row r="11811" spans="2:2">
      <c r="B11811" s="280"/>
    </row>
    <row r="11812" spans="2:2">
      <c r="B11812" s="280"/>
    </row>
    <row r="11813" spans="2:2">
      <c r="B11813" s="280"/>
    </row>
    <row r="11814" spans="2:2">
      <c r="B11814" s="280"/>
    </row>
    <row r="11815" spans="2:2">
      <c r="B11815" s="280"/>
    </row>
    <row r="11816" spans="2:2">
      <c r="B11816" s="280"/>
    </row>
    <row r="11817" spans="2:2">
      <c r="B11817" s="280"/>
    </row>
    <row r="11818" spans="2:2">
      <c r="B11818" s="280"/>
    </row>
    <row r="11819" spans="2:2">
      <c r="B11819" s="280"/>
    </row>
    <row r="11820" spans="2:2">
      <c r="B11820" s="280"/>
    </row>
    <row r="11821" spans="2:2">
      <c r="B11821" s="280"/>
    </row>
    <row r="11822" spans="2:2">
      <c r="B11822" s="280"/>
    </row>
    <row r="11823" spans="2:2">
      <c r="B11823" s="280"/>
    </row>
    <row r="11824" spans="2:2">
      <c r="B11824" s="280"/>
    </row>
    <row r="11825" spans="2:2">
      <c r="B11825" s="280"/>
    </row>
    <row r="11826" spans="2:2">
      <c r="B11826" s="280"/>
    </row>
    <row r="11827" spans="2:2">
      <c r="B11827" s="280"/>
    </row>
    <row r="11828" spans="2:2">
      <c r="B11828" s="280"/>
    </row>
    <row r="11829" spans="2:2">
      <c r="B11829" s="280"/>
    </row>
    <row r="11830" spans="2:2">
      <c r="B11830" s="280"/>
    </row>
    <row r="11831" spans="2:2">
      <c r="B11831" s="280"/>
    </row>
    <row r="11832" spans="2:2">
      <c r="B11832" s="280"/>
    </row>
    <row r="11833" spans="2:2">
      <c r="B11833" s="280"/>
    </row>
    <row r="11834" spans="2:2">
      <c r="B11834" s="280"/>
    </row>
    <row r="11835" spans="2:2">
      <c r="B11835" s="280"/>
    </row>
    <row r="11836" spans="2:2">
      <c r="B11836" s="280"/>
    </row>
    <row r="11837" spans="2:2">
      <c r="B11837" s="280"/>
    </row>
    <row r="11838" spans="2:2">
      <c r="B11838" s="280"/>
    </row>
    <row r="11839" spans="2:2">
      <c r="B11839" s="280"/>
    </row>
    <row r="11840" spans="2:2">
      <c r="B11840" s="280"/>
    </row>
    <row r="11841" spans="2:2">
      <c r="B11841" s="280"/>
    </row>
    <row r="11842" spans="2:2">
      <c r="B11842" s="280"/>
    </row>
    <row r="11843" spans="2:2">
      <c r="B11843" s="280"/>
    </row>
    <row r="11844" spans="2:2">
      <c r="B11844" s="280"/>
    </row>
    <row r="11845" spans="2:2">
      <c r="B11845" s="280"/>
    </row>
    <row r="11846" spans="2:2">
      <c r="B11846" s="280"/>
    </row>
    <row r="11847" spans="2:2">
      <c r="B11847" s="280"/>
    </row>
    <row r="11848" spans="2:2">
      <c r="B11848" s="280"/>
    </row>
    <row r="11849" spans="2:2">
      <c r="B11849" s="280"/>
    </row>
    <row r="11850" spans="2:2">
      <c r="B11850" s="280"/>
    </row>
    <row r="11851" spans="2:2">
      <c r="B11851" s="280"/>
    </row>
    <row r="11852" spans="2:2">
      <c r="B11852" s="280"/>
    </row>
    <row r="11853" spans="2:2">
      <c r="B11853" s="280"/>
    </row>
    <row r="11854" spans="2:2">
      <c r="B11854" s="280"/>
    </row>
    <row r="11855" spans="2:2">
      <c r="B11855" s="280"/>
    </row>
    <row r="11856" spans="2:2">
      <c r="B11856" s="280"/>
    </row>
    <row r="11857" spans="2:2">
      <c r="B11857" s="280"/>
    </row>
    <row r="11858" spans="2:2">
      <c r="B11858" s="280"/>
    </row>
    <row r="11859" spans="2:2">
      <c r="B11859" s="280"/>
    </row>
    <row r="11860" spans="2:2">
      <c r="B11860" s="280"/>
    </row>
    <row r="11861" spans="2:2">
      <c r="B11861" s="280"/>
    </row>
    <row r="11862" spans="2:2">
      <c r="B11862" s="280"/>
    </row>
    <row r="11863" spans="2:2">
      <c r="B11863" s="280"/>
    </row>
    <row r="11864" spans="2:2">
      <c r="B11864" s="280"/>
    </row>
    <row r="11865" spans="2:2">
      <c r="B11865" s="280"/>
    </row>
    <row r="11866" spans="2:2">
      <c r="B11866" s="280"/>
    </row>
    <row r="11867" spans="2:2">
      <c r="B11867" s="280"/>
    </row>
    <row r="11868" spans="2:2">
      <c r="B11868" s="280"/>
    </row>
    <row r="11869" spans="2:2">
      <c r="B11869" s="280"/>
    </row>
    <row r="11870" spans="2:2">
      <c r="B11870" s="280"/>
    </row>
    <row r="11871" spans="2:2">
      <c r="B11871" s="280"/>
    </row>
    <row r="11872" spans="2:2">
      <c r="B11872" s="280"/>
    </row>
    <row r="11873" spans="2:2">
      <c r="B11873" s="280"/>
    </row>
    <row r="11874" spans="2:2">
      <c r="B11874" s="280"/>
    </row>
    <row r="11875" spans="2:2">
      <c r="B11875" s="280"/>
    </row>
    <row r="11876" spans="2:2">
      <c r="B11876" s="280"/>
    </row>
    <row r="11877" spans="2:2">
      <c r="B11877" s="280"/>
    </row>
    <row r="11878" spans="2:2">
      <c r="B11878" s="280"/>
    </row>
    <row r="11879" spans="2:2">
      <c r="B11879" s="280"/>
    </row>
    <row r="11880" spans="2:2">
      <c r="B11880" s="280"/>
    </row>
    <row r="11881" spans="2:2">
      <c r="B11881" s="280"/>
    </row>
    <row r="11882" spans="2:2">
      <c r="B11882" s="280"/>
    </row>
    <row r="11883" spans="2:2">
      <c r="B11883" s="280"/>
    </row>
    <row r="11884" spans="2:2">
      <c r="B11884" s="280"/>
    </row>
    <row r="11885" spans="2:2">
      <c r="B11885" s="280"/>
    </row>
    <row r="11886" spans="2:2">
      <c r="B11886" s="280"/>
    </row>
    <row r="11887" spans="2:2">
      <c r="B11887" s="280"/>
    </row>
    <row r="11888" spans="2:2">
      <c r="B11888" s="280"/>
    </row>
    <row r="11889" spans="2:2">
      <c r="B11889" s="280"/>
    </row>
    <row r="11890" spans="2:2">
      <c r="B11890" s="280"/>
    </row>
    <row r="11891" spans="2:2">
      <c r="B11891" s="280"/>
    </row>
    <row r="11892" spans="2:2">
      <c r="B11892" s="280"/>
    </row>
    <row r="11893" spans="2:2">
      <c r="B11893" s="280"/>
    </row>
    <row r="11894" spans="2:2">
      <c r="B11894" s="280"/>
    </row>
    <row r="11895" spans="2:2">
      <c r="B11895" s="280"/>
    </row>
    <row r="11896" spans="2:2">
      <c r="B11896" s="280"/>
    </row>
    <row r="11897" spans="2:2">
      <c r="B11897" s="280"/>
    </row>
    <row r="11898" spans="2:2">
      <c r="B11898" s="280"/>
    </row>
    <row r="11899" spans="2:2">
      <c r="B11899" s="280"/>
    </row>
    <row r="11900" spans="2:2">
      <c r="B11900" s="280"/>
    </row>
    <row r="11901" spans="2:2">
      <c r="B11901" s="280"/>
    </row>
    <row r="11902" spans="2:2">
      <c r="B11902" s="280"/>
    </row>
    <row r="11903" spans="2:2">
      <c r="B11903" s="280"/>
    </row>
    <row r="11904" spans="2:2">
      <c r="B11904" s="280"/>
    </row>
    <row r="11905" spans="2:2">
      <c r="B11905" s="280"/>
    </row>
    <row r="11906" spans="2:2">
      <c r="B11906" s="280"/>
    </row>
    <row r="11907" spans="2:2">
      <c r="B11907" s="280"/>
    </row>
    <row r="11908" spans="2:2">
      <c r="B11908" s="280"/>
    </row>
    <row r="11909" spans="2:2">
      <c r="B11909" s="280"/>
    </row>
    <row r="11910" spans="2:2">
      <c r="B11910" s="280"/>
    </row>
    <row r="11911" spans="2:2">
      <c r="B11911" s="280"/>
    </row>
    <row r="11912" spans="2:2">
      <c r="B11912" s="280"/>
    </row>
    <row r="11913" spans="2:2">
      <c r="B11913" s="280"/>
    </row>
    <row r="11914" spans="2:2">
      <c r="B11914" s="280"/>
    </row>
    <row r="11915" spans="2:2">
      <c r="B11915" s="280"/>
    </row>
    <row r="11916" spans="2:2">
      <c r="B11916" s="280"/>
    </row>
    <row r="11917" spans="2:2">
      <c r="B11917" s="280"/>
    </row>
    <row r="11918" spans="2:2">
      <c r="B11918" s="280"/>
    </row>
    <row r="11919" spans="2:2">
      <c r="B11919" s="280"/>
    </row>
    <row r="11920" spans="2:2">
      <c r="B11920" s="280"/>
    </row>
    <row r="11921" spans="2:2">
      <c r="B11921" s="280"/>
    </row>
    <row r="11922" spans="2:2">
      <c r="B11922" s="280"/>
    </row>
    <row r="11923" spans="2:2">
      <c r="B11923" s="280"/>
    </row>
    <row r="11924" spans="2:2">
      <c r="B11924" s="280"/>
    </row>
    <row r="11925" spans="2:2">
      <c r="B11925" s="280"/>
    </row>
    <row r="11926" spans="2:2">
      <c r="B11926" s="280"/>
    </row>
    <row r="11927" spans="2:2">
      <c r="B11927" s="280"/>
    </row>
    <row r="11928" spans="2:2">
      <c r="B11928" s="280"/>
    </row>
    <row r="11929" spans="2:2">
      <c r="B11929" s="280"/>
    </row>
    <row r="11930" spans="2:2">
      <c r="B11930" s="280"/>
    </row>
    <row r="11931" spans="2:2">
      <c r="B11931" s="280"/>
    </row>
    <row r="11932" spans="2:2">
      <c r="B11932" s="280"/>
    </row>
    <row r="11933" spans="2:2">
      <c r="B11933" s="280"/>
    </row>
    <row r="11934" spans="2:2">
      <c r="B11934" s="280"/>
    </row>
    <row r="11935" spans="2:2">
      <c r="B11935" s="280"/>
    </row>
    <row r="11936" spans="2:2">
      <c r="B11936" s="280"/>
    </row>
    <row r="11937" spans="2:2">
      <c r="B11937" s="280"/>
    </row>
    <row r="11938" spans="2:2">
      <c r="B11938" s="280"/>
    </row>
    <row r="11939" spans="2:2">
      <c r="B11939" s="280"/>
    </row>
    <row r="11940" spans="2:2">
      <c r="B11940" s="280"/>
    </row>
    <row r="11941" spans="2:2">
      <c r="B11941" s="280"/>
    </row>
    <row r="11942" spans="2:2">
      <c r="B11942" s="280"/>
    </row>
    <row r="11943" spans="2:2">
      <c r="B11943" s="280"/>
    </row>
    <row r="11944" spans="2:2">
      <c r="B11944" s="280"/>
    </row>
    <row r="11945" spans="2:2">
      <c r="B11945" s="280"/>
    </row>
    <row r="11946" spans="2:2">
      <c r="B11946" s="280"/>
    </row>
    <row r="11947" spans="2:2">
      <c r="B11947" s="280"/>
    </row>
    <row r="11948" spans="2:2">
      <c r="B11948" s="280"/>
    </row>
    <row r="11949" spans="2:2">
      <c r="B11949" s="280"/>
    </row>
    <row r="11950" spans="2:2">
      <c r="B11950" s="280"/>
    </row>
    <row r="11951" spans="2:2">
      <c r="B11951" s="280"/>
    </row>
    <row r="11952" spans="2:2">
      <c r="B11952" s="280"/>
    </row>
    <row r="11953" spans="2:2">
      <c r="B11953" s="280"/>
    </row>
    <row r="11954" spans="2:2">
      <c r="B11954" s="280"/>
    </row>
    <row r="11955" spans="2:2">
      <c r="B11955" s="280"/>
    </row>
    <row r="11956" spans="2:2">
      <c r="B11956" s="280"/>
    </row>
    <row r="11957" spans="2:2">
      <c r="B11957" s="280"/>
    </row>
    <row r="11958" spans="2:2">
      <c r="B11958" s="280"/>
    </row>
    <row r="11959" spans="2:2">
      <c r="B11959" s="280"/>
    </row>
    <row r="11960" spans="2:2">
      <c r="B11960" s="280"/>
    </row>
    <row r="11961" spans="2:2">
      <c r="B11961" s="280"/>
    </row>
    <row r="11962" spans="2:2">
      <c r="B11962" s="280"/>
    </row>
    <row r="11963" spans="2:2">
      <c r="B11963" s="280"/>
    </row>
    <row r="11964" spans="2:2">
      <c r="B11964" s="280"/>
    </row>
    <row r="11965" spans="2:2">
      <c r="B11965" s="280"/>
    </row>
    <row r="11966" spans="2:2">
      <c r="B11966" s="280"/>
    </row>
    <row r="11967" spans="2:2">
      <c r="B11967" s="280"/>
    </row>
    <row r="11968" spans="2:2">
      <c r="B11968" s="280"/>
    </row>
    <row r="11969" spans="2:2">
      <c r="B11969" s="280"/>
    </row>
    <row r="11970" spans="2:2">
      <c r="B11970" s="280"/>
    </row>
    <row r="11971" spans="2:2">
      <c r="B11971" s="280"/>
    </row>
    <row r="11972" spans="2:2">
      <c r="B11972" s="280"/>
    </row>
    <row r="11973" spans="2:2">
      <c r="B11973" s="280"/>
    </row>
    <row r="11974" spans="2:2">
      <c r="B11974" s="280"/>
    </row>
    <row r="11975" spans="2:2">
      <c r="B11975" s="280"/>
    </row>
    <row r="11976" spans="2:2">
      <c r="B11976" s="280"/>
    </row>
    <row r="11977" spans="2:2">
      <c r="B11977" s="280"/>
    </row>
    <row r="11978" spans="2:2">
      <c r="B11978" s="280"/>
    </row>
    <row r="11979" spans="2:2">
      <c r="B11979" s="280"/>
    </row>
    <row r="11980" spans="2:2">
      <c r="B11980" s="280"/>
    </row>
    <row r="11981" spans="2:2">
      <c r="B11981" s="280"/>
    </row>
    <row r="11982" spans="2:2">
      <c r="B11982" s="280"/>
    </row>
    <row r="11983" spans="2:2">
      <c r="B11983" s="280"/>
    </row>
    <row r="11984" spans="2:2">
      <c r="B11984" s="280"/>
    </row>
    <row r="11985" spans="2:2">
      <c r="B11985" s="280"/>
    </row>
    <row r="11986" spans="2:2">
      <c r="B11986" s="280"/>
    </row>
    <row r="11987" spans="2:2">
      <c r="B11987" s="280"/>
    </row>
    <row r="11988" spans="2:2">
      <c r="B11988" s="280"/>
    </row>
    <row r="11989" spans="2:2">
      <c r="B11989" s="280"/>
    </row>
    <row r="11990" spans="2:2">
      <c r="B11990" s="280"/>
    </row>
    <row r="11991" spans="2:2">
      <c r="B11991" s="280"/>
    </row>
    <row r="11992" spans="2:2">
      <c r="B11992" s="280"/>
    </row>
    <row r="11993" spans="2:2">
      <c r="B11993" s="280"/>
    </row>
    <row r="11994" spans="2:2">
      <c r="B11994" s="280"/>
    </row>
    <row r="11995" spans="2:2">
      <c r="B11995" s="280"/>
    </row>
    <row r="11996" spans="2:2">
      <c r="B11996" s="280"/>
    </row>
    <row r="11997" spans="2:2">
      <c r="B11997" s="280"/>
    </row>
    <row r="11998" spans="2:2">
      <c r="B11998" s="280"/>
    </row>
    <row r="11999" spans="2:2">
      <c r="B11999" s="280"/>
    </row>
    <row r="12000" spans="2:2">
      <c r="B12000" s="280"/>
    </row>
    <row r="12001" spans="2:2">
      <c r="B12001" s="280"/>
    </row>
    <row r="12002" spans="2:2">
      <c r="B12002" s="280"/>
    </row>
    <row r="12003" spans="2:2">
      <c r="B12003" s="280"/>
    </row>
    <row r="12004" spans="2:2">
      <c r="B12004" s="280"/>
    </row>
    <row r="12005" spans="2:2">
      <c r="B12005" s="280"/>
    </row>
    <row r="12006" spans="2:2">
      <c r="B12006" s="280"/>
    </row>
    <row r="12007" spans="2:2">
      <c r="B12007" s="280"/>
    </row>
    <row r="12008" spans="2:2">
      <c r="B12008" s="280"/>
    </row>
    <row r="12009" spans="2:2">
      <c r="B12009" s="280"/>
    </row>
    <row r="12010" spans="2:2">
      <c r="B12010" s="280"/>
    </row>
    <row r="12011" spans="2:2">
      <c r="B12011" s="280"/>
    </row>
    <row r="12012" spans="2:2">
      <c r="B12012" s="280"/>
    </row>
    <row r="12013" spans="2:2">
      <c r="B12013" s="280"/>
    </row>
    <row r="12014" spans="2:2">
      <c r="B12014" s="280"/>
    </row>
    <row r="12015" spans="2:2">
      <c r="B12015" s="280"/>
    </row>
    <row r="12016" spans="2:2">
      <c r="B12016" s="280"/>
    </row>
    <row r="12017" spans="2:2">
      <c r="B12017" s="280"/>
    </row>
    <row r="12018" spans="2:2">
      <c r="B12018" s="280"/>
    </row>
    <row r="12019" spans="2:2">
      <c r="B12019" s="280"/>
    </row>
    <row r="12020" spans="2:2">
      <c r="B12020" s="280"/>
    </row>
    <row r="12021" spans="2:2">
      <c r="B12021" s="280"/>
    </row>
    <row r="12022" spans="2:2">
      <c r="B12022" s="280"/>
    </row>
    <row r="12023" spans="2:2">
      <c r="B12023" s="280"/>
    </row>
    <row r="12024" spans="2:2">
      <c r="B12024" s="280"/>
    </row>
    <row r="12025" spans="2:2">
      <c r="B12025" s="280"/>
    </row>
    <row r="12026" spans="2:2">
      <c r="B12026" s="280"/>
    </row>
    <row r="12027" spans="2:2">
      <c r="B12027" s="280"/>
    </row>
    <row r="12028" spans="2:2">
      <c r="B12028" s="280"/>
    </row>
    <row r="12029" spans="2:2">
      <c r="B12029" s="280"/>
    </row>
    <row r="12030" spans="2:2">
      <c r="B12030" s="280"/>
    </row>
    <row r="12031" spans="2:2">
      <c r="B12031" s="280"/>
    </row>
    <row r="12032" spans="2:2">
      <c r="B12032" s="280"/>
    </row>
    <row r="12033" spans="2:2">
      <c r="B12033" s="280"/>
    </row>
    <row r="12034" spans="2:2">
      <c r="B12034" s="280"/>
    </row>
    <row r="12035" spans="2:2">
      <c r="B12035" s="280"/>
    </row>
    <row r="12036" spans="2:2">
      <c r="B12036" s="280"/>
    </row>
    <row r="12037" spans="2:2">
      <c r="B12037" s="280"/>
    </row>
    <row r="12038" spans="2:2">
      <c r="B12038" s="280"/>
    </row>
    <row r="12039" spans="2:2">
      <c r="B12039" s="280"/>
    </row>
    <row r="12040" spans="2:2">
      <c r="B12040" s="280"/>
    </row>
    <row r="12041" spans="2:2">
      <c r="B12041" s="280"/>
    </row>
    <row r="12042" spans="2:2">
      <c r="B12042" s="280"/>
    </row>
    <row r="12043" spans="2:2">
      <c r="B12043" s="280"/>
    </row>
    <row r="12044" spans="2:2">
      <c r="B12044" s="280"/>
    </row>
    <row r="12045" spans="2:2">
      <c r="B12045" s="280"/>
    </row>
    <row r="12046" spans="2:2">
      <c r="B12046" s="280"/>
    </row>
    <row r="12047" spans="2:2">
      <c r="B12047" s="280"/>
    </row>
    <row r="12048" spans="2:2">
      <c r="B12048" s="280"/>
    </row>
    <row r="12049" spans="2:2">
      <c r="B12049" s="280"/>
    </row>
    <row r="12050" spans="2:2">
      <c r="B12050" s="280"/>
    </row>
    <row r="12051" spans="2:2">
      <c r="B12051" s="280"/>
    </row>
    <row r="12052" spans="2:2">
      <c r="B12052" s="280"/>
    </row>
    <row r="12053" spans="2:2">
      <c r="B12053" s="280"/>
    </row>
    <row r="12054" spans="2:2">
      <c r="B12054" s="280"/>
    </row>
    <row r="12055" spans="2:2">
      <c r="B12055" s="280"/>
    </row>
    <row r="12056" spans="2:2">
      <c r="B12056" s="280"/>
    </row>
    <row r="12057" spans="2:2">
      <c r="B12057" s="280"/>
    </row>
    <row r="12058" spans="2:2">
      <c r="B12058" s="280"/>
    </row>
    <row r="12059" spans="2:2">
      <c r="B12059" s="280"/>
    </row>
    <row r="12060" spans="2:2">
      <c r="B12060" s="280"/>
    </row>
    <row r="12061" spans="2:2">
      <c r="B12061" s="280"/>
    </row>
    <row r="12062" spans="2:2">
      <c r="B12062" s="280"/>
    </row>
    <row r="12063" spans="2:2">
      <c r="B12063" s="280"/>
    </row>
    <row r="12064" spans="2:2">
      <c r="B12064" s="280"/>
    </row>
    <row r="12065" spans="2:2">
      <c r="B12065" s="280"/>
    </row>
    <row r="12066" spans="2:2">
      <c r="B12066" s="280"/>
    </row>
    <row r="12067" spans="2:2">
      <c r="B12067" s="280"/>
    </row>
    <row r="12068" spans="2:2">
      <c r="B12068" s="280"/>
    </row>
    <row r="12069" spans="2:2">
      <c r="B12069" s="280"/>
    </row>
    <row r="12070" spans="2:2">
      <c r="B12070" s="280"/>
    </row>
    <row r="12071" spans="2:2">
      <c r="B12071" s="280"/>
    </row>
    <row r="12072" spans="2:2">
      <c r="B12072" s="280"/>
    </row>
    <row r="12073" spans="2:2">
      <c r="B12073" s="280"/>
    </row>
    <row r="12074" spans="2:2">
      <c r="B12074" s="280"/>
    </row>
    <row r="12075" spans="2:2">
      <c r="B12075" s="280"/>
    </row>
    <row r="12076" spans="2:2">
      <c r="B12076" s="280"/>
    </row>
    <row r="12077" spans="2:2">
      <c r="B12077" s="280"/>
    </row>
    <row r="12078" spans="2:2">
      <c r="B12078" s="280"/>
    </row>
    <row r="12079" spans="2:2">
      <c r="B12079" s="280"/>
    </row>
    <row r="12080" spans="2:2">
      <c r="B12080" s="280"/>
    </row>
    <row r="12081" spans="2:2">
      <c r="B12081" s="280"/>
    </row>
    <row r="12082" spans="2:2">
      <c r="B12082" s="280"/>
    </row>
    <row r="12083" spans="2:2">
      <c r="B12083" s="280"/>
    </row>
    <row r="12084" spans="2:2">
      <c r="B12084" s="280"/>
    </row>
    <row r="12085" spans="2:2">
      <c r="B12085" s="280"/>
    </row>
    <row r="12086" spans="2:2">
      <c r="B12086" s="280"/>
    </row>
    <row r="12087" spans="2:2">
      <c r="B12087" s="280"/>
    </row>
    <row r="12088" spans="2:2">
      <c r="B12088" s="280"/>
    </row>
    <row r="12089" spans="2:2">
      <c r="B12089" s="280"/>
    </row>
    <row r="12090" spans="2:2">
      <c r="B12090" s="280"/>
    </row>
    <row r="12091" spans="2:2">
      <c r="B12091" s="280"/>
    </row>
    <row r="12092" spans="2:2">
      <c r="B12092" s="280"/>
    </row>
    <row r="12093" spans="2:2">
      <c r="B12093" s="280"/>
    </row>
    <row r="12094" spans="2:2">
      <c r="B12094" s="280"/>
    </row>
    <row r="12095" spans="2:2">
      <c r="B12095" s="280"/>
    </row>
    <row r="12096" spans="2:2">
      <c r="B12096" s="280"/>
    </row>
    <row r="12097" spans="2:2">
      <c r="B12097" s="280"/>
    </row>
    <row r="12098" spans="2:2">
      <c r="B12098" s="280"/>
    </row>
    <row r="12099" spans="2:2">
      <c r="B12099" s="280"/>
    </row>
    <row r="12100" spans="2:2">
      <c r="B12100" s="280"/>
    </row>
    <row r="12101" spans="2:2">
      <c r="B12101" s="280"/>
    </row>
    <row r="12102" spans="2:2">
      <c r="B12102" s="280"/>
    </row>
    <row r="12103" spans="2:2">
      <c r="B12103" s="280"/>
    </row>
    <row r="12104" spans="2:2">
      <c r="B12104" s="280"/>
    </row>
    <row r="12105" spans="2:2">
      <c r="B12105" s="280"/>
    </row>
    <row r="12106" spans="2:2">
      <c r="B12106" s="280"/>
    </row>
    <row r="12107" spans="2:2">
      <c r="B12107" s="280"/>
    </row>
    <row r="12108" spans="2:2">
      <c r="B12108" s="280"/>
    </row>
    <row r="12109" spans="2:2">
      <c r="B12109" s="280"/>
    </row>
    <row r="12110" spans="2:2">
      <c r="B12110" s="280"/>
    </row>
    <row r="12111" spans="2:2">
      <c r="B12111" s="280"/>
    </row>
    <row r="12112" spans="2:2">
      <c r="B12112" s="280"/>
    </row>
    <row r="12113" spans="2:2">
      <c r="B12113" s="280"/>
    </row>
    <row r="12114" spans="2:2">
      <c r="B12114" s="280"/>
    </row>
    <row r="12115" spans="2:2">
      <c r="B12115" s="280"/>
    </row>
    <row r="12116" spans="2:2">
      <c r="B12116" s="280"/>
    </row>
    <row r="12117" spans="2:2">
      <c r="B12117" s="280"/>
    </row>
    <row r="12118" spans="2:2">
      <c r="B12118" s="280"/>
    </row>
    <row r="12119" spans="2:2">
      <c r="B12119" s="280"/>
    </row>
    <row r="12120" spans="2:2">
      <c r="B12120" s="280"/>
    </row>
    <row r="12121" spans="2:2">
      <c r="B12121" s="280"/>
    </row>
    <row r="12122" spans="2:2">
      <c r="B12122" s="280"/>
    </row>
    <row r="12123" spans="2:2">
      <c r="B12123" s="280"/>
    </row>
    <row r="12124" spans="2:2">
      <c r="B12124" s="280"/>
    </row>
    <row r="12125" spans="2:2">
      <c r="B12125" s="280"/>
    </row>
    <row r="12126" spans="2:2">
      <c r="B12126" s="280"/>
    </row>
    <row r="12127" spans="2:2">
      <c r="B12127" s="280"/>
    </row>
    <row r="12128" spans="2:2">
      <c r="B12128" s="280"/>
    </row>
    <row r="12129" spans="2:2">
      <c r="B12129" s="280"/>
    </row>
    <row r="12130" spans="2:2">
      <c r="B12130" s="280"/>
    </row>
    <row r="12131" spans="2:2">
      <c r="B12131" s="280"/>
    </row>
    <row r="12132" spans="2:2">
      <c r="B12132" s="280"/>
    </row>
    <row r="12133" spans="2:2">
      <c r="B12133" s="280"/>
    </row>
    <row r="12134" spans="2:2">
      <c r="B12134" s="280"/>
    </row>
    <row r="12135" spans="2:2">
      <c r="B12135" s="280"/>
    </row>
    <row r="12136" spans="2:2">
      <c r="B12136" s="280"/>
    </row>
    <row r="12137" spans="2:2">
      <c r="B12137" s="280"/>
    </row>
    <row r="12138" spans="2:2">
      <c r="B12138" s="280"/>
    </row>
    <row r="12139" spans="2:2">
      <c r="B12139" s="280"/>
    </row>
    <row r="12140" spans="2:2">
      <c r="B12140" s="280"/>
    </row>
    <row r="12141" spans="2:2">
      <c r="B12141" s="280"/>
    </row>
    <row r="12142" spans="2:2">
      <c r="B12142" s="280"/>
    </row>
    <row r="12143" spans="2:2">
      <c r="B12143" s="280"/>
    </row>
    <row r="12144" spans="2:2">
      <c r="B12144" s="280"/>
    </row>
    <row r="12145" spans="2:2">
      <c r="B12145" s="280"/>
    </row>
    <row r="12146" spans="2:2">
      <c r="B12146" s="280"/>
    </row>
    <row r="12147" spans="2:2">
      <c r="B12147" s="280"/>
    </row>
    <row r="12148" spans="2:2">
      <c r="B12148" s="280"/>
    </row>
    <row r="12149" spans="2:2">
      <c r="B12149" s="280"/>
    </row>
    <row r="12150" spans="2:2">
      <c r="B12150" s="280"/>
    </row>
    <row r="12151" spans="2:2">
      <c r="B12151" s="280"/>
    </row>
    <row r="12152" spans="2:2">
      <c r="B12152" s="280"/>
    </row>
    <row r="12153" spans="2:2">
      <c r="B12153" s="280"/>
    </row>
    <row r="12154" spans="2:2">
      <c r="B12154" s="280"/>
    </row>
    <row r="12155" spans="2:2">
      <c r="B12155" s="280"/>
    </row>
    <row r="12156" spans="2:2">
      <c r="B12156" s="280"/>
    </row>
    <row r="12157" spans="2:2">
      <c r="B12157" s="280"/>
    </row>
    <row r="12158" spans="2:2">
      <c r="B12158" s="280"/>
    </row>
    <row r="12159" spans="2:2">
      <c r="B12159" s="280"/>
    </row>
    <row r="12160" spans="2:2">
      <c r="B12160" s="280"/>
    </row>
    <row r="12161" spans="2:2">
      <c r="B12161" s="280"/>
    </row>
    <row r="12162" spans="2:2">
      <c r="B12162" s="280"/>
    </row>
    <row r="12163" spans="2:2">
      <c r="B12163" s="280"/>
    </row>
    <row r="12164" spans="2:2">
      <c r="B12164" s="280"/>
    </row>
    <row r="12165" spans="2:2">
      <c r="B12165" s="280"/>
    </row>
    <row r="12166" spans="2:2">
      <c r="B12166" s="280"/>
    </row>
    <row r="12167" spans="2:2">
      <c r="B12167" s="280"/>
    </row>
    <row r="12168" spans="2:2">
      <c r="B12168" s="280"/>
    </row>
    <row r="12169" spans="2:2">
      <c r="B12169" s="280"/>
    </row>
    <row r="12170" spans="2:2">
      <c r="B12170" s="280"/>
    </row>
    <row r="12171" spans="2:2">
      <c r="B12171" s="280"/>
    </row>
    <row r="12172" spans="2:2">
      <c r="B12172" s="280"/>
    </row>
    <row r="12173" spans="2:2">
      <c r="B12173" s="280"/>
    </row>
    <row r="12174" spans="2:2">
      <c r="B12174" s="280"/>
    </row>
    <row r="12175" spans="2:2">
      <c r="B12175" s="280"/>
    </row>
    <row r="12176" spans="2:2">
      <c r="B12176" s="280"/>
    </row>
    <row r="12177" spans="2:2">
      <c r="B12177" s="280"/>
    </row>
    <row r="12178" spans="2:2">
      <c r="B12178" s="280"/>
    </row>
    <row r="12179" spans="2:2">
      <c r="B12179" s="280"/>
    </row>
    <row r="12180" spans="2:2">
      <c r="B12180" s="280"/>
    </row>
    <row r="12181" spans="2:2">
      <c r="B12181" s="280"/>
    </row>
    <row r="12182" spans="2:2">
      <c r="B12182" s="280"/>
    </row>
    <row r="12183" spans="2:2">
      <c r="B12183" s="280"/>
    </row>
    <row r="12184" spans="2:2">
      <c r="B12184" s="280"/>
    </row>
    <row r="12185" spans="2:2">
      <c r="B12185" s="280"/>
    </row>
    <row r="12186" spans="2:2">
      <c r="B12186" s="280"/>
    </row>
    <row r="12187" spans="2:2">
      <c r="B12187" s="280"/>
    </row>
    <row r="12188" spans="2:2">
      <c r="B12188" s="280"/>
    </row>
    <row r="12189" spans="2:2">
      <c r="B12189" s="280"/>
    </row>
    <row r="12190" spans="2:2">
      <c r="B12190" s="280"/>
    </row>
    <row r="12191" spans="2:2">
      <c r="B12191" s="280"/>
    </row>
    <row r="12192" spans="2:2">
      <c r="B12192" s="280"/>
    </row>
    <row r="12193" spans="2:2">
      <c r="B12193" s="280"/>
    </row>
    <row r="12194" spans="2:2">
      <c r="B12194" s="280"/>
    </row>
    <row r="12195" spans="2:2">
      <c r="B12195" s="280"/>
    </row>
    <row r="12196" spans="2:2">
      <c r="B12196" s="280"/>
    </row>
    <row r="12197" spans="2:2">
      <c r="B12197" s="280"/>
    </row>
    <row r="12198" spans="2:2">
      <c r="B12198" s="280"/>
    </row>
    <row r="12199" spans="2:2">
      <c r="B12199" s="280"/>
    </row>
    <row r="12200" spans="2:2">
      <c r="B12200" s="280"/>
    </row>
    <row r="12201" spans="2:2">
      <c r="B12201" s="280"/>
    </row>
    <row r="12202" spans="2:2">
      <c r="B12202" s="280"/>
    </row>
    <row r="12203" spans="2:2">
      <c r="B12203" s="280"/>
    </row>
    <row r="12204" spans="2:2">
      <c r="B12204" s="280"/>
    </row>
    <row r="12205" spans="2:2">
      <c r="B12205" s="280"/>
    </row>
    <row r="12206" spans="2:2">
      <c r="B12206" s="280"/>
    </row>
    <row r="12207" spans="2:2">
      <c r="B12207" s="280"/>
    </row>
    <row r="12208" spans="2:2">
      <c r="B12208" s="280"/>
    </row>
    <row r="12209" spans="2:2">
      <c r="B12209" s="280"/>
    </row>
    <row r="12210" spans="2:2">
      <c r="B12210" s="280"/>
    </row>
    <row r="12211" spans="2:2">
      <c r="B12211" s="280"/>
    </row>
    <row r="12212" spans="2:2">
      <c r="B12212" s="280"/>
    </row>
    <row r="12213" spans="2:2">
      <c r="B12213" s="280"/>
    </row>
    <row r="12214" spans="2:2">
      <c r="B12214" s="280"/>
    </row>
    <row r="12215" spans="2:2">
      <c r="B12215" s="280"/>
    </row>
    <row r="12216" spans="2:2">
      <c r="B12216" s="280"/>
    </row>
    <row r="12217" spans="2:2">
      <c r="B12217" s="280"/>
    </row>
    <row r="12218" spans="2:2">
      <c r="B12218" s="280"/>
    </row>
    <row r="12219" spans="2:2">
      <c r="B12219" s="280"/>
    </row>
    <row r="12220" spans="2:2">
      <c r="B12220" s="280"/>
    </row>
    <row r="12221" spans="2:2">
      <c r="B12221" s="280"/>
    </row>
    <row r="12222" spans="2:2">
      <c r="B12222" s="280"/>
    </row>
    <row r="12223" spans="2:2">
      <c r="B12223" s="280"/>
    </row>
    <row r="12224" spans="2:2">
      <c r="B12224" s="280"/>
    </row>
    <row r="12225" spans="2:2">
      <c r="B12225" s="280"/>
    </row>
    <row r="12226" spans="2:2">
      <c r="B12226" s="280"/>
    </row>
    <row r="12227" spans="2:2">
      <c r="B12227" s="280"/>
    </row>
    <row r="12228" spans="2:2">
      <c r="B12228" s="280"/>
    </row>
    <row r="12229" spans="2:2">
      <c r="B12229" s="280"/>
    </row>
    <row r="12230" spans="2:2">
      <c r="B12230" s="280"/>
    </row>
    <row r="12231" spans="2:2">
      <c r="B12231" s="280"/>
    </row>
    <row r="12232" spans="2:2">
      <c r="B12232" s="280"/>
    </row>
    <row r="12233" spans="2:2">
      <c r="B12233" s="280"/>
    </row>
    <row r="12234" spans="2:2">
      <c r="B12234" s="280"/>
    </row>
    <row r="12235" spans="2:2">
      <c r="B12235" s="280"/>
    </row>
    <row r="12236" spans="2:2">
      <c r="B12236" s="280"/>
    </row>
    <row r="12237" spans="2:2">
      <c r="B12237" s="280"/>
    </row>
    <row r="12238" spans="2:2">
      <c r="B12238" s="280"/>
    </row>
    <row r="12239" spans="2:2">
      <c r="B12239" s="280"/>
    </row>
    <row r="12240" spans="2:2">
      <c r="B12240" s="280"/>
    </row>
    <row r="12241" spans="2:2">
      <c r="B12241" s="280"/>
    </row>
    <row r="12242" spans="2:2">
      <c r="B12242" s="280"/>
    </row>
    <row r="12243" spans="2:2">
      <c r="B12243" s="280"/>
    </row>
    <row r="12244" spans="2:2">
      <c r="B12244" s="280"/>
    </row>
    <row r="12245" spans="2:2">
      <c r="B12245" s="280"/>
    </row>
    <row r="12246" spans="2:2">
      <c r="B12246" s="280"/>
    </row>
    <row r="12247" spans="2:2">
      <c r="B12247" s="280"/>
    </row>
    <row r="12248" spans="2:2">
      <c r="B12248" s="280"/>
    </row>
    <row r="12249" spans="2:2">
      <c r="B12249" s="280"/>
    </row>
    <row r="12250" spans="2:2">
      <c r="B12250" s="280"/>
    </row>
    <row r="12251" spans="2:2">
      <c r="B12251" s="280"/>
    </row>
    <row r="12252" spans="2:2">
      <c r="B12252" s="280"/>
    </row>
    <row r="12253" spans="2:2">
      <c r="B12253" s="280"/>
    </row>
    <row r="12254" spans="2:2">
      <c r="B12254" s="280"/>
    </row>
    <row r="12255" spans="2:2">
      <c r="B12255" s="280"/>
    </row>
    <row r="12256" spans="2:2">
      <c r="B12256" s="280"/>
    </row>
    <row r="12257" spans="2:2">
      <c r="B12257" s="280"/>
    </row>
    <row r="12258" spans="2:2">
      <c r="B12258" s="280"/>
    </row>
    <row r="12259" spans="2:2">
      <c r="B12259" s="280"/>
    </row>
    <row r="12260" spans="2:2">
      <c r="B12260" s="280"/>
    </row>
    <row r="12261" spans="2:2">
      <c r="B12261" s="280"/>
    </row>
    <row r="12262" spans="2:2">
      <c r="B12262" s="280"/>
    </row>
    <row r="12263" spans="2:2">
      <c r="B12263" s="280"/>
    </row>
    <row r="12264" spans="2:2">
      <c r="B12264" s="280"/>
    </row>
    <row r="12265" spans="2:2">
      <c r="B12265" s="280"/>
    </row>
    <row r="12266" spans="2:2">
      <c r="B12266" s="280"/>
    </row>
    <row r="12267" spans="2:2">
      <c r="B12267" s="280"/>
    </row>
    <row r="12268" spans="2:2">
      <c r="B12268" s="280"/>
    </row>
    <row r="12269" spans="2:2">
      <c r="B12269" s="280"/>
    </row>
    <row r="12270" spans="2:2">
      <c r="B12270" s="280"/>
    </row>
    <row r="12271" spans="2:2">
      <c r="B12271" s="280"/>
    </row>
    <row r="12272" spans="2:2">
      <c r="B12272" s="280"/>
    </row>
    <row r="12273" spans="2:2">
      <c r="B12273" s="280"/>
    </row>
    <row r="12274" spans="2:2">
      <c r="B12274" s="280"/>
    </row>
    <row r="12275" spans="2:2">
      <c r="B12275" s="280"/>
    </row>
    <row r="12276" spans="2:2">
      <c r="B12276" s="280"/>
    </row>
    <row r="12277" spans="2:2">
      <c r="B12277" s="280"/>
    </row>
    <row r="12278" spans="2:2">
      <c r="B12278" s="280"/>
    </row>
    <row r="12279" spans="2:2">
      <c r="B12279" s="280"/>
    </row>
    <row r="12280" spans="2:2">
      <c r="B12280" s="280"/>
    </row>
    <row r="12281" spans="2:2">
      <c r="B12281" s="280"/>
    </row>
    <row r="12282" spans="2:2">
      <c r="B12282" s="280"/>
    </row>
    <row r="12283" spans="2:2">
      <c r="B12283" s="280"/>
    </row>
    <row r="12284" spans="2:2">
      <c r="B12284" s="280"/>
    </row>
    <row r="12285" spans="2:2">
      <c r="B12285" s="280"/>
    </row>
    <row r="12286" spans="2:2">
      <c r="B12286" s="280"/>
    </row>
    <row r="12287" spans="2:2">
      <c r="B12287" s="280"/>
    </row>
    <row r="12288" spans="2:2">
      <c r="B12288" s="280"/>
    </row>
    <row r="12289" spans="2:2">
      <c r="B12289" s="280"/>
    </row>
    <row r="12290" spans="2:2">
      <c r="B12290" s="280"/>
    </row>
    <row r="12291" spans="2:2">
      <c r="B12291" s="280"/>
    </row>
    <row r="12292" spans="2:2">
      <c r="B12292" s="280"/>
    </row>
    <row r="12293" spans="2:2">
      <c r="B12293" s="280"/>
    </row>
    <row r="12294" spans="2:2">
      <c r="B12294" s="280"/>
    </row>
    <row r="12295" spans="2:2">
      <c r="B12295" s="280"/>
    </row>
    <row r="12296" spans="2:2">
      <c r="B12296" s="280"/>
    </row>
    <row r="12297" spans="2:2">
      <c r="B12297" s="280"/>
    </row>
    <row r="12298" spans="2:2">
      <c r="B12298" s="280"/>
    </row>
    <row r="12299" spans="2:2">
      <c r="B12299" s="280"/>
    </row>
    <row r="12300" spans="2:2">
      <c r="B12300" s="280"/>
    </row>
    <row r="12301" spans="2:2">
      <c r="B12301" s="280"/>
    </row>
    <row r="12302" spans="2:2">
      <c r="B12302" s="280"/>
    </row>
    <row r="12303" spans="2:2">
      <c r="B12303" s="280"/>
    </row>
    <row r="12304" spans="2:2">
      <c r="B12304" s="280"/>
    </row>
    <row r="12305" spans="2:2">
      <c r="B12305" s="280"/>
    </row>
    <row r="12306" spans="2:2">
      <c r="B12306" s="280"/>
    </row>
    <row r="12307" spans="2:2">
      <c r="B12307" s="280"/>
    </row>
    <row r="12308" spans="2:2">
      <c r="B12308" s="280"/>
    </row>
    <row r="12309" spans="2:2">
      <c r="B12309" s="280"/>
    </row>
    <row r="12310" spans="2:2">
      <c r="B12310" s="280"/>
    </row>
    <row r="12311" spans="2:2">
      <c r="B12311" s="280"/>
    </row>
    <row r="12312" spans="2:2">
      <c r="B12312" s="280"/>
    </row>
    <row r="12313" spans="2:2">
      <c r="B12313" s="280"/>
    </row>
    <row r="12314" spans="2:2">
      <c r="B12314" s="280"/>
    </row>
    <row r="12315" spans="2:2">
      <c r="B12315" s="280"/>
    </row>
    <row r="12316" spans="2:2">
      <c r="B12316" s="280"/>
    </row>
    <row r="12317" spans="2:2">
      <c r="B12317" s="280"/>
    </row>
    <row r="12318" spans="2:2">
      <c r="B12318" s="280"/>
    </row>
    <row r="12319" spans="2:2">
      <c r="B12319" s="280"/>
    </row>
    <row r="12320" spans="2:2">
      <c r="B12320" s="280"/>
    </row>
    <row r="12321" spans="2:2">
      <c r="B12321" s="280"/>
    </row>
    <row r="12322" spans="2:2">
      <c r="B12322" s="280"/>
    </row>
    <row r="12323" spans="2:2">
      <c r="B12323" s="280"/>
    </row>
    <row r="12324" spans="2:2">
      <c r="B12324" s="280"/>
    </row>
    <row r="12325" spans="2:2">
      <c r="B12325" s="280"/>
    </row>
    <row r="12326" spans="2:2">
      <c r="B12326" s="280"/>
    </row>
    <row r="12327" spans="2:2">
      <c r="B12327" s="280"/>
    </row>
    <row r="12328" spans="2:2">
      <c r="B12328" s="280"/>
    </row>
    <row r="12329" spans="2:2">
      <c r="B12329" s="280"/>
    </row>
    <row r="12330" spans="2:2">
      <c r="B12330" s="280"/>
    </row>
    <row r="12331" spans="2:2">
      <c r="B12331" s="280"/>
    </row>
    <row r="12332" spans="2:2">
      <c r="B12332" s="280"/>
    </row>
    <row r="12333" spans="2:2">
      <c r="B12333" s="280"/>
    </row>
    <row r="12334" spans="2:2">
      <c r="B12334" s="280"/>
    </row>
    <row r="12335" spans="2:2">
      <c r="B12335" s="280"/>
    </row>
    <row r="12336" spans="2:2">
      <c r="B12336" s="280"/>
    </row>
    <row r="12337" spans="2:2">
      <c r="B12337" s="280"/>
    </row>
    <row r="12338" spans="2:2">
      <c r="B12338" s="280"/>
    </row>
    <row r="12339" spans="2:2">
      <c r="B12339" s="280"/>
    </row>
    <row r="12340" spans="2:2">
      <c r="B12340" s="280"/>
    </row>
    <row r="12341" spans="2:2">
      <c r="B12341" s="280"/>
    </row>
    <row r="12342" spans="2:2">
      <c r="B12342" s="280"/>
    </row>
    <row r="12343" spans="2:2">
      <c r="B12343" s="280"/>
    </row>
    <row r="12344" spans="2:2">
      <c r="B12344" s="280"/>
    </row>
    <row r="12345" spans="2:2">
      <c r="B12345" s="280"/>
    </row>
    <row r="12346" spans="2:2">
      <c r="B12346" s="280"/>
    </row>
    <row r="12347" spans="2:2">
      <c r="B12347" s="280"/>
    </row>
    <row r="12348" spans="2:2">
      <c r="B12348" s="280"/>
    </row>
    <row r="12349" spans="2:2">
      <c r="B12349" s="280"/>
    </row>
    <row r="12350" spans="2:2">
      <c r="B12350" s="280"/>
    </row>
    <row r="12351" spans="2:2">
      <c r="B12351" s="280"/>
    </row>
    <row r="12352" spans="2:2">
      <c r="B12352" s="280"/>
    </row>
    <row r="12353" spans="2:2">
      <c r="B12353" s="280"/>
    </row>
    <row r="12354" spans="2:2">
      <c r="B12354" s="280"/>
    </row>
    <row r="12355" spans="2:2">
      <c r="B12355" s="280"/>
    </row>
    <row r="12356" spans="2:2">
      <c r="B12356" s="280"/>
    </row>
    <row r="12357" spans="2:2">
      <c r="B12357" s="280"/>
    </row>
    <row r="12358" spans="2:2">
      <c r="B12358" s="280"/>
    </row>
    <row r="12359" spans="2:2">
      <c r="B12359" s="280"/>
    </row>
    <row r="12360" spans="2:2">
      <c r="B12360" s="280"/>
    </row>
    <row r="12361" spans="2:2">
      <c r="B12361" s="280"/>
    </row>
    <row r="12362" spans="2:2">
      <c r="B12362" s="280"/>
    </row>
    <row r="12363" spans="2:2">
      <c r="B12363" s="280"/>
    </row>
    <row r="12364" spans="2:2">
      <c r="B12364" s="280"/>
    </row>
    <row r="12365" spans="2:2">
      <c r="B12365" s="280"/>
    </row>
    <row r="12366" spans="2:2">
      <c r="B12366" s="280"/>
    </row>
    <row r="12367" spans="2:2">
      <c r="B12367" s="280"/>
    </row>
    <row r="12368" spans="2:2">
      <c r="B12368" s="280"/>
    </row>
    <row r="12369" spans="2:2">
      <c r="B12369" s="280"/>
    </row>
    <row r="12370" spans="2:2">
      <c r="B12370" s="280"/>
    </row>
    <row r="12371" spans="2:2">
      <c r="B12371" s="280"/>
    </row>
    <row r="12372" spans="2:2">
      <c r="B12372" s="280"/>
    </row>
    <row r="12373" spans="2:2">
      <c r="B12373" s="280"/>
    </row>
    <row r="12374" spans="2:2">
      <c r="B12374" s="280"/>
    </row>
    <row r="12375" spans="2:2">
      <c r="B12375" s="280"/>
    </row>
    <row r="12376" spans="2:2">
      <c r="B12376" s="280"/>
    </row>
    <row r="12377" spans="2:2">
      <c r="B12377" s="280"/>
    </row>
    <row r="12378" spans="2:2">
      <c r="B12378" s="280"/>
    </row>
    <row r="12379" spans="2:2">
      <c r="B12379" s="280"/>
    </row>
    <row r="12380" spans="2:2">
      <c r="B12380" s="280"/>
    </row>
    <row r="12381" spans="2:2">
      <c r="B12381" s="280"/>
    </row>
    <row r="12382" spans="2:2">
      <c r="B12382" s="280"/>
    </row>
    <row r="12383" spans="2:2">
      <c r="B12383" s="280"/>
    </row>
    <row r="12384" spans="2:2">
      <c r="B12384" s="280"/>
    </row>
    <row r="12385" spans="2:2">
      <c r="B12385" s="280"/>
    </row>
    <row r="12386" spans="2:2">
      <c r="B12386" s="280"/>
    </row>
    <row r="12387" spans="2:2">
      <c r="B12387" s="280"/>
    </row>
    <row r="12388" spans="2:2">
      <c r="B12388" s="280"/>
    </row>
    <row r="12389" spans="2:2">
      <c r="B12389" s="280"/>
    </row>
    <row r="12390" spans="2:2">
      <c r="B12390" s="280"/>
    </row>
    <row r="12391" spans="2:2">
      <c r="B12391" s="280"/>
    </row>
    <row r="12392" spans="2:2">
      <c r="B12392" s="280"/>
    </row>
    <row r="12393" spans="2:2">
      <c r="B12393" s="280"/>
    </row>
    <row r="12394" spans="2:2">
      <c r="B12394" s="280"/>
    </row>
    <row r="12395" spans="2:2">
      <c r="B12395" s="280"/>
    </row>
    <row r="12396" spans="2:2">
      <c r="B12396" s="280"/>
    </row>
    <row r="12397" spans="2:2">
      <c r="B12397" s="280"/>
    </row>
    <row r="12398" spans="2:2">
      <c r="B12398" s="280"/>
    </row>
    <row r="12399" spans="2:2">
      <c r="B12399" s="280"/>
    </row>
    <row r="12400" spans="2:2">
      <c r="B12400" s="280"/>
    </row>
    <row r="12401" spans="2:2">
      <c r="B12401" s="280"/>
    </row>
    <row r="12402" spans="2:2">
      <c r="B12402" s="280"/>
    </row>
    <row r="12403" spans="2:2">
      <c r="B12403" s="280"/>
    </row>
    <row r="12404" spans="2:2">
      <c r="B12404" s="280"/>
    </row>
    <row r="12405" spans="2:2">
      <c r="B12405" s="280"/>
    </row>
    <row r="12406" spans="2:2">
      <c r="B12406" s="280"/>
    </row>
    <row r="12407" spans="2:2">
      <c r="B12407" s="280"/>
    </row>
    <row r="12408" spans="2:2">
      <c r="B12408" s="280"/>
    </row>
    <row r="12409" spans="2:2">
      <c r="B12409" s="280"/>
    </row>
    <row r="12410" spans="2:2">
      <c r="B12410" s="280"/>
    </row>
    <row r="12411" spans="2:2">
      <c r="B12411" s="280"/>
    </row>
    <row r="12412" spans="2:2">
      <c r="B12412" s="280"/>
    </row>
    <row r="12413" spans="2:2">
      <c r="B12413" s="280"/>
    </row>
    <row r="12414" spans="2:2">
      <c r="B12414" s="280"/>
    </row>
    <row r="12415" spans="2:2">
      <c r="B12415" s="280"/>
    </row>
    <row r="12416" spans="2:2">
      <c r="B12416" s="280"/>
    </row>
    <row r="12417" spans="2:2">
      <c r="B12417" s="280"/>
    </row>
    <row r="12418" spans="2:2">
      <c r="B12418" s="280"/>
    </row>
    <row r="12419" spans="2:2">
      <c r="B12419" s="280"/>
    </row>
    <row r="12420" spans="2:2">
      <c r="B12420" s="280"/>
    </row>
    <row r="12421" spans="2:2">
      <c r="B12421" s="280"/>
    </row>
    <row r="12422" spans="2:2">
      <c r="B12422" s="280"/>
    </row>
    <row r="12423" spans="2:2">
      <c r="B12423" s="280"/>
    </row>
    <row r="12424" spans="2:2">
      <c r="B12424" s="280"/>
    </row>
    <row r="12425" spans="2:2">
      <c r="B12425" s="280"/>
    </row>
    <row r="12426" spans="2:2">
      <c r="B12426" s="280"/>
    </row>
    <row r="12427" spans="2:2">
      <c r="B12427" s="280"/>
    </row>
    <row r="12428" spans="2:2">
      <c r="B12428" s="280"/>
    </row>
    <row r="12429" spans="2:2">
      <c r="B12429" s="280"/>
    </row>
    <row r="12430" spans="2:2">
      <c r="B12430" s="280"/>
    </row>
    <row r="12431" spans="2:2">
      <c r="B12431" s="280"/>
    </row>
    <row r="12432" spans="2:2">
      <c r="B12432" s="280"/>
    </row>
    <row r="12433" spans="2:2">
      <c r="B12433" s="280"/>
    </row>
    <row r="12434" spans="2:2">
      <c r="B12434" s="280"/>
    </row>
    <row r="12435" spans="2:2">
      <c r="B12435" s="280"/>
    </row>
    <row r="12436" spans="2:2">
      <c r="B12436" s="280"/>
    </row>
    <row r="12437" spans="2:2">
      <c r="B12437" s="280"/>
    </row>
    <row r="12438" spans="2:2">
      <c r="B12438" s="280"/>
    </row>
    <row r="12439" spans="2:2">
      <c r="B12439" s="280"/>
    </row>
    <row r="12440" spans="2:2">
      <c r="B12440" s="280"/>
    </row>
    <row r="12441" spans="2:2">
      <c r="B12441" s="280"/>
    </row>
    <row r="12442" spans="2:2">
      <c r="B12442" s="280"/>
    </row>
    <row r="12443" spans="2:2">
      <c r="B12443" s="280"/>
    </row>
    <row r="12444" spans="2:2">
      <c r="B12444" s="280"/>
    </row>
    <row r="12445" spans="2:2">
      <c r="B12445" s="280"/>
    </row>
    <row r="12446" spans="2:2">
      <c r="B12446" s="280"/>
    </row>
    <row r="12447" spans="2:2">
      <c r="B12447" s="280"/>
    </row>
    <row r="12448" spans="2:2">
      <c r="B12448" s="280"/>
    </row>
    <row r="12449" spans="2:2">
      <c r="B12449" s="280"/>
    </row>
    <row r="12450" spans="2:2">
      <c r="B12450" s="280"/>
    </row>
    <row r="12451" spans="2:2">
      <c r="B12451" s="280"/>
    </row>
    <row r="12452" spans="2:2">
      <c r="B12452" s="280"/>
    </row>
    <row r="12453" spans="2:2">
      <c r="B12453" s="280"/>
    </row>
    <row r="12454" spans="2:2">
      <c r="B12454" s="280"/>
    </row>
    <row r="12455" spans="2:2">
      <c r="B12455" s="280"/>
    </row>
    <row r="12456" spans="2:2">
      <c r="B12456" s="280"/>
    </row>
    <row r="12457" spans="2:2">
      <c r="B12457" s="280"/>
    </row>
    <row r="12458" spans="2:2">
      <c r="B12458" s="280"/>
    </row>
    <row r="12459" spans="2:2">
      <c r="B12459" s="280"/>
    </row>
    <row r="12460" spans="2:2">
      <c r="B12460" s="280"/>
    </row>
    <row r="12461" spans="2:2">
      <c r="B12461" s="280"/>
    </row>
    <row r="12462" spans="2:2">
      <c r="B12462" s="280"/>
    </row>
    <row r="12463" spans="2:2">
      <c r="B12463" s="280"/>
    </row>
    <row r="12464" spans="2:2">
      <c r="B12464" s="280"/>
    </row>
    <row r="12465" spans="2:2">
      <c r="B12465" s="280"/>
    </row>
    <row r="12466" spans="2:2">
      <c r="B12466" s="280"/>
    </row>
    <row r="12467" spans="2:2">
      <c r="B12467" s="280"/>
    </row>
    <row r="12468" spans="2:2">
      <c r="B12468" s="280"/>
    </row>
    <row r="12469" spans="2:2">
      <c r="B12469" s="280"/>
    </row>
    <row r="12470" spans="2:2">
      <c r="B12470" s="280"/>
    </row>
    <row r="12471" spans="2:2">
      <c r="B12471" s="280"/>
    </row>
    <row r="12472" spans="2:2">
      <c r="B12472" s="280"/>
    </row>
    <row r="12473" spans="2:2">
      <c r="B12473" s="280"/>
    </row>
    <row r="12474" spans="2:2">
      <c r="B12474" s="280"/>
    </row>
    <row r="12475" spans="2:2">
      <c r="B12475" s="280"/>
    </row>
    <row r="12476" spans="2:2">
      <c r="B12476" s="280"/>
    </row>
    <row r="12477" spans="2:2">
      <c r="B12477" s="280"/>
    </row>
    <row r="12478" spans="2:2">
      <c r="B12478" s="280"/>
    </row>
    <row r="12479" spans="2:2">
      <c r="B12479" s="280"/>
    </row>
    <row r="12480" spans="2:2">
      <c r="B12480" s="280"/>
    </row>
    <row r="12481" spans="2:2">
      <c r="B12481" s="280"/>
    </row>
    <row r="12482" spans="2:2">
      <c r="B12482" s="280"/>
    </row>
    <row r="12483" spans="2:2">
      <c r="B12483" s="280"/>
    </row>
    <row r="12484" spans="2:2">
      <c r="B12484" s="280"/>
    </row>
    <row r="12485" spans="2:2">
      <c r="B12485" s="280"/>
    </row>
    <row r="12486" spans="2:2">
      <c r="B12486" s="280"/>
    </row>
    <row r="12487" spans="2:2">
      <c r="B12487" s="280"/>
    </row>
    <row r="12488" spans="2:2">
      <c r="B12488" s="280"/>
    </row>
    <row r="12489" spans="2:2">
      <c r="B12489" s="280"/>
    </row>
    <row r="12490" spans="2:2">
      <c r="B12490" s="280"/>
    </row>
    <row r="12491" spans="2:2">
      <c r="B12491" s="280"/>
    </row>
    <row r="12492" spans="2:2">
      <c r="B12492" s="280"/>
    </row>
    <row r="12493" spans="2:2">
      <c r="B12493" s="280"/>
    </row>
    <row r="12494" spans="2:2">
      <c r="B12494" s="280"/>
    </row>
    <row r="12495" spans="2:2">
      <c r="B12495" s="280"/>
    </row>
    <row r="12496" spans="2:2">
      <c r="B12496" s="280"/>
    </row>
    <row r="12497" spans="2:2">
      <c r="B12497" s="280"/>
    </row>
    <row r="12498" spans="2:2">
      <c r="B12498" s="280"/>
    </row>
    <row r="12499" spans="2:2">
      <c r="B12499" s="280"/>
    </row>
    <row r="12500" spans="2:2">
      <c r="B12500" s="280"/>
    </row>
    <row r="12501" spans="2:2">
      <c r="B12501" s="280"/>
    </row>
    <row r="12502" spans="2:2">
      <c r="B12502" s="280"/>
    </row>
    <row r="12503" spans="2:2">
      <c r="B12503" s="280"/>
    </row>
    <row r="12504" spans="2:2">
      <c r="B12504" s="280"/>
    </row>
    <row r="12505" spans="2:2">
      <c r="B12505" s="280"/>
    </row>
    <row r="12506" spans="2:2">
      <c r="B12506" s="280"/>
    </row>
    <row r="12507" spans="2:2">
      <c r="B12507" s="280"/>
    </row>
    <row r="12508" spans="2:2">
      <c r="B12508" s="280"/>
    </row>
    <row r="12509" spans="2:2">
      <c r="B12509" s="280"/>
    </row>
    <row r="12510" spans="2:2">
      <c r="B12510" s="280"/>
    </row>
    <row r="12511" spans="2:2">
      <c r="B12511" s="280"/>
    </row>
    <row r="12512" spans="2:2">
      <c r="B12512" s="280"/>
    </row>
    <row r="12513" spans="2:2">
      <c r="B12513" s="280"/>
    </row>
    <row r="12514" spans="2:2">
      <c r="B12514" s="280"/>
    </row>
    <row r="12515" spans="2:2">
      <c r="B12515" s="280"/>
    </row>
    <row r="12516" spans="2:2">
      <c r="B12516" s="280"/>
    </row>
    <row r="12517" spans="2:2">
      <c r="B12517" s="280"/>
    </row>
    <row r="12518" spans="2:2">
      <c r="B12518" s="280"/>
    </row>
    <row r="12519" spans="2:2">
      <c r="B12519" s="280"/>
    </row>
    <row r="12520" spans="2:2">
      <c r="B12520" s="280"/>
    </row>
    <row r="12521" spans="2:2">
      <c r="B12521" s="280"/>
    </row>
    <row r="12522" spans="2:2">
      <c r="B12522" s="280"/>
    </row>
    <row r="12523" spans="2:2">
      <c r="B12523" s="280"/>
    </row>
    <row r="12524" spans="2:2">
      <c r="B12524" s="280"/>
    </row>
    <row r="12525" spans="2:2">
      <c r="B12525" s="280"/>
    </row>
    <row r="12526" spans="2:2">
      <c r="B12526" s="280"/>
    </row>
    <row r="12527" spans="2:2">
      <c r="B12527" s="280"/>
    </row>
    <row r="12528" spans="2:2">
      <c r="B12528" s="280"/>
    </row>
    <row r="12529" spans="2:2">
      <c r="B12529" s="280"/>
    </row>
    <row r="12530" spans="2:2">
      <c r="B12530" s="280"/>
    </row>
    <row r="12531" spans="2:2">
      <c r="B12531" s="280"/>
    </row>
    <row r="12532" spans="2:2">
      <c r="B12532" s="280"/>
    </row>
    <row r="12533" spans="2:2">
      <c r="B12533" s="280"/>
    </row>
    <row r="12534" spans="2:2">
      <c r="B12534" s="280"/>
    </row>
    <row r="12535" spans="2:2">
      <c r="B12535" s="280"/>
    </row>
    <row r="12536" spans="2:2">
      <c r="B12536" s="280"/>
    </row>
    <row r="12537" spans="2:2">
      <c r="B12537" s="280"/>
    </row>
    <row r="12538" spans="2:2">
      <c r="B12538" s="280"/>
    </row>
    <row r="12539" spans="2:2">
      <c r="B12539" s="280"/>
    </row>
    <row r="12540" spans="2:2">
      <c r="B12540" s="280"/>
    </row>
    <row r="12541" spans="2:2">
      <c r="B12541" s="280"/>
    </row>
    <row r="12542" spans="2:2">
      <c r="B12542" s="280"/>
    </row>
    <row r="12543" spans="2:2">
      <c r="B12543" s="280"/>
    </row>
    <row r="12544" spans="2:2">
      <c r="B12544" s="280"/>
    </row>
    <row r="12545" spans="2:2">
      <c r="B12545" s="280"/>
    </row>
    <row r="12546" spans="2:2">
      <c r="B12546" s="280"/>
    </row>
    <row r="12547" spans="2:2">
      <c r="B12547" s="280"/>
    </row>
    <row r="12548" spans="2:2">
      <c r="B12548" s="280"/>
    </row>
    <row r="12549" spans="2:2">
      <c r="B12549" s="280"/>
    </row>
    <row r="12550" spans="2:2">
      <c r="B12550" s="280"/>
    </row>
    <row r="12551" spans="2:2">
      <c r="B12551" s="280"/>
    </row>
    <row r="12552" spans="2:2">
      <c r="B12552" s="280"/>
    </row>
    <row r="12553" spans="2:2">
      <c r="B12553" s="280"/>
    </row>
    <row r="12554" spans="2:2">
      <c r="B12554" s="280"/>
    </row>
    <row r="12555" spans="2:2">
      <c r="B12555" s="280"/>
    </row>
    <row r="12556" spans="2:2">
      <c r="B12556" s="280"/>
    </row>
    <row r="12557" spans="2:2">
      <c r="B12557" s="280"/>
    </row>
    <row r="12558" spans="2:2">
      <c r="B12558" s="280"/>
    </row>
    <row r="12559" spans="2:2">
      <c r="B12559" s="280"/>
    </row>
    <row r="12560" spans="2:2">
      <c r="B12560" s="280"/>
    </row>
    <row r="12561" spans="2:2">
      <c r="B12561" s="280"/>
    </row>
    <row r="12562" spans="2:2">
      <c r="B12562" s="280"/>
    </row>
    <row r="12563" spans="2:2">
      <c r="B12563" s="280"/>
    </row>
    <row r="12564" spans="2:2">
      <c r="B12564" s="280"/>
    </row>
    <row r="12565" spans="2:2">
      <c r="B12565" s="280"/>
    </row>
    <row r="12566" spans="2:2">
      <c r="B12566" s="280"/>
    </row>
    <row r="12567" spans="2:2">
      <c r="B12567" s="280"/>
    </row>
    <row r="12568" spans="2:2">
      <c r="B12568" s="280"/>
    </row>
    <row r="12569" spans="2:2">
      <c r="B12569" s="280"/>
    </row>
    <row r="12570" spans="2:2">
      <c r="B12570" s="280"/>
    </row>
    <row r="12571" spans="2:2">
      <c r="B12571" s="280"/>
    </row>
    <row r="12572" spans="2:2">
      <c r="B12572" s="280"/>
    </row>
    <row r="12573" spans="2:2">
      <c r="B12573" s="280"/>
    </row>
    <row r="12574" spans="2:2">
      <c r="B12574" s="280"/>
    </row>
    <row r="12575" spans="2:2">
      <c r="B12575" s="280"/>
    </row>
    <row r="12576" spans="2:2">
      <c r="B12576" s="280"/>
    </row>
    <row r="12577" spans="2:2">
      <c r="B12577" s="280"/>
    </row>
    <row r="12578" spans="2:2">
      <c r="B12578" s="280"/>
    </row>
    <row r="12579" spans="2:2">
      <c r="B12579" s="280"/>
    </row>
    <row r="12580" spans="2:2">
      <c r="B12580" s="280"/>
    </row>
    <row r="12581" spans="2:2">
      <c r="B12581" s="280"/>
    </row>
    <row r="12582" spans="2:2">
      <c r="B12582" s="280"/>
    </row>
    <row r="12583" spans="2:2">
      <c r="B12583" s="280"/>
    </row>
    <row r="12584" spans="2:2">
      <c r="B12584" s="280"/>
    </row>
    <row r="12585" spans="2:2">
      <c r="B12585" s="280"/>
    </row>
    <row r="12586" spans="2:2">
      <c r="B12586" s="280"/>
    </row>
    <row r="12587" spans="2:2">
      <c r="B12587" s="280"/>
    </row>
    <row r="12588" spans="2:2">
      <c r="B12588" s="280"/>
    </row>
    <row r="12589" spans="2:2">
      <c r="B12589" s="280"/>
    </row>
    <row r="12590" spans="2:2">
      <c r="B12590" s="280"/>
    </row>
    <row r="12591" spans="2:2">
      <c r="B12591" s="280"/>
    </row>
    <row r="12592" spans="2:2">
      <c r="B12592" s="280"/>
    </row>
    <row r="12593" spans="2:2">
      <c r="B12593" s="280"/>
    </row>
    <row r="12594" spans="2:2">
      <c r="B12594" s="280"/>
    </row>
    <row r="12595" spans="2:2">
      <c r="B12595" s="280"/>
    </row>
    <row r="12596" spans="2:2">
      <c r="B12596" s="280"/>
    </row>
    <row r="12597" spans="2:2">
      <c r="B12597" s="280"/>
    </row>
    <row r="12598" spans="2:2">
      <c r="B12598" s="280"/>
    </row>
    <row r="12599" spans="2:2">
      <c r="B12599" s="280"/>
    </row>
    <row r="12600" spans="2:2">
      <c r="B12600" s="280"/>
    </row>
    <row r="12601" spans="2:2">
      <c r="B12601" s="280"/>
    </row>
    <row r="12602" spans="2:2">
      <c r="B12602" s="280"/>
    </row>
    <row r="12603" spans="2:2">
      <c r="B12603" s="280"/>
    </row>
    <row r="12604" spans="2:2">
      <c r="B12604" s="280"/>
    </row>
    <row r="12605" spans="2:2">
      <c r="B12605" s="280"/>
    </row>
    <row r="12606" spans="2:2">
      <c r="B12606" s="280"/>
    </row>
    <row r="12607" spans="2:2">
      <c r="B12607" s="280"/>
    </row>
    <row r="12608" spans="2:2">
      <c r="B12608" s="280"/>
    </row>
    <row r="12609" spans="2:2">
      <c r="B12609" s="280"/>
    </row>
    <row r="12610" spans="2:2">
      <c r="B12610" s="280"/>
    </row>
    <row r="12611" spans="2:2">
      <c r="B12611" s="280"/>
    </row>
    <row r="12612" spans="2:2">
      <c r="B12612" s="280"/>
    </row>
    <row r="12613" spans="2:2">
      <c r="B12613" s="280"/>
    </row>
    <row r="12614" spans="2:2">
      <c r="B12614" s="280"/>
    </row>
    <row r="12615" spans="2:2">
      <c r="B12615" s="280"/>
    </row>
    <row r="12616" spans="2:2">
      <c r="B12616" s="280"/>
    </row>
    <row r="12617" spans="2:2">
      <c r="B12617" s="280"/>
    </row>
    <row r="12618" spans="2:2">
      <c r="B12618" s="280"/>
    </row>
    <row r="12619" spans="2:2">
      <c r="B12619" s="280"/>
    </row>
    <row r="12620" spans="2:2">
      <c r="B12620" s="280"/>
    </row>
    <row r="12621" spans="2:2">
      <c r="B12621" s="280"/>
    </row>
    <row r="12622" spans="2:2">
      <c r="B12622" s="280"/>
    </row>
    <row r="12623" spans="2:2">
      <c r="B12623" s="280"/>
    </row>
    <row r="12624" spans="2:2">
      <c r="B12624" s="280"/>
    </row>
    <row r="12625" spans="2:2">
      <c r="B12625" s="280"/>
    </row>
    <row r="12626" spans="2:2">
      <c r="B12626" s="280"/>
    </row>
    <row r="12627" spans="2:2">
      <c r="B12627" s="280"/>
    </row>
    <row r="12628" spans="2:2">
      <c r="B12628" s="280"/>
    </row>
    <row r="12629" spans="2:2">
      <c r="B12629" s="280"/>
    </row>
    <row r="12630" spans="2:2">
      <c r="B12630" s="280"/>
    </row>
    <row r="12631" spans="2:2">
      <c r="B12631" s="280"/>
    </row>
    <row r="12632" spans="2:2">
      <c r="B12632" s="280"/>
    </row>
    <row r="12633" spans="2:2">
      <c r="B12633" s="280"/>
    </row>
    <row r="12634" spans="2:2">
      <c r="B12634" s="280"/>
    </row>
    <row r="12635" spans="2:2">
      <c r="B12635" s="280"/>
    </row>
    <row r="12636" spans="2:2">
      <c r="B12636" s="280"/>
    </row>
    <row r="12637" spans="2:2">
      <c r="B12637" s="280"/>
    </row>
    <row r="12638" spans="2:2">
      <c r="B12638" s="280"/>
    </row>
    <row r="12639" spans="2:2">
      <c r="B12639" s="280"/>
    </row>
    <row r="12640" spans="2:2">
      <c r="B12640" s="280"/>
    </row>
    <row r="12641" spans="2:2">
      <c r="B12641" s="280"/>
    </row>
    <row r="12642" spans="2:2">
      <c r="B12642" s="280"/>
    </row>
    <row r="12643" spans="2:2">
      <c r="B12643" s="280"/>
    </row>
    <row r="12644" spans="2:2">
      <c r="B12644" s="280"/>
    </row>
    <row r="12645" spans="2:2">
      <c r="B12645" s="280"/>
    </row>
    <row r="12646" spans="2:2">
      <c r="B12646" s="280"/>
    </row>
    <row r="12647" spans="2:2">
      <c r="B12647" s="280"/>
    </row>
    <row r="12648" spans="2:2">
      <c r="B12648" s="280"/>
    </row>
    <row r="12649" spans="2:2">
      <c r="B12649" s="280"/>
    </row>
    <row r="12650" spans="2:2">
      <c r="B12650" s="280"/>
    </row>
    <row r="12651" spans="2:2">
      <c r="B12651" s="280"/>
    </row>
    <row r="12652" spans="2:2">
      <c r="B12652" s="280"/>
    </row>
    <row r="12653" spans="2:2">
      <c r="B12653" s="280"/>
    </row>
    <row r="12654" spans="2:2">
      <c r="B12654" s="280"/>
    </row>
    <row r="12655" spans="2:2">
      <c r="B12655" s="280"/>
    </row>
    <row r="12656" spans="2:2">
      <c r="B12656" s="280"/>
    </row>
    <row r="12657" spans="2:2">
      <c r="B12657" s="280"/>
    </row>
    <row r="12658" spans="2:2">
      <c r="B12658" s="280"/>
    </row>
    <row r="12659" spans="2:2">
      <c r="B12659" s="280"/>
    </row>
    <row r="12660" spans="2:2">
      <c r="B12660" s="280"/>
    </row>
    <row r="12661" spans="2:2">
      <c r="B12661" s="280"/>
    </row>
    <row r="12662" spans="2:2">
      <c r="B12662" s="280"/>
    </row>
    <row r="12663" spans="2:2">
      <c r="B12663" s="280"/>
    </row>
    <row r="12664" spans="2:2">
      <c r="B12664" s="280"/>
    </row>
    <row r="12665" spans="2:2">
      <c r="B12665" s="280"/>
    </row>
    <row r="12666" spans="2:2">
      <c r="B12666" s="280"/>
    </row>
    <row r="12667" spans="2:2">
      <c r="B12667" s="280"/>
    </row>
    <row r="12668" spans="2:2">
      <c r="B12668" s="280"/>
    </row>
    <row r="12669" spans="2:2">
      <c r="B12669" s="280"/>
    </row>
    <row r="12670" spans="2:2">
      <c r="B12670" s="280"/>
    </row>
    <row r="12671" spans="2:2">
      <c r="B12671" s="280"/>
    </row>
    <row r="12672" spans="2:2">
      <c r="B12672" s="280"/>
    </row>
    <row r="12673" spans="2:2">
      <c r="B12673" s="280"/>
    </row>
    <row r="12674" spans="2:2">
      <c r="B12674" s="280"/>
    </row>
    <row r="12675" spans="2:2">
      <c r="B12675" s="280"/>
    </row>
    <row r="12676" spans="2:2">
      <c r="B12676" s="280"/>
    </row>
    <row r="12677" spans="2:2">
      <c r="B12677" s="280"/>
    </row>
    <row r="12678" spans="2:2">
      <c r="B12678" s="280"/>
    </row>
    <row r="12679" spans="2:2">
      <c r="B12679" s="280"/>
    </row>
    <row r="12680" spans="2:2">
      <c r="B12680" s="280"/>
    </row>
    <row r="12681" spans="2:2">
      <c r="B12681" s="280"/>
    </row>
    <row r="12682" spans="2:2">
      <c r="B12682" s="280"/>
    </row>
    <row r="12683" spans="2:2">
      <c r="B12683" s="280"/>
    </row>
    <row r="12684" spans="2:2">
      <c r="B12684" s="280"/>
    </row>
    <row r="12685" spans="2:2">
      <c r="B12685" s="280"/>
    </row>
    <row r="12686" spans="2:2">
      <c r="B12686" s="280"/>
    </row>
    <row r="12687" spans="2:2">
      <c r="B12687" s="280"/>
    </row>
    <row r="12688" spans="2:2">
      <c r="B12688" s="280"/>
    </row>
    <row r="12689" spans="2:2">
      <c r="B12689" s="280"/>
    </row>
    <row r="12690" spans="2:2">
      <c r="B12690" s="280"/>
    </row>
    <row r="12691" spans="2:2">
      <c r="B12691" s="280"/>
    </row>
    <row r="12692" spans="2:2">
      <c r="B12692" s="280"/>
    </row>
    <row r="12693" spans="2:2">
      <c r="B12693" s="280"/>
    </row>
    <row r="12694" spans="2:2">
      <c r="B12694" s="280"/>
    </row>
    <row r="12695" spans="2:2">
      <c r="B12695" s="280"/>
    </row>
    <row r="12696" spans="2:2">
      <c r="B12696" s="280"/>
    </row>
    <row r="12697" spans="2:2">
      <c r="B12697" s="280"/>
    </row>
    <row r="12698" spans="2:2">
      <c r="B12698" s="280"/>
    </row>
    <row r="12699" spans="2:2">
      <c r="B12699" s="280"/>
    </row>
    <row r="12700" spans="2:2">
      <c r="B12700" s="280"/>
    </row>
    <row r="12701" spans="2:2">
      <c r="B12701" s="280"/>
    </row>
    <row r="12702" spans="2:2">
      <c r="B12702" s="280"/>
    </row>
    <row r="12703" spans="2:2">
      <c r="B12703" s="280"/>
    </row>
    <row r="12704" spans="2:2">
      <c r="B12704" s="280"/>
    </row>
    <row r="12705" spans="2:2">
      <c r="B12705" s="280"/>
    </row>
    <row r="12706" spans="2:2">
      <c r="B12706" s="280"/>
    </row>
    <row r="12707" spans="2:2">
      <c r="B12707" s="280"/>
    </row>
    <row r="12708" spans="2:2">
      <c r="B12708" s="280"/>
    </row>
    <row r="12709" spans="2:2">
      <c r="B12709" s="280"/>
    </row>
    <row r="12710" spans="2:2">
      <c r="B12710" s="280"/>
    </row>
    <row r="12711" spans="2:2">
      <c r="B12711" s="280"/>
    </row>
    <row r="12712" spans="2:2">
      <c r="B12712" s="280"/>
    </row>
    <row r="12713" spans="2:2">
      <c r="B12713" s="280"/>
    </row>
    <row r="12714" spans="2:2">
      <c r="B12714" s="280"/>
    </row>
    <row r="12715" spans="2:2">
      <c r="B12715" s="280"/>
    </row>
    <row r="12716" spans="2:2">
      <c r="B12716" s="280"/>
    </row>
    <row r="12717" spans="2:2">
      <c r="B12717" s="280"/>
    </row>
    <row r="12718" spans="2:2">
      <c r="B12718" s="280"/>
    </row>
    <row r="12719" spans="2:2">
      <c r="B12719" s="280"/>
    </row>
    <row r="12720" spans="2:2">
      <c r="B12720" s="280"/>
    </row>
    <row r="12721" spans="2:2">
      <c r="B12721" s="280"/>
    </row>
    <row r="12722" spans="2:2">
      <c r="B12722" s="280"/>
    </row>
    <row r="12723" spans="2:2">
      <c r="B12723" s="280"/>
    </row>
    <row r="12724" spans="2:2">
      <c r="B12724" s="280"/>
    </row>
    <row r="12725" spans="2:2">
      <c r="B12725" s="280"/>
    </row>
    <row r="12726" spans="2:2">
      <c r="B12726" s="280"/>
    </row>
    <row r="12727" spans="2:2">
      <c r="B12727" s="280"/>
    </row>
    <row r="12728" spans="2:2">
      <c r="B12728" s="280"/>
    </row>
    <row r="12729" spans="2:2">
      <c r="B12729" s="280"/>
    </row>
    <row r="12730" spans="2:2">
      <c r="B12730" s="280"/>
    </row>
    <row r="12731" spans="2:2">
      <c r="B12731" s="280"/>
    </row>
    <row r="12732" spans="2:2">
      <c r="B12732" s="280"/>
    </row>
    <row r="12733" spans="2:2">
      <c r="B12733" s="280"/>
    </row>
    <row r="12734" spans="2:2">
      <c r="B12734" s="280"/>
    </row>
    <row r="12735" spans="2:2">
      <c r="B12735" s="280"/>
    </row>
    <row r="12736" spans="2:2">
      <c r="B12736" s="280"/>
    </row>
    <row r="12737" spans="2:2">
      <c r="B12737" s="280"/>
    </row>
    <row r="12738" spans="2:2">
      <c r="B12738" s="280"/>
    </row>
    <row r="12739" spans="2:2">
      <c r="B12739" s="280"/>
    </row>
    <row r="12740" spans="2:2">
      <c r="B12740" s="280"/>
    </row>
    <row r="12741" spans="2:2">
      <c r="B12741" s="280"/>
    </row>
    <row r="12742" spans="2:2">
      <c r="B12742" s="280"/>
    </row>
    <row r="12743" spans="2:2">
      <c r="B12743" s="280"/>
    </row>
    <row r="12744" spans="2:2">
      <c r="B12744" s="280"/>
    </row>
    <row r="12745" spans="2:2">
      <c r="B12745" s="280"/>
    </row>
    <row r="12746" spans="2:2">
      <c r="B12746" s="280"/>
    </row>
    <row r="12747" spans="2:2">
      <c r="B12747" s="280"/>
    </row>
    <row r="12748" spans="2:2">
      <c r="B12748" s="280"/>
    </row>
    <row r="12749" spans="2:2">
      <c r="B12749" s="280"/>
    </row>
    <row r="12750" spans="2:2">
      <c r="B12750" s="280"/>
    </row>
    <row r="12751" spans="2:2">
      <c r="B12751" s="280"/>
    </row>
    <row r="12752" spans="2:2">
      <c r="B12752" s="280"/>
    </row>
    <row r="12753" spans="2:2">
      <c r="B12753" s="280"/>
    </row>
    <row r="12754" spans="2:2">
      <c r="B12754" s="280"/>
    </row>
    <row r="12755" spans="2:2">
      <c r="B12755" s="280"/>
    </row>
    <row r="12756" spans="2:2">
      <c r="B12756" s="280"/>
    </row>
    <row r="12757" spans="2:2">
      <c r="B12757" s="280"/>
    </row>
    <row r="12758" spans="2:2">
      <c r="B12758" s="280"/>
    </row>
    <row r="12759" spans="2:2">
      <c r="B12759" s="280"/>
    </row>
    <row r="12760" spans="2:2">
      <c r="B12760" s="280"/>
    </row>
    <row r="12761" spans="2:2">
      <c r="B12761" s="280"/>
    </row>
    <row r="12762" spans="2:2">
      <c r="B12762" s="280"/>
    </row>
    <row r="12763" spans="2:2">
      <c r="B12763" s="280"/>
    </row>
    <row r="12764" spans="2:2">
      <c r="B12764" s="280"/>
    </row>
    <row r="12765" spans="2:2">
      <c r="B12765" s="280"/>
    </row>
    <row r="12766" spans="2:2">
      <c r="B12766" s="280"/>
    </row>
    <row r="12767" spans="2:2">
      <c r="B12767" s="280"/>
    </row>
    <row r="12768" spans="2:2">
      <c r="B12768" s="280"/>
    </row>
    <row r="12769" spans="2:2">
      <c r="B12769" s="280"/>
    </row>
    <row r="12770" spans="2:2">
      <c r="B12770" s="280"/>
    </row>
    <row r="12771" spans="2:2">
      <c r="B12771" s="280"/>
    </row>
    <row r="12772" spans="2:2">
      <c r="B12772" s="280"/>
    </row>
    <row r="12773" spans="2:2">
      <c r="B12773" s="280"/>
    </row>
    <row r="12774" spans="2:2">
      <c r="B12774" s="280"/>
    </row>
    <row r="12775" spans="2:2">
      <c r="B12775" s="280"/>
    </row>
    <row r="12776" spans="2:2">
      <c r="B12776" s="280"/>
    </row>
    <row r="12777" spans="2:2">
      <c r="B12777" s="280"/>
    </row>
    <row r="12778" spans="2:2">
      <c r="B12778" s="280"/>
    </row>
    <row r="12779" spans="2:2">
      <c r="B12779" s="280"/>
    </row>
    <row r="12780" spans="2:2">
      <c r="B12780" s="280"/>
    </row>
    <row r="12781" spans="2:2">
      <c r="B12781" s="280"/>
    </row>
    <row r="12782" spans="2:2">
      <c r="B12782" s="280"/>
    </row>
    <row r="12783" spans="2:2">
      <c r="B12783" s="280"/>
    </row>
    <row r="12784" spans="2:2">
      <c r="B12784" s="280"/>
    </row>
    <row r="12785" spans="2:2">
      <c r="B12785" s="280"/>
    </row>
    <row r="12786" spans="2:2">
      <c r="B12786" s="280"/>
    </row>
    <row r="12787" spans="2:2">
      <c r="B12787" s="280"/>
    </row>
    <row r="12788" spans="2:2">
      <c r="B12788" s="280"/>
    </row>
    <row r="12789" spans="2:2">
      <c r="B12789" s="280"/>
    </row>
    <row r="12790" spans="2:2">
      <c r="B12790" s="280"/>
    </row>
    <row r="12791" spans="2:2">
      <c r="B12791" s="280"/>
    </row>
    <row r="12792" spans="2:2">
      <c r="B12792" s="280"/>
    </row>
    <row r="12793" spans="2:2">
      <c r="B12793" s="280"/>
    </row>
    <row r="12794" spans="2:2">
      <c r="B12794" s="280"/>
    </row>
    <row r="12795" spans="2:2">
      <c r="B12795" s="280"/>
    </row>
    <row r="12796" spans="2:2">
      <c r="B12796" s="280"/>
    </row>
    <row r="12797" spans="2:2">
      <c r="B12797" s="280"/>
    </row>
    <row r="12798" spans="2:2">
      <c r="B12798" s="280"/>
    </row>
    <row r="12799" spans="2:2">
      <c r="B12799" s="280"/>
    </row>
    <row r="12800" spans="2:2">
      <c r="B12800" s="280"/>
    </row>
    <row r="12801" spans="2:2">
      <c r="B12801" s="280"/>
    </row>
    <row r="12802" spans="2:2">
      <c r="B12802" s="280"/>
    </row>
    <row r="12803" spans="2:2">
      <c r="B12803" s="280"/>
    </row>
    <row r="12804" spans="2:2">
      <c r="B12804" s="280"/>
    </row>
    <row r="12805" spans="2:2">
      <c r="B12805" s="280"/>
    </row>
    <row r="12806" spans="2:2">
      <c r="B12806" s="280"/>
    </row>
    <row r="12807" spans="2:2">
      <c r="B12807" s="280"/>
    </row>
    <row r="12808" spans="2:2">
      <c r="B12808" s="280"/>
    </row>
    <row r="12809" spans="2:2">
      <c r="B12809" s="280"/>
    </row>
    <row r="12810" spans="2:2">
      <c r="B12810" s="280"/>
    </row>
    <row r="12811" spans="2:2">
      <c r="B12811" s="280"/>
    </row>
    <row r="12812" spans="2:2">
      <c r="B12812" s="280"/>
    </row>
    <row r="12813" spans="2:2">
      <c r="B12813" s="280"/>
    </row>
    <row r="12814" spans="2:2">
      <c r="B12814" s="280"/>
    </row>
    <row r="12815" spans="2:2">
      <c r="B12815" s="280"/>
    </row>
    <row r="12816" spans="2:2">
      <c r="B12816" s="280"/>
    </row>
    <row r="12817" spans="2:2">
      <c r="B12817" s="280"/>
    </row>
    <row r="12818" spans="2:2">
      <c r="B12818" s="280"/>
    </row>
    <row r="12819" spans="2:2">
      <c r="B12819" s="280"/>
    </row>
    <row r="12820" spans="2:2">
      <c r="B12820" s="280"/>
    </row>
    <row r="12821" spans="2:2">
      <c r="B12821" s="280"/>
    </row>
    <row r="12822" spans="2:2">
      <c r="B12822" s="280"/>
    </row>
    <row r="12823" spans="2:2">
      <c r="B12823" s="280"/>
    </row>
    <row r="12824" spans="2:2">
      <c r="B12824" s="280"/>
    </row>
    <row r="12825" spans="2:2">
      <c r="B12825" s="280"/>
    </row>
    <row r="12826" spans="2:2">
      <c r="B12826" s="280"/>
    </row>
    <row r="12827" spans="2:2">
      <c r="B12827" s="280"/>
    </row>
    <row r="12828" spans="2:2">
      <c r="B12828" s="280"/>
    </row>
    <row r="12829" spans="2:2">
      <c r="B12829" s="280"/>
    </row>
    <row r="12830" spans="2:2">
      <c r="B12830" s="280"/>
    </row>
    <row r="12831" spans="2:2">
      <c r="B12831" s="280"/>
    </row>
    <row r="12832" spans="2:2">
      <c r="B12832" s="280"/>
    </row>
    <row r="12833" spans="2:2">
      <c r="B12833" s="280"/>
    </row>
    <row r="12834" spans="2:2">
      <c r="B12834" s="280"/>
    </row>
    <row r="12835" spans="2:2">
      <c r="B12835" s="280"/>
    </row>
    <row r="12836" spans="2:2">
      <c r="B12836" s="280"/>
    </row>
    <row r="12837" spans="2:2">
      <c r="B12837" s="280"/>
    </row>
    <row r="12838" spans="2:2">
      <c r="B12838" s="280"/>
    </row>
    <row r="12839" spans="2:2">
      <c r="B12839" s="280"/>
    </row>
    <row r="12840" spans="2:2">
      <c r="B12840" s="280"/>
    </row>
    <row r="12841" spans="2:2">
      <c r="B12841" s="280"/>
    </row>
    <row r="12842" spans="2:2">
      <c r="B12842" s="280"/>
    </row>
    <row r="12843" spans="2:2">
      <c r="B12843" s="280"/>
    </row>
    <row r="12844" spans="2:2">
      <c r="B12844" s="280"/>
    </row>
    <row r="12845" spans="2:2">
      <c r="B12845" s="280"/>
    </row>
    <row r="12846" spans="2:2">
      <c r="B12846" s="280"/>
    </row>
    <row r="12847" spans="2:2">
      <c r="B12847" s="280"/>
    </row>
    <row r="12848" spans="2:2">
      <c r="B12848" s="280"/>
    </row>
    <row r="12849" spans="2:2">
      <c r="B12849" s="280"/>
    </row>
    <row r="12850" spans="2:2">
      <c r="B12850" s="280"/>
    </row>
    <row r="12851" spans="2:2">
      <c r="B12851" s="280"/>
    </row>
    <row r="12852" spans="2:2">
      <c r="B12852" s="280"/>
    </row>
    <row r="12853" spans="2:2">
      <c r="B12853" s="280"/>
    </row>
    <row r="12854" spans="2:2">
      <c r="B12854" s="280"/>
    </row>
    <row r="12855" spans="2:2">
      <c r="B12855" s="280"/>
    </row>
    <row r="12856" spans="2:2">
      <c r="B12856" s="280"/>
    </row>
    <row r="12857" spans="2:2">
      <c r="B12857" s="280"/>
    </row>
    <row r="12858" spans="2:2">
      <c r="B12858" s="280"/>
    </row>
    <row r="12859" spans="2:2">
      <c r="B12859" s="280"/>
    </row>
    <row r="12860" spans="2:2">
      <c r="B12860" s="280"/>
    </row>
    <row r="12861" spans="2:2">
      <c r="B12861" s="280"/>
    </row>
    <row r="12862" spans="2:2">
      <c r="B12862" s="280"/>
    </row>
    <row r="12863" spans="2:2">
      <c r="B12863" s="280"/>
    </row>
    <row r="12864" spans="2:2">
      <c r="B12864" s="280"/>
    </row>
    <row r="12865" spans="2:2">
      <c r="B12865" s="280"/>
    </row>
    <row r="12866" spans="2:2">
      <c r="B12866" s="280"/>
    </row>
    <row r="12867" spans="2:2">
      <c r="B12867" s="280"/>
    </row>
    <row r="12868" spans="2:2">
      <c r="B12868" s="280"/>
    </row>
    <row r="12869" spans="2:2">
      <c r="B12869" s="280"/>
    </row>
    <row r="12870" spans="2:2">
      <c r="B12870" s="280"/>
    </row>
    <row r="12871" spans="2:2">
      <c r="B12871" s="280"/>
    </row>
    <row r="12872" spans="2:2">
      <c r="B12872" s="280"/>
    </row>
    <row r="12873" spans="2:2">
      <c r="B12873" s="280"/>
    </row>
    <row r="12874" spans="2:2">
      <c r="B12874" s="280"/>
    </row>
    <row r="12875" spans="2:2">
      <c r="B12875" s="280"/>
    </row>
    <row r="12876" spans="2:2">
      <c r="B12876" s="280"/>
    </row>
    <row r="12877" spans="2:2">
      <c r="B12877" s="280"/>
    </row>
    <row r="12878" spans="2:2">
      <c r="B12878" s="280"/>
    </row>
    <row r="12879" spans="2:2">
      <c r="B12879" s="280"/>
    </row>
    <row r="12880" spans="2:2">
      <c r="B12880" s="280"/>
    </row>
    <row r="12881" spans="2:2">
      <c r="B12881" s="280"/>
    </row>
    <row r="12882" spans="2:2">
      <c r="B12882" s="280"/>
    </row>
    <row r="12883" spans="2:2">
      <c r="B12883" s="280"/>
    </row>
    <row r="12884" spans="2:2">
      <c r="B12884" s="280"/>
    </row>
    <row r="12885" spans="2:2">
      <c r="B12885" s="280"/>
    </row>
    <row r="12886" spans="2:2">
      <c r="B12886" s="280"/>
    </row>
    <row r="12887" spans="2:2">
      <c r="B12887" s="280"/>
    </row>
    <row r="12888" spans="2:2">
      <c r="B12888" s="280"/>
    </row>
    <row r="12889" spans="2:2">
      <c r="B12889" s="280"/>
    </row>
    <row r="12890" spans="2:2">
      <c r="B12890" s="280"/>
    </row>
    <row r="12891" spans="2:2">
      <c r="B12891" s="280"/>
    </row>
    <row r="12892" spans="2:2">
      <c r="B12892" s="280"/>
    </row>
    <row r="12893" spans="2:2">
      <c r="B12893" s="280"/>
    </row>
    <row r="12894" spans="2:2">
      <c r="B12894" s="280"/>
    </row>
    <row r="12895" spans="2:2">
      <c r="B12895" s="280"/>
    </row>
    <row r="12896" spans="2:2">
      <c r="B12896" s="280"/>
    </row>
    <row r="12897" spans="2:2">
      <c r="B12897" s="280"/>
    </row>
    <row r="12898" spans="2:2">
      <c r="B12898" s="280"/>
    </row>
    <row r="12899" spans="2:2">
      <c r="B12899" s="280"/>
    </row>
    <row r="12900" spans="2:2">
      <c r="B12900" s="280"/>
    </row>
    <row r="12901" spans="2:2">
      <c r="B12901" s="280"/>
    </row>
    <row r="12902" spans="2:2">
      <c r="B12902" s="280"/>
    </row>
    <row r="12903" spans="2:2">
      <c r="B12903" s="280"/>
    </row>
    <row r="12904" spans="2:2">
      <c r="B12904" s="280"/>
    </row>
    <row r="12905" spans="2:2">
      <c r="B12905" s="280"/>
    </row>
    <row r="12906" spans="2:2">
      <c r="B12906" s="280"/>
    </row>
    <row r="12907" spans="2:2">
      <c r="B12907" s="280"/>
    </row>
    <row r="12908" spans="2:2">
      <c r="B12908" s="280"/>
    </row>
    <row r="12909" spans="2:2">
      <c r="B12909" s="280"/>
    </row>
    <row r="12910" spans="2:2">
      <c r="B12910" s="280"/>
    </row>
    <row r="12911" spans="2:2">
      <c r="B12911" s="280"/>
    </row>
    <row r="12912" spans="2:2">
      <c r="B12912" s="280"/>
    </row>
    <row r="12913" spans="2:2">
      <c r="B12913" s="280"/>
    </row>
    <row r="12914" spans="2:2">
      <c r="B12914" s="280"/>
    </row>
    <row r="12915" spans="2:2">
      <c r="B12915" s="280"/>
    </row>
    <row r="12916" spans="2:2">
      <c r="B12916" s="280"/>
    </row>
    <row r="12917" spans="2:2">
      <c r="B12917" s="280"/>
    </row>
    <row r="12918" spans="2:2">
      <c r="B12918" s="280"/>
    </row>
    <row r="12919" spans="2:2">
      <c r="B12919" s="280"/>
    </row>
    <row r="12920" spans="2:2">
      <c r="B12920" s="280"/>
    </row>
    <row r="12921" spans="2:2">
      <c r="B12921" s="280"/>
    </row>
    <row r="12922" spans="2:2">
      <c r="B12922" s="280"/>
    </row>
    <row r="12923" spans="2:2">
      <c r="B12923" s="280"/>
    </row>
    <row r="12924" spans="2:2">
      <c r="B12924" s="280"/>
    </row>
    <row r="12925" spans="2:2">
      <c r="B12925" s="280"/>
    </row>
    <row r="12926" spans="2:2">
      <c r="B12926" s="280"/>
    </row>
    <row r="12927" spans="2:2">
      <c r="B12927" s="280"/>
    </row>
    <row r="12928" spans="2:2">
      <c r="B12928" s="280"/>
    </row>
    <row r="12929" spans="2:2">
      <c r="B12929" s="280"/>
    </row>
    <row r="12930" spans="2:2">
      <c r="B12930" s="280"/>
    </row>
    <row r="12931" spans="2:2">
      <c r="B12931" s="280"/>
    </row>
    <row r="12932" spans="2:2">
      <c r="B12932" s="280"/>
    </row>
    <row r="12933" spans="2:2">
      <c r="B12933" s="280"/>
    </row>
    <row r="12934" spans="2:2">
      <c r="B12934" s="280"/>
    </row>
    <row r="12935" spans="2:2">
      <c r="B12935" s="280"/>
    </row>
    <row r="12936" spans="2:2">
      <c r="B12936" s="280"/>
    </row>
    <row r="12937" spans="2:2">
      <c r="B12937" s="280"/>
    </row>
    <row r="12938" spans="2:2">
      <c r="B12938" s="280"/>
    </row>
    <row r="12939" spans="2:2">
      <c r="B12939" s="280"/>
    </row>
    <row r="12940" spans="2:2">
      <c r="B12940" s="280"/>
    </row>
    <row r="12941" spans="2:2">
      <c r="B12941" s="280"/>
    </row>
    <row r="12942" spans="2:2">
      <c r="B12942" s="280"/>
    </row>
    <row r="12943" spans="2:2">
      <c r="B12943" s="280"/>
    </row>
    <row r="12944" spans="2:2">
      <c r="B12944" s="280"/>
    </row>
    <row r="12945" spans="2:2">
      <c r="B12945" s="280"/>
    </row>
    <row r="12946" spans="2:2">
      <c r="B12946" s="280"/>
    </row>
    <row r="12947" spans="2:2">
      <c r="B12947" s="280"/>
    </row>
    <row r="12948" spans="2:2">
      <c r="B12948" s="280"/>
    </row>
    <row r="12949" spans="2:2">
      <c r="B12949" s="280"/>
    </row>
    <row r="12950" spans="2:2">
      <c r="B12950" s="280"/>
    </row>
    <row r="12951" spans="2:2">
      <c r="B12951" s="280"/>
    </row>
    <row r="12952" spans="2:2">
      <c r="B12952" s="280"/>
    </row>
    <row r="12953" spans="2:2">
      <c r="B12953" s="280"/>
    </row>
    <row r="12954" spans="2:2">
      <c r="B12954" s="280"/>
    </row>
    <row r="12955" spans="2:2">
      <c r="B12955" s="280"/>
    </row>
    <row r="12956" spans="2:2">
      <c r="B12956" s="280"/>
    </row>
    <row r="12957" spans="2:2">
      <c r="B12957" s="280"/>
    </row>
    <row r="12958" spans="2:2">
      <c r="B12958" s="280"/>
    </row>
    <row r="12959" spans="2:2">
      <c r="B12959" s="280"/>
    </row>
    <row r="12960" spans="2:2">
      <c r="B12960" s="280"/>
    </row>
    <row r="12961" spans="2:2">
      <c r="B12961" s="280"/>
    </row>
    <row r="12962" spans="2:2">
      <c r="B12962" s="280"/>
    </row>
    <row r="12963" spans="2:2">
      <c r="B12963" s="280"/>
    </row>
    <row r="12964" spans="2:2">
      <c r="B12964" s="280"/>
    </row>
    <row r="12965" spans="2:2">
      <c r="B12965" s="280"/>
    </row>
    <row r="12966" spans="2:2">
      <c r="B12966" s="280"/>
    </row>
    <row r="12967" spans="2:2">
      <c r="B12967" s="280"/>
    </row>
    <row r="12968" spans="2:2">
      <c r="B12968" s="280"/>
    </row>
    <row r="12969" spans="2:2">
      <c r="B12969" s="280"/>
    </row>
    <row r="12970" spans="2:2">
      <c r="B12970" s="280"/>
    </row>
    <row r="12971" spans="2:2">
      <c r="B12971" s="280"/>
    </row>
    <row r="12972" spans="2:2">
      <c r="B12972" s="280"/>
    </row>
    <row r="12973" spans="2:2">
      <c r="B12973" s="280"/>
    </row>
    <row r="12974" spans="2:2">
      <c r="B12974" s="280"/>
    </row>
    <row r="12975" spans="2:2">
      <c r="B12975" s="280"/>
    </row>
    <row r="12976" spans="2:2">
      <c r="B12976" s="280"/>
    </row>
    <row r="12977" spans="2:2">
      <c r="B12977" s="280"/>
    </row>
    <row r="12978" spans="2:2">
      <c r="B12978" s="280"/>
    </row>
    <row r="12979" spans="2:2">
      <c r="B12979" s="280"/>
    </row>
    <row r="12980" spans="2:2">
      <c r="B12980" s="280"/>
    </row>
    <row r="12981" spans="2:2">
      <c r="B12981" s="280"/>
    </row>
    <row r="12982" spans="2:2">
      <c r="B12982" s="280"/>
    </row>
    <row r="12983" spans="2:2">
      <c r="B12983" s="280"/>
    </row>
    <row r="12984" spans="2:2">
      <c r="B12984" s="280"/>
    </row>
    <row r="12985" spans="2:2">
      <c r="B12985" s="280"/>
    </row>
    <row r="12986" spans="2:2">
      <c r="B12986" s="280"/>
    </row>
    <row r="12987" spans="2:2">
      <c r="B12987" s="280"/>
    </row>
    <row r="12988" spans="2:2">
      <c r="B12988" s="280"/>
    </row>
    <row r="12989" spans="2:2">
      <c r="B12989" s="280"/>
    </row>
    <row r="12990" spans="2:2">
      <c r="B12990" s="280"/>
    </row>
    <row r="12991" spans="2:2">
      <c r="B12991" s="280"/>
    </row>
    <row r="12992" spans="2:2">
      <c r="B12992" s="280"/>
    </row>
    <row r="12993" spans="2:2">
      <c r="B12993" s="280"/>
    </row>
    <row r="12994" spans="2:2">
      <c r="B12994" s="280"/>
    </row>
    <row r="12995" spans="2:2">
      <c r="B12995" s="280"/>
    </row>
    <row r="12996" spans="2:2">
      <c r="B12996" s="280"/>
    </row>
    <row r="12997" spans="2:2">
      <c r="B12997" s="280"/>
    </row>
    <row r="12998" spans="2:2">
      <c r="B12998" s="280"/>
    </row>
    <row r="12999" spans="2:2">
      <c r="B12999" s="280"/>
    </row>
    <row r="13000" spans="2:2">
      <c r="B13000" s="280"/>
    </row>
    <row r="13001" spans="2:2">
      <c r="B13001" s="280"/>
    </row>
    <row r="13002" spans="2:2">
      <c r="B13002" s="280"/>
    </row>
    <row r="13003" spans="2:2">
      <c r="B13003" s="280"/>
    </row>
    <row r="13004" spans="2:2">
      <c r="B13004" s="280"/>
    </row>
    <row r="13005" spans="2:2">
      <c r="B13005" s="280"/>
    </row>
    <row r="13006" spans="2:2">
      <c r="B13006" s="280"/>
    </row>
    <row r="13007" spans="2:2">
      <c r="B13007" s="280"/>
    </row>
    <row r="13008" spans="2:2">
      <c r="B13008" s="280"/>
    </row>
    <row r="13009" spans="2:2">
      <c r="B13009" s="280"/>
    </row>
    <row r="13010" spans="2:2">
      <c r="B13010" s="280"/>
    </row>
    <row r="13011" spans="2:2">
      <c r="B13011" s="280"/>
    </row>
    <row r="13012" spans="2:2">
      <c r="B13012" s="280"/>
    </row>
    <row r="13013" spans="2:2">
      <c r="B13013" s="280"/>
    </row>
    <row r="13014" spans="2:2">
      <c r="B13014" s="280"/>
    </row>
    <row r="13015" spans="2:2">
      <c r="B13015" s="280"/>
    </row>
    <row r="13016" spans="2:2">
      <c r="B13016" s="280"/>
    </row>
    <row r="13017" spans="2:2">
      <c r="B13017" s="280"/>
    </row>
    <row r="13018" spans="2:2">
      <c r="B13018" s="280"/>
    </row>
    <row r="13019" spans="2:2">
      <c r="B13019" s="280"/>
    </row>
    <row r="13020" spans="2:2">
      <c r="B13020" s="280"/>
    </row>
    <row r="13021" spans="2:2">
      <c r="B13021" s="280"/>
    </row>
    <row r="13022" spans="2:2">
      <c r="B13022" s="280"/>
    </row>
    <row r="13023" spans="2:2">
      <c r="B13023" s="280"/>
    </row>
    <row r="13024" spans="2:2">
      <c r="B13024" s="280"/>
    </row>
    <row r="13025" spans="2:2">
      <c r="B13025" s="280"/>
    </row>
    <row r="13026" spans="2:2">
      <c r="B13026" s="280"/>
    </row>
    <row r="13027" spans="2:2">
      <c r="B13027" s="280"/>
    </row>
    <row r="13028" spans="2:2">
      <c r="B13028" s="280"/>
    </row>
    <row r="13029" spans="2:2">
      <c r="B13029" s="280"/>
    </row>
    <row r="13030" spans="2:2">
      <c r="B13030" s="280"/>
    </row>
    <row r="13031" spans="2:2">
      <c r="B13031" s="280"/>
    </row>
    <row r="13032" spans="2:2">
      <c r="B13032" s="280"/>
    </row>
    <row r="13033" spans="2:2">
      <c r="B13033" s="280"/>
    </row>
    <row r="13034" spans="2:2">
      <c r="B13034" s="280"/>
    </row>
    <row r="13035" spans="2:2">
      <c r="B13035" s="280"/>
    </row>
    <row r="13036" spans="2:2">
      <c r="B13036" s="280"/>
    </row>
    <row r="13037" spans="2:2">
      <c r="B13037" s="280"/>
    </row>
    <row r="13038" spans="2:2">
      <c r="B13038" s="280"/>
    </row>
    <row r="13039" spans="2:2">
      <c r="B13039" s="280"/>
    </row>
    <row r="13040" spans="2:2">
      <c r="B13040" s="280"/>
    </row>
    <row r="13041" spans="2:2">
      <c r="B13041" s="280"/>
    </row>
    <row r="13042" spans="2:2">
      <c r="B13042" s="280"/>
    </row>
    <row r="13043" spans="2:2">
      <c r="B13043" s="280"/>
    </row>
    <row r="13044" spans="2:2">
      <c r="B13044" s="280"/>
    </row>
    <row r="13045" spans="2:2">
      <c r="B13045" s="280"/>
    </row>
    <row r="13046" spans="2:2">
      <c r="B13046" s="280"/>
    </row>
    <row r="13047" spans="2:2">
      <c r="B13047" s="280"/>
    </row>
    <row r="13048" spans="2:2">
      <c r="B13048" s="280"/>
    </row>
    <row r="13049" spans="2:2">
      <c r="B13049" s="280"/>
    </row>
    <row r="13050" spans="2:2">
      <c r="B13050" s="280"/>
    </row>
    <row r="13051" spans="2:2">
      <c r="B13051" s="280"/>
    </row>
    <row r="13052" spans="2:2">
      <c r="B13052" s="280"/>
    </row>
    <row r="13053" spans="2:2">
      <c r="B13053" s="280"/>
    </row>
    <row r="13054" spans="2:2">
      <c r="B13054" s="280"/>
    </row>
    <row r="13055" spans="2:2">
      <c r="B13055" s="280"/>
    </row>
    <row r="13056" spans="2:2">
      <c r="B13056" s="280"/>
    </row>
    <row r="13057" spans="2:2">
      <c r="B13057" s="280"/>
    </row>
    <row r="13058" spans="2:2">
      <c r="B13058" s="280"/>
    </row>
    <row r="13059" spans="2:2">
      <c r="B13059" s="280"/>
    </row>
    <row r="13060" spans="2:2">
      <c r="B13060" s="280"/>
    </row>
    <row r="13061" spans="2:2">
      <c r="B13061" s="280"/>
    </row>
    <row r="13062" spans="2:2">
      <c r="B13062" s="280"/>
    </row>
    <row r="13063" spans="2:2">
      <c r="B13063" s="280"/>
    </row>
    <row r="13064" spans="2:2">
      <c r="B13064" s="280"/>
    </row>
    <row r="13065" spans="2:2">
      <c r="B13065" s="280"/>
    </row>
    <row r="13066" spans="2:2">
      <c r="B13066" s="280"/>
    </row>
    <row r="13067" spans="2:2">
      <c r="B13067" s="280"/>
    </row>
    <row r="13068" spans="2:2">
      <c r="B13068" s="280"/>
    </row>
    <row r="13069" spans="2:2">
      <c r="B13069" s="280"/>
    </row>
    <row r="13070" spans="2:2">
      <c r="B13070" s="280"/>
    </row>
    <row r="13071" spans="2:2">
      <c r="B13071" s="280"/>
    </row>
    <row r="13072" spans="2:2">
      <c r="B13072" s="280"/>
    </row>
    <row r="13073" spans="2:2">
      <c r="B13073" s="280"/>
    </row>
    <row r="13074" spans="2:2">
      <c r="B13074" s="280"/>
    </row>
    <row r="13075" spans="2:2">
      <c r="B13075" s="280"/>
    </row>
    <row r="13076" spans="2:2">
      <c r="B13076" s="280"/>
    </row>
    <row r="13077" spans="2:2">
      <c r="B13077" s="280"/>
    </row>
    <row r="13078" spans="2:2">
      <c r="B13078" s="280"/>
    </row>
    <row r="13079" spans="2:2">
      <c r="B13079" s="280"/>
    </row>
    <row r="13080" spans="2:2">
      <c r="B13080" s="280"/>
    </row>
    <row r="13081" spans="2:2">
      <c r="B13081" s="280"/>
    </row>
    <row r="13082" spans="2:2">
      <c r="B13082" s="280"/>
    </row>
    <row r="13083" spans="2:2">
      <c r="B13083" s="280"/>
    </row>
    <row r="13084" spans="2:2">
      <c r="B13084" s="280"/>
    </row>
    <row r="13085" spans="2:2">
      <c r="B13085" s="280"/>
    </row>
    <row r="13086" spans="2:2">
      <c r="B13086" s="280"/>
    </row>
    <row r="13087" spans="2:2">
      <c r="B13087" s="280"/>
    </row>
    <row r="13088" spans="2:2">
      <c r="B13088" s="280"/>
    </row>
    <row r="13089" spans="2:2">
      <c r="B13089" s="280"/>
    </row>
    <row r="13090" spans="2:2">
      <c r="B13090" s="280"/>
    </row>
    <row r="13091" spans="2:2">
      <c r="B13091" s="280"/>
    </row>
    <row r="13092" spans="2:2">
      <c r="B13092" s="280"/>
    </row>
    <row r="13093" spans="2:2">
      <c r="B13093" s="280"/>
    </row>
    <row r="13094" spans="2:2">
      <c r="B13094" s="280"/>
    </row>
    <row r="13095" spans="2:2">
      <c r="B13095" s="280"/>
    </row>
    <row r="13096" spans="2:2">
      <c r="B13096" s="280"/>
    </row>
    <row r="13097" spans="2:2">
      <c r="B13097" s="280"/>
    </row>
    <row r="13098" spans="2:2">
      <c r="B13098" s="280"/>
    </row>
    <row r="13099" spans="2:2">
      <c r="B13099" s="280"/>
    </row>
    <row r="13100" spans="2:2">
      <c r="B13100" s="280"/>
    </row>
    <row r="13101" spans="2:2">
      <c r="B13101" s="280"/>
    </row>
    <row r="13102" spans="2:2">
      <c r="B13102" s="280"/>
    </row>
    <row r="13103" spans="2:2">
      <c r="B13103" s="280"/>
    </row>
    <row r="13104" spans="2:2">
      <c r="B13104" s="280"/>
    </row>
    <row r="13105" spans="2:2">
      <c r="B13105" s="280"/>
    </row>
    <row r="13106" spans="2:2">
      <c r="B13106" s="280"/>
    </row>
    <row r="13107" spans="2:2">
      <c r="B13107" s="280"/>
    </row>
    <row r="13108" spans="2:2">
      <c r="B13108" s="280"/>
    </row>
    <row r="13109" spans="2:2">
      <c r="B13109" s="280"/>
    </row>
    <row r="13110" spans="2:2">
      <c r="B13110" s="280"/>
    </row>
    <row r="13111" spans="2:2">
      <c r="B13111" s="280"/>
    </row>
    <row r="13112" spans="2:2">
      <c r="B13112" s="280"/>
    </row>
    <row r="13113" spans="2:2">
      <c r="B13113" s="280"/>
    </row>
    <row r="13114" spans="2:2">
      <c r="B13114" s="280"/>
    </row>
    <row r="13115" spans="2:2">
      <c r="B13115" s="280"/>
    </row>
    <row r="13116" spans="2:2">
      <c r="B13116" s="280"/>
    </row>
    <row r="13117" spans="2:2">
      <c r="B13117" s="280"/>
    </row>
    <row r="13118" spans="2:2">
      <c r="B13118" s="280"/>
    </row>
    <row r="13119" spans="2:2">
      <c r="B13119" s="280"/>
    </row>
    <row r="13120" spans="2:2">
      <c r="B13120" s="280"/>
    </row>
    <row r="13121" spans="2:2">
      <c r="B13121" s="280"/>
    </row>
    <row r="13122" spans="2:2">
      <c r="B13122" s="280"/>
    </row>
    <row r="13123" spans="2:2">
      <c r="B13123" s="280"/>
    </row>
    <row r="13124" spans="2:2">
      <c r="B13124" s="280"/>
    </row>
    <row r="13125" spans="2:2">
      <c r="B13125" s="280"/>
    </row>
    <row r="13126" spans="2:2">
      <c r="B13126" s="280"/>
    </row>
    <row r="13127" spans="2:2">
      <c r="B13127" s="280"/>
    </row>
    <row r="13128" spans="2:2">
      <c r="B13128" s="280"/>
    </row>
    <row r="13129" spans="2:2">
      <c r="B13129" s="280"/>
    </row>
    <row r="13130" spans="2:2">
      <c r="B13130" s="280"/>
    </row>
    <row r="13131" spans="2:2">
      <c r="B13131" s="280"/>
    </row>
    <row r="13132" spans="2:2">
      <c r="B13132" s="280"/>
    </row>
    <row r="13133" spans="2:2">
      <c r="B13133" s="280"/>
    </row>
    <row r="13134" spans="2:2">
      <c r="B13134" s="280"/>
    </row>
    <row r="13135" spans="2:2">
      <c r="B13135" s="280"/>
    </row>
    <row r="13136" spans="2:2">
      <c r="B13136" s="280"/>
    </row>
    <row r="13137" spans="2:2">
      <c r="B13137" s="280"/>
    </row>
    <row r="13138" spans="2:2">
      <c r="B13138" s="280"/>
    </row>
    <row r="13139" spans="2:2">
      <c r="B13139" s="280"/>
    </row>
    <row r="13140" spans="2:2">
      <c r="B13140" s="280"/>
    </row>
    <row r="13141" spans="2:2">
      <c r="B13141" s="280"/>
    </row>
    <row r="13142" spans="2:2">
      <c r="B13142" s="280"/>
    </row>
    <row r="13143" spans="2:2">
      <c r="B13143" s="280"/>
    </row>
    <row r="13144" spans="2:2">
      <c r="B13144" s="280"/>
    </row>
    <row r="13145" spans="2:2">
      <c r="B13145" s="280"/>
    </row>
    <row r="13146" spans="2:2">
      <c r="B13146" s="280"/>
    </row>
    <row r="13147" spans="2:2">
      <c r="B13147" s="280"/>
    </row>
    <row r="13148" spans="2:2">
      <c r="B13148" s="280"/>
    </row>
    <row r="13149" spans="2:2">
      <c r="B13149" s="280"/>
    </row>
    <row r="13150" spans="2:2">
      <c r="B13150" s="280"/>
    </row>
    <row r="13151" spans="2:2">
      <c r="B13151" s="280"/>
    </row>
    <row r="13152" spans="2:2">
      <c r="B13152" s="280"/>
    </row>
    <row r="13153" spans="2:2">
      <c r="B13153" s="280"/>
    </row>
    <row r="13154" spans="2:2">
      <c r="B13154" s="280"/>
    </row>
    <row r="13155" spans="2:2">
      <c r="B13155" s="280"/>
    </row>
    <row r="13156" spans="2:2">
      <c r="B13156" s="280"/>
    </row>
    <row r="13157" spans="2:2">
      <c r="B13157" s="280"/>
    </row>
    <row r="13158" spans="2:2">
      <c r="B13158" s="280"/>
    </row>
    <row r="13159" spans="2:2">
      <c r="B13159" s="280"/>
    </row>
    <row r="13160" spans="2:2">
      <c r="B13160" s="280"/>
    </row>
    <row r="13161" spans="2:2">
      <c r="B13161" s="280"/>
    </row>
    <row r="13162" spans="2:2">
      <c r="B13162" s="280"/>
    </row>
    <row r="13163" spans="2:2">
      <c r="B13163" s="280"/>
    </row>
    <row r="13164" spans="2:2">
      <c r="B13164" s="280"/>
    </row>
    <row r="13165" spans="2:2">
      <c r="B13165" s="280"/>
    </row>
    <row r="13166" spans="2:2">
      <c r="B13166" s="280"/>
    </row>
    <row r="13167" spans="2:2">
      <c r="B13167" s="280"/>
    </row>
    <row r="13168" spans="2:2">
      <c r="B13168" s="280"/>
    </row>
    <row r="13169" spans="2:2">
      <c r="B13169" s="280"/>
    </row>
    <row r="13170" spans="2:2">
      <c r="B13170" s="280"/>
    </row>
    <row r="13171" spans="2:2">
      <c r="B13171" s="280"/>
    </row>
    <row r="13172" spans="2:2">
      <c r="B13172" s="280"/>
    </row>
    <row r="13173" spans="2:2">
      <c r="B13173" s="280"/>
    </row>
    <row r="13174" spans="2:2">
      <c r="B13174" s="280"/>
    </row>
    <row r="13175" spans="2:2">
      <c r="B13175" s="280"/>
    </row>
    <row r="13176" spans="2:2">
      <c r="B13176" s="280"/>
    </row>
    <row r="13177" spans="2:2">
      <c r="B13177" s="280"/>
    </row>
    <row r="13178" spans="2:2">
      <c r="B13178" s="280"/>
    </row>
    <row r="13179" spans="2:2">
      <c r="B13179" s="280"/>
    </row>
    <row r="13180" spans="2:2">
      <c r="B13180" s="280"/>
    </row>
    <row r="13181" spans="2:2">
      <c r="B13181" s="280"/>
    </row>
    <row r="13182" spans="2:2">
      <c r="B13182" s="280"/>
    </row>
    <row r="13183" spans="2:2">
      <c r="B13183" s="280"/>
    </row>
    <row r="13184" spans="2:2">
      <c r="B13184" s="280"/>
    </row>
    <row r="13185" spans="2:2">
      <c r="B13185" s="280"/>
    </row>
    <row r="13186" spans="2:2">
      <c r="B13186" s="280"/>
    </row>
    <row r="13187" spans="2:2">
      <c r="B13187" s="280"/>
    </row>
    <row r="13188" spans="2:2">
      <c r="B13188" s="280"/>
    </row>
    <row r="13189" spans="2:2">
      <c r="B13189" s="280"/>
    </row>
    <row r="13190" spans="2:2">
      <c r="B13190" s="280"/>
    </row>
    <row r="13191" spans="2:2">
      <c r="B13191" s="280"/>
    </row>
    <row r="13192" spans="2:2">
      <c r="B13192" s="280"/>
    </row>
    <row r="13193" spans="2:2">
      <c r="B13193" s="280"/>
    </row>
    <row r="13194" spans="2:2">
      <c r="B13194" s="280"/>
    </row>
    <row r="13195" spans="2:2">
      <c r="B13195" s="280"/>
    </row>
    <row r="13196" spans="2:2">
      <c r="B13196" s="280"/>
    </row>
    <row r="13197" spans="2:2">
      <c r="B13197" s="280"/>
    </row>
    <row r="13198" spans="2:2">
      <c r="B13198" s="280"/>
    </row>
    <row r="13199" spans="2:2">
      <c r="B13199" s="280"/>
    </row>
    <row r="13200" spans="2:2">
      <c r="B13200" s="280"/>
    </row>
    <row r="13201" spans="2:2">
      <c r="B13201" s="280"/>
    </row>
    <row r="13202" spans="2:2">
      <c r="B13202" s="280"/>
    </row>
    <row r="13203" spans="2:2">
      <c r="B13203" s="280"/>
    </row>
    <row r="13204" spans="2:2">
      <c r="B13204" s="280"/>
    </row>
    <row r="13205" spans="2:2">
      <c r="B13205" s="280"/>
    </row>
    <row r="13206" spans="2:2">
      <c r="B13206" s="280"/>
    </row>
    <row r="13207" spans="2:2">
      <c r="B13207" s="280"/>
    </row>
    <row r="13208" spans="2:2">
      <c r="B13208" s="280"/>
    </row>
    <row r="13209" spans="2:2">
      <c r="B13209" s="280"/>
    </row>
    <row r="13210" spans="2:2">
      <c r="B13210" s="280"/>
    </row>
    <row r="13211" spans="2:2">
      <c r="B13211" s="280"/>
    </row>
    <row r="13212" spans="2:2">
      <c r="B13212" s="280"/>
    </row>
    <row r="13213" spans="2:2">
      <c r="B13213" s="280"/>
    </row>
    <row r="13214" spans="2:2">
      <c r="B13214" s="280"/>
    </row>
    <row r="13215" spans="2:2">
      <c r="B13215" s="280"/>
    </row>
    <row r="13216" spans="2:2">
      <c r="B13216" s="280"/>
    </row>
    <row r="13217" spans="2:2">
      <c r="B13217" s="280"/>
    </row>
    <row r="13218" spans="2:2">
      <c r="B13218" s="280"/>
    </row>
    <row r="13219" spans="2:2">
      <c r="B13219" s="280"/>
    </row>
    <row r="13220" spans="2:2">
      <c r="B13220" s="280"/>
    </row>
    <row r="13221" spans="2:2">
      <c r="B13221" s="280"/>
    </row>
    <row r="13222" spans="2:2">
      <c r="B13222" s="280"/>
    </row>
    <row r="13223" spans="2:2">
      <c r="B13223" s="280"/>
    </row>
    <row r="13224" spans="2:2">
      <c r="B13224" s="280"/>
    </row>
    <row r="13225" spans="2:2">
      <c r="B13225" s="280"/>
    </row>
    <row r="13226" spans="2:2">
      <c r="B13226" s="280"/>
    </row>
    <row r="13227" spans="2:2">
      <c r="B13227" s="280"/>
    </row>
    <row r="13228" spans="2:2">
      <c r="B13228" s="280"/>
    </row>
    <row r="13229" spans="2:2">
      <c r="B13229" s="280"/>
    </row>
    <row r="13230" spans="2:2">
      <c r="B13230" s="280"/>
    </row>
    <row r="13231" spans="2:2">
      <c r="B13231" s="280"/>
    </row>
    <row r="13232" spans="2:2">
      <c r="B13232" s="280"/>
    </row>
    <row r="13233" spans="2:2">
      <c r="B13233" s="280"/>
    </row>
    <row r="13234" spans="2:2">
      <c r="B13234" s="280"/>
    </row>
    <row r="13235" spans="2:2">
      <c r="B13235" s="280"/>
    </row>
    <row r="13236" spans="2:2">
      <c r="B13236" s="280"/>
    </row>
    <row r="13237" spans="2:2">
      <c r="B13237" s="280"/>
    </row>
    <row r="13238" spans="2:2">
      <c r="B13238" s="280"/>
    </row>
    <row r="13239" spans="2:2">
      <c r="B13239" s="280"/>
    </row>
    <row r="13240" spans="2:2">
      <c r="B13240" s="280"/>
    </row>
    <row r="13241" spans="2:2">
      <c r="B13241" s="280"/>
    </row>
    <row r="13242" spans="2:2">
      <c r="B13242" s="280"/>
    </row>
    <row r="13243" spans="2:2">
      <c r="B13243" s="280"/>
    </row>
    <row r="13244" spans="2:2">
      <c r="B13244" s="280"/>
    </row>
    <row r="13245" spans="2:2">
      <c r="B13245" s="280"/>
    </row>
    <row r="13246" spans="2:2">
      <c r="B13246" s="280"/>
    </row>
    <row r="13247" spans="2:2">
      <c r="B13247" s="280"/>
    </row>
    <row r="13248" spans="2:2">
      <c r="B13248" s="280"/>
    </row>
    <row r="13249" spans="2:2">
      <c r="B13249" s="280"/>
    </row>
    <row r="13250" spans="2:2">
      <c r="B13250" s="280"/>
    </row>
    <row r="13251" spans="2:2">
      <c r="B13251" s="280"/>
    </row>
    <row r="13252" spans="2:2">
      <c r="B13252" s="280"/>
    </row>
    <row r="13253" spans="2:2">
      <c r="B13253" s="280"/>
    </row>
    <row r="13254" spans="2:2">
      <c r="B13254" s="280"/>
    </row>
    <row r="13255" spans="2:2">
      <c r="B13255" s="280"/>
    </row>
    <row r="13256" spans="2:2">
      <c r="B13256" s="280"/>
    </row>
    <row r="13257" spans="2:2">
      <c r="B13257" s="280"/>
    </row>
    <row r="13258" spans="2:2">
      <c r="B13258" s="280"/>
    </row>
    <row r="13259" spans="2:2">
      <c r="B13259" s="280"/>
    </row>
    <row r="13260" spans="2:2">
      <c r="B13260" s="280"/>
    </row>
    <row r="13261" spans="2:2">
      <c r="B13261" s="280"/>
    </row>
    <row r="13262" spans="2:2">
      <c r="B13262" s="280"/>
    </row>
    <row r="13263" spans="2:2">
      <c r="B13263" s="280"/>
    </row>
    <row r="13264" spans="2:2">
      <c r="B13264" s="280"/>
    </row>
    <row r="13265" spans="2:2">
      <c r="B13265" s="280"/>
    </row>
    <row r="13266" spans="2:2">
      <c r="B13266" s="280"/>
    </row>
    <row r="13267" spans="2:2">
      <c r="B13267" s="280"/>
    </row>
    <row r="13268" spans="2:2">
      <c r="B13268" s="280"/>
    </row>
    <row r="13269" spans="2:2">
      <c r="B13269" s="280"/>
    </row>
    <row r="13270" spans="2:2">
      <c r="B13270" s="280"/>
    </row>
    <row r="13271" spans="2:2">
      <c r="B13271" s="280"/>
    </row>
    <row r="13272" spans="2:2">
      <c r="B13272" s="280"/>
    </row>
    <row r="13273" spans="2:2">
      <c r="B13273" s="280"/>
    </row>
    <row r="13274" spans="2:2">
      <c r="B13274" s="280"/>
    </row>
    <row r="13275" spans="2:2">
      <c r="B13275" s="280"/>
    </row>
    <row r="13276" spans="2:2">
      <c r="B13276" s="280"/>
    </row>
    <row r="13277" spans="2:2">
      <c r="B13277" s="280"/>
    </row>
    <row r="13278" spans="2:2">
      <c r="B13278" s="280"/>
    </row>
    <row r="13279" spans="2:2">
      <c r="B13279" s="280"/>
    </row>
    <row r="13280" spans="2:2">
      <c r="B13280" s="280"/>
    </row>
    <row r="13281" spans="2:2">
      <c r="B13281" s="280"/>
    </row>
    <row r="13282" spans="2:2">
      <c r="B13282" s="280"/>
    </row>
    <row r="13283" spans="2:2">
      <c r="B13283" s="280"/>
    </row>
    <row r="13284" spans="2:2">
      <c r="B13284" s="280"/>
    </row>
    <row r="13285" spans="2:2">
      <c r="B13285" s="280"/>
    </row>
    <row r="13286" spans="2:2">
      <c r="B13286" s="280"/>
    </row>
    <row r="13287" spans="2:2">
      <c r="B13287" s="280"/>
    </row>
    <row r="13288" spans="2:2">
      <c r="B13288" s="280"/>
    </row>
    <row r="13289" spans="2:2">
      <c r="B13289" s="280"/>
    </row>
    <row r="13290" spans="2:2">
      <c r="B13290" s="280"/>
    </row>
    <row r="13291" spans="2:2">
      <c r="B13291" s="280"/>
    </row>
    <row r="13292" spans="2:2">
      <c r="B13292" s="280"/>
    </row>
    <row r="13293" spans="2:2">
      <c r="B13293" s="280"/>
    </row>
    <row r="13294" spans="2:2">
      <c r="B13294" s="280"/>
    </row>
    <row r="13295" spans="2:2">
      <c r="B13295" s="280"/>
    </row>
    <row r="13296" spans="2:2">
      <c r="B13296" s="280"/>
    </row>
    <row r="13297" spans="2:2">
      <c r="B13297" s="280"/>
    </row>
    <row r="13298" spans="2:2">
      <c r="B13298" s="280"/>
    </row>
    <row r="13299" spans="2:2">
      <c r="B13299" s="280"/>
    </row>
    <row r="13300" spans="2:2">
      <c r="B13300" s="280"/>
    </row>
    <row r="13301" spans="2:2">
      <c r="B13301" s="280"/>
    </row>
    <row r="13302" spans="2:2">
      <c r="B13302" s="280"/>
    </row>
    <row r="13303" spans="2:2">
      <c r="B13303" s="280"/>
    </row>
    <row r="13304" spans="2:2">
      <c r="B13304" s="280"/>
    </row>
    <row r="13305" spans="2:2">
      <c r="B13305" s="280"/>
    </row>
    <row r="13306" spans="2:2">
      <c r="B13306" s="280"/>
    </row>
    <row r="13307" spans="2:2">
      <c r="B13307" s="280"/>
    </row>
    <row r="13308" spans="2:2">
      <c r="B13308" s="280"/>
    </row>
    <row r="13309" spans="2:2">
      <c r="B13309" s="280"/>
    </row>
    <row r="13310" spans="2:2">
      <c r="B13310" s="280"/>
    </row>
    <row r="13311" spans="2:2">
      <c r="B13311" s="280"/>
    </row>
    <row r="13312" spans="2:2">
      <c r="B13312" s="280"/>
    </row>
    <row r="13313" spans="2:2">
      <c r="B13313" s="280"/>
    </row>
    <row r="13314" spans="2:2">
      <c r="B13314" s="280"/>
    </row>
    <row r="13315" spans="2:2">
      <c r="B13315" s="280"/>
    </row>
    <row r="13316" spans="2:2">
      <c r="B13316" s="280"/>
    </row>
    <row r="13317" spans="2:2">
      <c r="B13317" s="280"/>
    </row>
    <row r="13318" spans="2:2">
      <c r="B13318" s="280"/>
    </row>
    <row r="13319" spans="2:2">
      <c r="B13319" s="280"/>
    </row>
    <row r="13320" spans="2:2">
      <c r="B13320" s="280"/>
    </row>
    <row r="13321" spans="2:2">
      <c r="B13321" s="280"/>
    </row>
    <row r="13322" spans="2:2">
      <c r="B13322" s="280"/>
    </row>
    <row r="13323" spans="2:2">
      <c r="B13323" s="280"/>
    </row>
    <row r="13324" spans="2:2">
      <c r="B13324" s="280"/>
    </row>
    <row r="13325" spans="2:2">
      <c r="B13325" s="280"/>
    </row>
    <row r="13326" spans="2:2">
      <c r="B13326" s="280"/>
    </row>
    <row r="13327" spans="2:2">
      <c r="B13327" s="280"/>
    </row>
    <row r="13328" spans="2:2">
      <c r="B13328" s="280"/>
    </row>
    <row r="13329" spans="2:2">
      <c r="B13329" s="280"/>
    </row>
    <row r="13330" spans="2:2">
      <c r="B13330" s="280"/>
    </row>
    <row r="13331" spans="2:2">
      <c r="B13331" s="280"/>
    </row>
    <row r="13332" spans="2:2">
      <c r="B13332" s="280"/>
    </row>
    <row r="13333" spans="2:2">
      <c r="B13333" s="280"/>
    </row>
    <row r="13334" spans="2:2">
      <c r="B13334" s="280"/>
    </row>
    <row r="13335" spans="2:2">
      <c r="B13335" s="280"/>
    </row>
    <row r="13336" spans="2:2">
      <c r="B13336" s="280"/>
    </row>
    <row r="13337" spans="2:2">
      <c r="B13337" s="280"/>
    </row>
    <row r="13338" spans="2:2">
      <c r="B13338" s="280"/>
    </row>
    <row r="13339" spans="2:2">
      <c r="B13339" s="280"/>
    </row>
    <row r="13340" spans="2:2">
      <c r="B13340" s="280"/>
    </row>
    <row r="13341" spans="2:2">
      <c r="B13341" s="280"/>
    </row>
    <row r="13342" spans="2:2">
      <c r="B13342" s="280"/>
    </row>
    <row r="13343" spans="2:2">
      <c r="B13343" s="280"/>
    </row>
    <row r="13344" spans="2:2">
      <c r="B13344" s="280"/>
    </row>
    <row r="13345" spans="2:2">
      <c r="B13345" s="280"/>
    </row>
    <row r="13346" spans="2:2">
      <c r="B13346" s="280"/>
    </row>
    <row r="13347" spans="2:2">
      <c r="B13347" s="280"/>
    </row>
    <row r="13348" spans="2:2">
      <c r="B13348" s="280"/>
    </row>
    <row r="13349" spans="2:2">
      <c r="B13349" s="280"/>
    </row>
    <row r="13350" spans="2:2">
      <c r="B13350" s="280"/>
    </row>
    <row r="13351" spans="2:2">
      <c r="B13351" s="280"/>
    </row>
    <row r="13352" spans="2:2">
      <c r="B13352" s="280"/>
    </row>
    <row r="13353" spans="2:2">
      <c r="B13353" s="280"/>
    </row>
    <row r="13354" spans="2:2">
      <c r="B13354" s="280"/>
    </row>
    <row r="13355" spans="2:2">
      <c r="B13355" s="280"/>
    </row>
    <row r="13356" spans="2:2">
      <c r="B13356" s="280"/>
    </row>
    <row r="13357" spans="2:2">
      <c r="B13357" s="280"/>
    </row>
    <row r="13358" spans="2:2">
      <c r="B13358" s="280"/>
    </row>
    <row r="13359" spans="2:2">
      <c r="B13359" s="280"/>
    </row>
    <row r="13360" spans="2:2">
      <c r="B13360" s="280"/>
    </row>
    <row r="13361" spans="2:2">
      <c r="B13361" s="280"/>
    </row>
    <row r="13362" spans="2:2">
      <c r="B13362" s="280"/>
    </row>
    <row r="13363" spans="2:2">
      <c r="B13363" s="280"/>
    </row>
    <row r="13364" spans="2:2">
      <c r="B13364" s="280"/>
    </row>
    <row r="13365" spans="2:2">
      <c r="B13365" s="280"/>
    </row>
    <row r="13366" spans="2:2">
      <c r="B13366" s="280"/>
    </row>
    <row r="13367" spans="2:2">
      <c r="B13367" s="280"/>
    </row>
    <row r="13368" spans="2:2">
      <c r="B13368" s="280"/>
    </row>
    <row r="13369" spans="2:2">
      <c r="B13369" s="280"/>
    </row>
    <row r="13370" spans="2:2">
      <c r="B13370" s="280"/>
    </row>
    <row r="13371" spans="2:2">
      <c r="B13371" s="280"/>
    </row>
    <row r="13372" spans="2:2">
      <c r="B13372" s="280"/>
    </row>
    <row r="13373" spans="2:2">
      <c r="B13373" s="280"/>
    </row>
    <row r="13374" spans="2:2">
      <c r="B13374" s="280"/>
    </row>
    <row r="13375" spans="2:2">
      <c r="B13375" s="280"/>
    </row>
    <row r="13376" spans="2:2">
      <c r="B13376" s="280"/>
    </row>
    <row r="13377" spans="2:2">
      <c r="B13377" s="280"/>
    </row>
    <row r="13378" spans="2:2">
      <c r="B13378" s="280"/>
    </row>
    <row r="13379" spans="2:2">
      <c r="B13379" s="280"/>
    </row>
    <row r="13380" spans="2:2">
      <c r="B13380" s="280"/>
    </row>
    <row r="13381" spans="2:2">
      <c r="B13381" s="280"/>
    </row>
    <row r="13382" spans="2:2">
      <c r="B13382" s="280"/>
    </row>
    <row r="13383" spans="2:2">
      <c r="B13383" s="280"/>
    </row>
    <row r="13384" spans="2:2">
      <c r="B13384" s="280"/>
    </row>
    <row r="13385" spans="2:2">
      <c r="B13385" s="280"/>
    </row>
    <row r="13386" spans="2:2">
      <c r="B13386" s="280"/>
    </row>
    <row r="13387" spans="2:2">
      <c r="B13387" s="280"/>
    </row>
    <row r="13388" spans="2:2">
      <c r="B13388" s="280"/>
    </row>
    <row r="13389" spans="2:2">
      <c r="B13389" s="280"/>
    </row>
    <row r="13390" spans="2:2">
      <c r="B13390" s="280"/>
    </row>
    <row r="13391" spans="2:2">
      <c r="B13391" s="280"/>
    </row>
    <row r="13392" spans="2:2">
      <c r="B13392" s="280"/>
    </row>
    <row r="13393" spans="2:2">
      <c r="B13393" s="280"/>
    </row>
    <row r="13394" spans="2:2">
      <c r="B13394" s="280"/>
    </row>
    <row r="13395" spans="2:2">
      <c r="B13395" s="280"/>
    </row>
    <row r="13396" spans="2:2">
      <c r="B13396" s="280"/>
    </row>
    <row r="13397" spans="2:2">
      <c r="B13397" s="280"/>
    </row>
    <row r="13398" spans="2:2">
      <c r="B13398" s="280"/>
    </row>
    <row r="13399" spans="2:2">
      <c r="B13399" s="280"/>
    </row>
    <row r="13400" spans="2:2">
      <c r="B13400" s="280"/>
    </row>
    <row r="13401" spans="2:2">
      <c r="B13401" s="280"/>
    </row>
    <row r="13402" spans="2:2">
      <c r="B13402" s="280"/>
    </row>
    <row r="13403" spans="2:2">
      <c r="B13403" s="280"/>
    </row>
    <row r="13404" spans="2:2">
      <c r="B13404" s="280"/>
    </row>
    <row r="13405" spans="2:2">
      <c r="B13405" s="280"/>
    </row>
    <row r="13406" spans="2:2">
      <c r="B13406" s="280"/>
    </row>
    <row r="13407" spans="2:2">
      <c r="B13407" s="280"/>
    </row>
    <row r="13408" spans="2:2">
      <c r="B13408" s="280"/>
    </row>
    <row r="13409" spans="2:2">
      <c r="B13409" s="280"/>
    </row>
    <row r="13410" spans="2:2">
      <c r="B13410" s="280"/>
    </row>
    <row r="13411" spans="2:2">
      <c r="B13411" s="280"/>
    </row>
    <row r="13412" spans="2:2">
      <c r="B13412" s="280"/>
    </row>
    <row r="13413" spans="2:2">
      <c r="B13413" s="280"/>
    </row>
    <row r="13414" spans="2:2">
      <c r="B13414" s="280"/>
    </row>
    <row r="13415" spans="2:2">
      <c r="B13415" s="280"/>
    </row>
    <row r="13416" spans="2:2">
      <c r="B13416" s="280"/>
    </row>
    <row r="13417" spans="2:2">
      <c r="B13417" s="280"/>
    </row>
    <row r="13418" spans="2:2">
      <c r="B13418" s="280"/>
    </row>
    <row r="13419" spans="2:2">
      <c r="B13419" s="280"/>
    </row>
    <row r="13420" spans="2:2">
      <c r="B13420" s="280"/>
    </row>
    <row r="13421" spans="2:2">
      <c r="B13421" s="280"/>
    </row>
    <row r="13422" spans="2:2">
      <c r="B13422" s="280"/>
    </row>
    <row r="13423" spans="2:2">
      <c r="B13423" s="280"/>
    </row>
    <row r="13424" spans="2:2">
      <c r="B13424" s="280"/>
    </row>
    <row r="13425" spans="2:2">
      <c r="B13425" s="280"/>
    </row>
    <row r="13426" spans="2:2">
      <c r="B13426" s="280"/>
    </row>
    <row r="13427" spans="2:2">
      <c r="B13427" s="280"/>
    </row>
    <row r="13428" spans="2:2">
      <c r="B13428" s="280"/>
    </row>
    <row r="13429" spans="2:2">
      <c r="B13429" s="280"/>
    </row>
    <row r="13430" spans="2:2">
      <c r="B13430" s="280"/>
    </row>
    <row r="13431" spans="2:2">
      <c r="B13431" s="280"/>
    </row>
    <row r="13432" spans="2:2">
      <c r="B13432" s="280"/>
    </row>
    <row r="13433" spans="2:2">
      <c r="B13433" s="280"/>
    </row>
    <row r="13434" spans="2:2">
      <c r="B13434" s="280"/>
    </row>
    <row r="13435" spans="2:2">
      <c r="B13435" s="280"/>
    </row>
    <row r="13436" spans="2:2">
      <c r="B13436" s="280"/>
    </row>
    <row r="13437" spans="2:2">
      <c r="B13437" s="280"/>
    </row>
    <row r="13438" spans="2:2">
      <c r="B13438" s="280"/>
    </row>
    <row r="13439" spans="2:2">
      <c r="B13439" s="280"/>
    </row>
    <row r="13440" spans="2:2">
      <c r="B13440" s="280"/>
    </row>
    <row r="13441" spans="2:2">
      <c r="B13441" s="280"/>
    </row>
    <row r="13442" spans="2:2">
      <c r="B13442" s="280"/>
    </row>
    <row r="13443" spans="2:2">
      <c r="B13443" s="280"/>
    </row>
    <row r="13444" spans="2:2">
      <c r="B13444" s="280"/>
    </row>
    <row r="13445" spans="2:2">
      <c r="B13445" s="280"/>
    </row>
    <row r="13446" spans="2:2">
      <c r="B13446" s="280"/>
    </row>
    <row r="13447" spans="2:2">
      <c r="B13447" s="280"/>
    </row>
    <row r="13448" spans="2:2">
      <c r="B13448" s="280"/>
    </row>
    <row r="13449" spans="2:2">
      <c r="B13449" s="280"/>
    </row>
    <row r="13450" spans="2:2">
      <c r="B13450" s="280"/>
    </row>
    <row r="13451" spans="2:2">
      <c r="B13451" s="280"/>
    </row>
    <row r="13452" spans="2:2">
      <c r="B13452" s="280"/>
    </row>
    <row r="13453" spans="2:2">
      <c r="B13453" s="280"/>
    </row>
    <row r="13454" spans="2:2">
      <c r="B13454" s="280"/>
    </row>
    <row r="13455" spans="2:2">
      <c r="B13455" s="280"/>
    </row>
    <row r="13456" spans="2:2">
      <c r="B13456" s="280"/>
    </row>
    <row r="13457" spans="2:2">
      <c r="B13457" s="280"/>
    </row>
    <row r="13458" spans="2:2">
      <c r="B13458" s="280"/>
    </row>
    <row r="13459" spans="2:2">
      <c r="B13459" s="280"/>
    </row>
    <row r="13460" spans="2:2">
      <c r="B13460" s="280"/>
    </row>
    <row r="13461" spans="2:2">
      <c r="B13461" s="280"/>
    </row>
    <row r="13462" spans="2:2">
      <c r="B13462" s="280"/>
    </row>
    <row r="13463" spans="2:2">
      <c r="B13463" s="280"/>
    </row>
    <row r="13464" spans="2:2">
      <c r="B13464" s="280"/>
    </row>
    <row r="13465" spans="2:2">
      <c r="B13465" s="280"/>
    </row>
    <row r="13466" spans="2:2">
      <c r="B13466" s="280"/>
    </row>
    <row r="13467" spans="2:2">
      <c r="B13467" s="280"/>
    </row>
    <row r="13468" spans="2:2">
      <c r="B13468" s="280"/>
    </row>
    <row r="13469" spans="2:2">
      <c r="B13469" s="280"/>
    </row>
    <row r="13470" spans="2:2">
      <c r="B13470" s="280"/>
    </row>
    <row r="13471" spans="2:2">
      <c r="B13471" s="280"/>
    </row>
    <row r="13472" spans="2:2">
      <c r="B13472" s="280"/>
    </row>
    <row r="13473" spans="2:2">
      <c r="B13473" s="280"/>
    </row>
    <row r="13474" spans="2:2">
      <c r="B13474" s="280"/>
    </row>
    <row r="13475" spans="2:2">
      <c r="B13475" s="280"/>
    </row>
    <row r="13476" spans="2:2">
      <c r="B13476" s="280"/>
    </row>
    <row r="13477" spans="2:2">
      <c r="B13477" s="280"/>
    </row>
    <row r="13478" spans="2:2">
      <c r="B13478" s="280"/>
    </row>
    <row r="13479" spans="2:2">
      <c r="B13479" s="280"/>
    </row>
    <row r="13480" spans="2:2">
      <c r="B13480" s="280"/>
    </row>
    <row r="13481" spans="2:2">
      <c r="B13481" s="280"/>
    </row>
    <row r="13482" spans="2:2">
      <c r="B13482" s="280"/>
    </row>
    <row r="13483" spans="2:2">
      <c r="B13483" s="280"/>
    </row>
    <row r="13484" spans="2:2">
      <c r="B13484" s="280"/>
    </row>
    <row r="13485" spans="2:2">
      <c r="B13485" s="280"/>
    </row>
    <row r="13486" spans="2:2">
      <c r="B13486" s="280"/>
    </row>
    <row r="13487" spans="2:2">
      <c r="B13487" s="280"/>
    </row>
    <row r="13488" spans="2:2">
      <c r="B13488" s="280"/>
    </row>
    <row r="13489" spans="2:2">
      <c r="B13489" s="280"/>
    </row>
    <row r="13490" spans="2:2">
      <c r="B13490" s="280"/>
    </row>
    <row r="13491" spans="2:2">
      <c r="B13491" s="280"/>
    </row>
    <row r="13492" spans="2:2">
      <c r="B13492" s="280"/>
    </row>
    <row r="13493" spans="2:2">
      <c r="B13493" s="280"/>
    </row>
    <row r="13494" spans="2:2">
      <c r="B13494" s="280"/>
    </row>
    <row r="13495" spans="2:2">
      <c r="B13495" s="280"/>
    </row>
    <row r="13496" spans="2:2">
      <c r="B13496" s="280"/>
    </row>
    <row r="13497" spans="2:2">
      <c r="B13497" s="280"/>
    </row>
    <row r="13498" spans="2:2">
      <c r="B13498" s="280"/>
    </row>
    <row r="13499" spans="2:2">
      <c r="B13499" s="280"/>
    </row>
    <row r="13500" spans="2:2">
      <c r="B13500" s="280"/>
    </row>
    <row r="13501" spans="2:2">
      <c r="B13501" s="280"/>
    </row>
    <row r="13502" spans="2:2">
      <c r="B13502" s="280"/>
    </row>
    <row r="13503" spans="2:2">
      <c r="B13503" s="280"/>
    </row>
    <row r="13504" spans="2:2">
      <c r="B13504" s="280"/>
    </row>
    <row r="13505" spans="2:2">
      <c r="B13505" s="280"/>
    </row>
    <row r="13506" spans="2:2">
      <c r="B13506" s="280"/>
    </row>
    <row r="13507" spans="2:2">
      <c r="B13507" s="280"/>
    </row>
    <row r="13508" spans="2:2">
      <c r="B13508" s="280"/>
    </row>
    <row r="13509" spans="2:2">
      <c r="B13509" s="280"/>
    </row>
    <row r="13510" spans="2:2">
      <c r="B13510" s="280"/>
    </row>
    <row r="13511" spans="2:2">
      <c r="B13511" s="280"/>
    </row>
    <row r="13512" spans="2:2">
      <c r="B13512" s="280"/>
    </row>
    <row r="13513" spans="2:2">
      <c r="B13513" s="280"/>
    </row>
    <row r="13514" spans="2:2">
      <c r="B13514" s="280"/>
    </row>
    <row r="13515" spans="2:2">
      <c r="B13515" s="280"/>
    </row>
    <row r="13516" spans="2:2">
      <c r="B13516" s="280"/>
    </row>
    <row r="13517" spans="2:2">
      <c r="B13517" s="280"/>
    </row>
    <row r="13518" spans="2:2">
      <c r="B13518" s="280"/>
    </row>
    <row r="13519" spans="2:2">
      <c r="B13519" s="280"/>
    </row>
    <row r="13520" spans="2:2">
      <c r="B13520" s="280"/>
    </row>
    <row r="13521" spans="2:2">
      <c r="B13521" s="280"/>
    </row>
    <row r="13522" spans="2:2">
      <c r="B13522" s="280"/>
    </row>
    <row r="13523" spans="2:2">
      <c r="B13523" s="280"/>
    </row>
    <row r="13524" spans="2:2">
      <c r="B13524" s="280"/>
    </row>
    <row r="13525" spans="2:2">
      <c r="B13525" s="280"/>
    </row>
    <row r="13526" spans="2:2">
      <c r="B13526" s="280"/>
    </row>
    <row r="13527" spans="2:2">
      <c r="B13527" s="280"/>
    </row>
    <row r="13528" spans="2:2">
      <c r="B13528" s="280"/>
    </row>
    <row r="13529" spans="2:2">
      <c r="B13529" s="280"/>
    </row>
    <row r="13530" spans="2:2">
      <c r="B13530" s="280"/>
    </row>
    <row r="13531" spans="2:2">
      <c r="B13531" s="280"/>
    </row>
    <row r="13532" spans="2:2">
      <c r="B13532" s="280"/>
    </row>
    <row r="13533" spans="2:2">
      <c r="B13533" s="280"/>
    </row>
    <row r="13534" spans="2:2">
      <c r="B13534" s="280"/>
    </row>
    <row r="13535" spans="2:2">
      <c r="B13535" s="280"/>
    </row>
    <row r="13536" spans="2:2">
      <c r="B13536" s="280"/>
    </row>
    <row r="13537" spans="2:2">
      <c r="B13537" s="280"/>
    </row>
    <row r="13538" spans="2:2">
      <c r="B13538" s="280"/>
    </row>
    <row r="13539" spans="2:2">
      <c r="B13539" s="280"/>
    </row>
    <row r="13540" spans="2:2">
      <c r="B13540" s="280"/>
    </row>
    <row r="13541" spans="2:2">
      <c r="B13541" s="280"/>
    </row>
    <row r="13542" spans="2:2">
      <c r="B13542" s="280"/>
    </row>
    <row r="13543" spans="2:2">
      <c r="B13543" s="280"/>
    </row>
    <row r="13544" spans="2:2">
      <c r="B13544" s="280"/>
    </row>
    <row r="13545" spans="2:2">
      <c r="B13545" s="280"/>
    </row>
    <row r="13546" spans="2:2">
      <c r="B13546" s="280"/>
    </row>
    <row r="13547" spans="2:2">
      <c r="B13547" s="280"/>
    </row>
    <row r="13548" spans="2:2">
      <c r="B13548" s="280"/>
    </row>
    <row r="13549" spans="2:2">
      <c r="B13549" s="280"/>
    </row>
    <row r="13550" spans="2:2">
      <c r="B13550" s="280"/>
    </row>
    <row r="13551" spans="2:2">
      <c r="B13551" s="280"/>
    </row>
    <row r="13552" spans="2:2">
      <c r="B13552" s="280"/>
    </row>
    <row r="13553" spans="2:2">
      <c r="B13553" s="280"/>
    </row>
    <row r="13554" spans="2:2">
      <c r="B13554" s="280"/>
    </row>
    <row r="13555" spans="2:2">
      <c r="B13555" s="280"/>
    </row>
    <row r="13556" spans="2:2">
      <c r="B13556" s="280"/>
    </row>
    <row r="13557" spans="2:2">
      <c r="B13557" s="280"/>
    </row>
    <row r="13558" spans="2:2">
      <c r="B13558" s="280"/>
    </row>
    <row r="13559" spans="2:2">
      <c r="B13559" s="280"/>
    </row>
    <row r="13560" spans="2:2">
      <c r="B13560" s="280"/>
    </row>
    <row r="13561" spans="2:2">
      <c r="B13561" s="280"/>
    </row>
    <row r="13562" spans="2:2">
      <c r="B13562" s="280"/>
    </row>
    <row r="13563" spans="2:2">
      <c r="B13563" s="280"/>
    </row>
    <row r="13564" spans="2:2">
      <c r="B13564" s="280"/>
    </row>
    <row r="13565" spans="2:2">
      <c r="B13565" s="280"/>
    </row>
    <row r="13566" spans="2:2">
      <c r="B13566" s="280"/>
    </row>
    <row r="13567" spans="2:2">
      <c r="B13567" s="280"/>
    </row>
    <row r="13568" spans="2:2">
      <c r="B13568" s="280"/>
    </row>
    <row r="13569" spans="2:2">
      <c r="B13569" s="280"/>
    </row>
    <row r="13570" spans="2:2">
      <c r="B13570" s="280"/>
    </row>
    <row r="13571" spans="2:2">
      <c r="B13571" s="280"/>
    </row>
    <row r="13572" spans="2:2">
      <c r="B13572" s="280"/>
    </row>
    <row r="13573" spans="2:2">
      <c r="B13573" s="280"/>
    </row>
    <row r="13574" spans="2:2">
      <c r="B13574" s="280"/>
    </row>
    <row r="13575" spans="2:2">
      <c r="B13575" s="280"/>
    </row>
    <row r="13576" spans="2:2">
      <c r="B13576" s="280"/>
    </row>
    <row r="13577" spans="2:2">
      <c r="B13577" s="280"/>
    </row>
    <row r="13578" spans="2:2">
      <c r="B13578" s="280"/>
    </row>
    <row r="13579" spans="2:2">
      <c r="B13579" s="280"/>
    </row>
    <row r="13580" spans="2:2">
      <c r="B13580" s="280"/>
    </row>
    <row r="13581" spans="2:2">
      <c r="B13581" s="280"/>
    </row>
    <row r="13582" spans="2:2">
      <c r="B13582" s="280"/>
    </row>
    <row r="13583" spans="2:2">
      <c r="B13583" s="280"/>
    </row>
    <row r="13584" spans="2:2">
      <c r="B13584" s="280"/>
    </row>
    <row r="13585" spans="2:2">
      <c r="B13585" s="280"/>
    </row>
    <row r="13586" spans="2:2">
      <c r="B13586" s="280"/>
    </row>
    <row r="13587" spans="2:2">
      <c r="B13587" s="280"/>
    </row>
    <row r="13588" spans="2:2">
      <c r="B13588" s="280"/>
    </row>
    <row r="13589" spans="2:2">
      <c r="B13589" s="280"/>
    </row>
    <row r="13590" spans="2:2">
      <c r="B13590" s="280"/>
    </row>
    <row r="13591" spans="2:2">
      <c r="B13591" s="280"/>
    </row>
    <row r="13592" spans="2:2">
      <c r="B13592" s="280"/>
    </row>
    <row r="13593" spans="2:2">
      <c r="B13593" s="280"/>
    </row>
    <row r="13594" spans="2:2">
      <c r="B13594" s="280"/>
    </row>
    <row r="13595" spans="2:2">
      <c r="B13595" s="280"/>
    </row>
    <row r="13596" spans="2:2">
      <c r="B13596" s="280"/>
    </row>
    <row r="13597" spans="2:2">
      <c r="B13597" s="280"/>
    </row>
    <row r="13598" spans="2:2">
      <c r="B13598" s="280"/>
    </row>
    <row r="13599" spans="2:2">
      <c r="B13599" s="280"/>
    </row>
    <row r="13600" spans="2:2">
      <c r="B13600" s="280"/>
    </row>
    <row r="13601" spans="2:2">
      <c r="B13601" s="280"/>
    </row>
    <row r="13602" spans="2:2">
      <c r="B13602" s="280"/>
    </row>
    <row r="13603" spans="2:2">
      <c r="B13603" s="280"/>
    </row>
    <row r="13604" spans="2:2">
      <c r="B13604" s="280"/>
    </row>
    <row r="13605" spans="2:2">
      <c r="B13605" s="280"/>
    </row>
    <row r="13606" spans="2:2">
      <c r="B13606" s="280"/>
    </row>
    <row r="13607" spans="2:2">
      <c r="B13607" s="280"/>
    </row>
    <row r="13608" spans="2:2">
      <c r="B13608" s="280"/>
    </row>
    <row r="13609" spans="2:2">
      <c r="B13609" s="280"/>
    </row>
    <row r="13610" spans="2:2">
      <c r="B13610" s="280"/>
    </row>
    <row r="13611" spans="2:2">
      <c r="B13611" s="280"/>
    </row>
    <row r="13612" spans="2:2">
      <c r="B13612" s="280"/>
    </row>
    <row r="13613" spans="2:2">
      <c r="B13613" s="280"/>
    </row>
    <row r="13614" spans="2:2">
      <c r="B13614" s="280"/>
    </row>
    <row r="13615" spans="2:2">
      <c r="B13615" s="280"/>
    </row>
    <row r="13616" spans="2:2">
      <c r="B13616" s="280"/>
    </row>
    <row r="13617" spans="2:2">
      <c r="B13617" s="280"/>
    </row>
    <row r="13618" spans="2:2">
      <c r="B13618" s="280"/>
    </row>
    <row r="13619" spans="2:2">
      <c r="B13619" s="280"/>
    </row>
    <row r="13620" spans="2:2">
      <c r="B13620" s="280"/>
    </row>
    <row r="13621" spans="2:2">
      <c r="B13621" s="280"/>
    </row>
    <row r="13622" spans="2:2">
      <c r="B13622" s="280"/>
    </row>
    <row r="13623" spans="2:2">
      <c r="B13623" s="280"/>
    </row>
    <row r="13624" spans="2:2">
      <c r="B13624" s="280"/>
    </row>
    <row r="13625" spans="2:2">
      <c r="B13625" s="280"/>
    </row>
    <row r="13626" spans="2:2">
      <c r="B13626" s="280"/>
    </row>
    <row r="13627" spans="2:2">
      <c r="B13627" s="280"/>
    </row>
    <row r="13628" spans="2:2">
      <c r="B13628" s="280"/>
    </row>
    <row r="13629" spans="2:2">
      <c r="B13629" s="280"/>
    </row>
    <row r="13630" spans="2:2">
      <c r="B13630" s="280"/>
    </row>
    <row r="13631" spans="2:2">
      <c r="B13631" s="280"/>
    </row>
    <row r="13632" spans="2:2">
      <c r="B13632" s="280"/>
    </row>
    <row r="13633" spans="2:2">
      <c r="B13633" s="280"/>
    </row>
    <row r="13634" spans="2:2">
      <c r="B13634" s="280"/>
    </row>
    <row r="13635" spans="2:2">
      <c r="B13635" s="280"/>
    </row>
    <row r="13636" spans="2:2">
      <c r="B13636" s="280"/>
    </row>
    <row r="13637" spans="2:2">
      <c r="B13637" s="280"/>
    </row>
    <row r="13638" spans="2:2">
      <c r="B13638" s="280"/>
    </row>
    <row r="13639" spans="2:2">
      <c r="B13639" s="280"/>
    </row>
    <row r="13640" spans="2:2">
      <c r="B13640" s="280"/>
    </row>
    <row r="13641" spans="2:2">
      <c r="B13641" s="280"/>
    </row>
    <row r="13642" spans="2:2">
      <c r="B13642" s="280"/>
    </row>
    <row r="13643" spans="2:2">
      <c r="B13643" s="280"/>
    </row>
    <row r="13644" spans="2:2">
      <c r="B13644" s="280"/>
    </row>
    <row r="13645" spans="2:2">
      <c r="B13645" s="280"/>
    </row>
    <row r="13646" spans="2:2">
      <c r="B13646" s="280"/>
    </row>
    <row r="13647" spans="2:2">
      <c r="B13647" s="280"/>
    </row>
    <row r="13648" spans="2:2">
      <c r="B13648" s="280"/>
    </row>
    <row r="13649" spans="2:2">
      <c r="B13649" s="280"/>
    </row>
    <row r="13650" spans="2:2">
      <c r="B13650" s="280"/>
    </row>
    <row r="13651" spans="2:2">
      <c r="B13651" s="280"/>
    </row>
    <row r="13652" spans="2:2">
      <c r="B13652" s="280"/>
    </row>
    <row r="13653" spans="2:2">
      <c r="B13653" s="280"/>
    </row>
    <row r="13654" spans="2:2">
      <c r="B13654" s="280"/>
    </row>
    <row r="13655" spans="2:2">
      <c r="B13655" s="280"/>
    </row>
    <row r="13656" spans="2:2">
      <c r="B13656" s="280"/>
    </row>
    <row r="13657" spans="2:2">
      <c r="B13657" s="280"/>
    </row>
    <row r="13658" spans="2:2">
      <c r="B13658" s="280"/>
    </row>
    <row r="13659" spans="2:2">
      <c r="B13659" s="280"/>
    </row>
    <row r="13660" spans="2:2">
      <c r="B13660" s="280"/>
    </row>
    <row r="13661" spans="2:2">
      <c r="B13661" s="280"/>
    </row>
    <row r="13662" spans="2:2">
      <c r="B13662" s="280"/>
    </row>
    <row r="13663" spans="2:2">
      <c r="B13663" s="280"/>
    </row>
    <row r="13664" spans="2:2">
      <c r="B13664" s="280"/>
    </row>
    <row r="13665" spans="2:2">
      <c r="B13665" s="280"/>
    </row>
    <row r="13666" spans="2:2">
      <c r="B13666" s="280"/>
    </row>
    <row r="13667" spans="2:2">
      <c r="B13667" s="280"/>
    </row>
    <row r="13668" spans="2:2">
      <c r="B13668" s="280"/>
    </row>
    <row r="13669" spans="2:2">
      <c r="B13669" s="280"/>
    </row>
    <row r="13670" spans="2:2">
      <c r="B13670" s="280"/>
    </row>
    <row r="13671" spans="2:2">
      <c r="B13671" s="280"/>
    </row>
    <row r="13672" spans="2:2">
      <c r="B13672" s="280"/>
    </row>
    <row r="13673" spans="2:2">
      <c r="B13673" s="280"/>
    </row>
    <row r="13674" spans="2:2">
      <c r="B13674" s="280"/>
    </row>
    <row r="13675" spans="2:2">
      <c r="B13675" s="280"/>
    </row>
    <row r="13676" spans="2:2">
      <c r="B13676" s="280"/>
    </row>
    <row r="13677" spans="2:2">
      <c r="B13677" s="280"/>
    </row>
    <row r="13678" spans="2:2">
      <c r="B13678" s="280"/>
    </row>
    <row r="13679" spans="2:2">
      <c r="B13679" s="280"/>
    </row>
    <row r="13680" spans="2:2">
      <c r="B13680" s="280"/>
    </row>
    <row r="13681" spans="2:2">
      <c r="B13681" s="280"/>
    </row>
    <row r="13682" spans="2:2">
      <c r="B13682" s="280"/>
    </row>
    <row r="13683" spans="2:2">
      <c r="B13683" s="280"/>
    </row>
    <row r="13684" spans="2:2">
      <c r="B13684" s="280"/>
    </row>
    <row r="13685" spans="2:2">
      <c r="B13685" s="280"/>
    </row>
    <row r="13686" spans="2:2">
      <c r="B13686" s="280"/>
    </row>
    <row r="13687" spans="2:2">
      <c r="B13687" s="280"/>
    </row>
    <row r="13688" spans="2:2">
      <c r="B13688" s="280"/>
    </row>
    <row r="13689" spans="2:2">
      <c r="B13689" s="280"/>
    </row>
    <row r="13690" spans="2:2">
      <c r="B13690" s="280"/>
    </row>
    <row r="13691" spans="2:2">
      <c r="B13691" s="280"/>
    </row>
    <row r="13692" spans="2:2">
      <c r="B13692" s="280"/>
    </row>
    <row r="13693" spans="2:2">
      <c r="B13693" s="280"/>
    </row>
    <row r="13694" spans="2:2">
      <c r="B13694" s="280"/>
    </row>
    <row r="13695" spans="2:2">
      <c r="B13695" s="280"/>
    </row>
    <row r="13696" spans="2:2">
      <c r="B13696" s="280"/>
    </row>
    <row r="13697" spans="2:2">
      <c r="B13697" s="280"/>
    </row>
    <row r="13698" spans="2:2">
      <c r="B13698" s="280"/>
    </row>
    <row r="13699" spans="2:2">
      <c r="B13699" s="280"/>
    </row>
    <row r="13700" spans="2:2">
      <c r="B13700" s="280"/>
    </row>
    <row r="13701" spans="2:2">
      <c r="B13701" s="280"/>
    </row>
    <row r="13702" spans="2:2">
      <c r="B13702" s="280"/>
    </row>
    <row r="13703" spans="2:2">
      <c r="B13703" s="280"/>
    </row>
    <row r="13704" spans="2:2">
      <c r="B13704" s="280"/>
    </row>
    <row r="13705" spans="2:2">
      <c r="B13705" s="280"/>
    </row>
    <row r="13706" spans="2:2">
      <c r="B13706" s="280"/>
    </row>
    <row r="13707" spans="2:2">
      <c r="B13707" s="280"/>
    </row>
    <row r="13708" spans="2:2">
      <c r="B13708" s="280"/>
    </row>
    <row r="13709" spans="2:2">
      <c r="B13709" s="280"/>
    </row>
    <row r="13710" spans="2:2">
      <c r="B13710" s="280"/>
    </row>
    <row r="13711" spans="2:2">
      <c r="B13711" s="280"/>
    </row>
    <row r="13712" spans="2:2">
      <c r="B13712" s="280"/>
    </row>
    <row r="13713" spans="2:2">
      <c r="B13713" s="280"/>
    </row>
    <row r="13714" spans="2:2">
      <c r="B13714" s="280"/>
    </row>
    <row r="13715" spans="2:2">
      <c r="B13715" s="280"/>
    </row>
    <row r="13716" spans="2:2">
      <c r="B13716" s="280"/>
    </row>
    <row r="13717" spans="2:2">
      <c r="B13717" s="280"/>
    </row>
    <row r="13718" spans="2:2">
      <c r="B13718" s="280"/>
    </row>
    <row r="13719" spans="2:2">
      <c r="B13719" s="280"/>
    </row>
    <row r="13720" spans="2:2">
      <c r="B13720" s="280"/>
    </row>
    <row r="13721" spans="2:2">
      <c r="B13721" s="280"/>
    </row>
    <row r="13722" spans="2:2">
      <c r="B13722" s="280"/>
    </row>
    <row r="13723" spans="2:2">
      <c r="B13723" s="280"/>
    </row>
    <row r="13724" spans="2:2">
      <c r="B13724" s="280"/>
    </row>
    <row r="13725" spans="2:2">
      <c r="B13725" s="280"/>
    </row>
    <row r="13726" spans="2:2">
      <c r="B13726" s="280"/>
    </row>
    <row r="13727" spans="2:2">
      <c r="B13727" s="280"/>
    </row>
    <row r="13728" spans="2:2">
      <c r="B13728" s="280"/>
    </row>
    <row r="13729" spans="2:2">
      <c r="B13729" s="280"/>
    </row>
    <row r="13730" spans="2:2">
      <c r="B13730" s="280"/>
    </row>
    <row r="13731" spans="2:2">
      <c r="B13731" s="280"/>
    </row>
    <row r="13732" spans="2:2">
      <c r="B13732" s="280"/>
    </row>
    <row r="13733" spans="2:2">
      <c r="B13733" s="280"/>
    </row>
    <row r="13734" spans="2:2">
      <c r="B13734" s="280"/>
    </row>
    <row r="13735" spans="2:2">
      <c r="B13735" s="280"/>
    </row>
    <row r="13736" spans="2:2">
      <c r="B13736" s="280"/>
    </row>
    <row r="13737" spans="2:2">
      <c r="B13737" s="280"/>
    </row>
    <row r="13738" spans="2:2">
      <c r="B13738" s="280"/>
    </row>
    <row r="13739" spans="2:2">
      <c r="B13739" s="280"/>
    </row>
    <row r="13740" spans="2:2">
      <c r="B13740" s="280"/>
    </row>
    <row r="13741" spans="2:2">
      <c r="B13741" s="280"/>
    </row>
    <row r="13742" spans="2:2">
      <c r="B13742" s="280"/>
    </row>
    <row r="13743" spans="2:2">
      <c r="B13743" s="280"/>
    </row>
    <row r="13744" spans="2:2">
      <c r="B13744" s="280"/>
    </row>
    <row r="13745" spans="2:2">
      <c r="B13745" s="280"/>
    </row>
    <row r="13746" spans="2:2">
      <c r="B13746" s="280"/>
    </row>
    <row r="13747" spans="2:2">
      <c r="B13747" s="280"/>
    </row>
    <row r="13748" spans="2:2">
      <c r="B13748" s="280"/>
    </row>
    <row r="13749" spans="2:2">
      <c r="B13749" s="280"/>
    </row>
    <row r="13750" spans="2:2">
      <c r="B13750" s="280"/>
    </row>
    <row r="13751" spans="2:2">
      <c r="B13751" s="280"/>
    </row>
    <row r="13752" spans="2:2">
      <c r="B13752" s="280"/>
    </row>
    <row r="13753" spans="2:2">
      <c r="B13753" s="280"/>
    </row>
    <row r="13754" spans="2:2">
      <c r="B13754" s="280"/>
    </row>
    <row r="13755" spans="2:2">
      <c r="B13755" s="280"/>
    </row>
    <row r="13756" spans="2:2">
      <c r="B13756" s="280"/>
    </row>
    <row r="13757" spans="2:2">
      <c r="B13757" s="280"/>
    </row>
    <row r="13758" spans="2:2">
      <c r="B13758" s="280"/>
    </row>
    <row r="13759" spans="2:2">
      <c r="B13759" s="280"/>
    </row>
    <row r="13760" spans="2:2">
      <c r="B13760" s="280"/>
    </row>
    <row r="13761" spans="2:2">
      <c r="B13761" s="280"/>
    </row>
    <row r="13762" spans="2:2">
      <c r="B13762" s="280"/>
    </row>
    <row r="13763" spans="2:2">
      <c r="B13763" s="280"/>
    </row>
    <row r="13764" spans="2:2">
      <c r="B13764" s="280"/>
    </row>
    <row r="13765" spans="2:2">
      <c r="B13765" s="280"/>
    </row>
    <row r="13766" spans="2:2">
      <c r="B13766" s="280"/>
    </row>
    <row r="13767" spans="2:2">
      <c r="B13767" s="280"/>
    </row>
    <row r="13768" spans="2:2">
      <c r="B13768" s="280"/>
    </row>
    <row r="13769" spans="2:2">
      <c r="B13769" s="280"/>
    </row>
    <row r="13770" spans="2:2">
      <c r="B13770" s="280"/>
    </row>
    <row r="13771" spans="2:2">
      <c r="B13771" s="280"/>
    </row>
    <row r="13772" spans="2:2">
      <c r="B13772" s="280"/>
    </row>
    <row r="13773" spans="2:2">
      <c r="B13773" s="280"/>
    </row>
    <row r="13774" spans="2:2">
      <c r="B13774" s="280"/>
    </row>
    <row r="13775" spans="2:2">
      <c r="B13775" s="280"/>
    </row>
    <row r="13776" spans="2:2">
      <c r="B13776" s="280"/>
    </row>
    <row r="13777" spans="2:2">
      <c r="B13777" s="280"/>
    </row>
    <row r="13778" spans="2:2">
      <c r="B13778" s="280"/>
    </row>
    <row r="13779" spans="2:2">
      <c r="B13779" s="280"/>
    </row>
    <row r="13780" spans="2:2">
      <c r="B13780" s="280"/>
    </row>
    <row r="13781" spans="2:2">
      <c r="B13781" s="280"/>
    </row>
    <row r="13782" spans="2:2">
      <c r="B13782" s="280"/>
    </row>
    <row r="13783" spans="2:2">
      <c r="B13783" s="280"/>
    </row>
    <row r="13784" spans="2:2">
      <c r="B13784" s="280"/>
    </row>
    <row r="13785" spans="2:2">
      <c r="B13785" s="280"/>
    </row>
    <row r="13786" spans="2:2">
      <c r="B13786" s="280"/>
    </row>
    <row r="13787" spans="2:2">
      <c r="B13787" s="280"/>
    </row>
    <row r="13788" spans="2:2">
      <c r="B13788" s="280"/>
    </row>
    <row r="13789" spans="2:2">
      <c r="B13789" s="280"/>
    </row>
    <row r="13790" spans="2:2">
      <c r="B13790" s="280"/>
    </row>
    <row r="13791" spans="2:2">
      <c r="B13791" s="280"/>
    </row>
    <row r="13792" spans="2:2">
      <c r="B13792" s="280"/>
    </row>
    <row r="13793" spans="2:2">
      <c r="B13793" s="280"/>
    </row>
    <row r="13794" spans="2:2">
      <c r="B13794" s="280"/>
    </row>
    <row r="13795" spans="2:2">
      <c r="B13795" s="280"/>
    </row>
    <row r="13796" spans="2:2">
      <c r="B13796" s="280"/>
    </row>
    <row r="13797" spans="2:2">
      <c r="B13797" s="280"/>
    </row>
    <row r="13798" spans="2:2">
      <c r="B13798" s="280"/>
    </row>
    <row r="13799" spans="2:2">
      <c r="B13799" s="280"/>
    </row>
    <row r="13800" spans="2:2">
      <c r="B13800" s="280"/>
    </row>
    <row r="13801" spans="2:2">
      <c r="B13801" s="280"/>
    </row>
    <row r="13802" spans="2:2">
      <c r="B13802" s="280"/>
    </row>
    <row r="13803" spans="2:2">
      <c r="B13803" s="280"/>
    </row>
    <row r="13804" spans="2:2">
      <c r="B13804" s="280"/>
    </row>
    <row r="13805" spans="2:2">
      <c r="B13805" s="280"/>
    </row>
    <row r="13806" spans="2:2">
      <c r="B13806" s="280"/>
    </row>
    <row r="13807" spans="2:2">
      <c r="B13807" s="280"/>
    </row>
    <row r="13808" spans="2:2">
      <c r="B13808" s="280"/>
    </row>
    <row r="13809" spans="2:2">
      <c r="B13809" s="280"/>
    </row>
    <row r="13810" spans="2:2">
      <c r="B13810" s="280"/>
    </row>
    <row r="13811" spans="2:2">
      <c r="B13811" s="280"/>
    </row>
    <row r="13812" spans="2:2">
      <c r="B13812" s="280"/>
    </row>
    <row r="13813" spans="2:2">
      <c r="B13813" s="280"/>
    </row>
    <row r="13814" spans="2:2">
      <c r="B13814" s="280"/>
    </row>
    <row r="13815" spans="2:2">
      <c r="B13815" s="280"/>
    </row>
    <row r="13816" spans="2:2">
      <c r="B13816" s="280"/>
    </row>
    <row r="13817" spans="2:2">
      <c r="B13817" s="280"/>
    </row>
    <row r="13818" spans="2:2">
      <c r="B13818" s="280"/>
    </row>
    <row r="13819" spans="2:2">
      <c r="B13819" s="280"/>
    </row>
    <row r="13820" spans="2:2">
      <c r="B13820" s="280"/>
    </row>
    <row r="13821" spans="2:2">
      <c r="B13821" s="280"/>
    </row>
    <row r="13822" spans="2:2">
      <c r="B13822" s="280"/>
    </row>
    <row r="13823" spans="2:2">
      <c r="B13823" s="280"/>
    </row>
    <row r="13824" spans="2:2">
      <c r="B13824" s="280"/>
    </row>
    <row r="13825" spans="2:2">
      <c r="B13825" s="280"/>
    </row>
    <row r="13826" spans="2:2">
      <c r="B13826" s="280"/>
    </row>
    <row r="13827" spans="2:2">
      <c r="B13827" s="280"/>
    </row>
    <row r="13828" spans="2:2">
      <c r="B13828" s="280"/>
    </row>
    <row r="13829" spans="2:2">
      <c r="B13829" s="280"/>
    </row>
    <row r="13830" spans="2:2">
      <c r="B13830" s="280"/>
    </row>
    <row r="13831" spans="2:2">
      <c r="B13831" s="280"/>
    </row>
    <row r="13832" spans="2:2">
      <c r="B13832" s="280"/>
    </row>
    <row r="13833" spans="2:2">
      <c r="B13833" s="280"/>
    </row>
    <row r="13834" spans="2:2">
      <c r="B13834" s="280"/>
    </row>
    <row r="13835" spans="2:2">
      <c r="B13835" s="280"/>
    </row>
    <row r="13836" spans="2:2">
      <c r="B13836" s="280"/>
    </row>
    <row r="13837" spans="2:2">
      <c r="B13837" s="280"/>
    </row>
    <row r="13838" spans="2:2">
      <c r="B13838" s="280"/>
    </row>
    <row r="13839" spans="2:2">
      <c r="B13839" s="280"/>
    </row>
    <row r="13840" spans="2:2">
      <c r="B13840" s="280"/>
    </row>
    <row r="13841" spans="2:2">
      <c r="B13841" s="280"/>
    </row>
    <row r="13842" spans="2:2">
      <c r="B13842" s="280"/>
    </row>
    <row r="13843" spans="2:2">
      <c r="B13843" s="280"/>
    </row>
    <row r="13844" spans="2:2">
      <c r="B13844" s="280"/>
    </row>
    <row r="13845" spans="2:2">
      <c r="B13845" s="280"/>
    </row>
    <row r="13846" spans="2:2">
      <c r="B13846" s="280"/>
    </row>
    <row r="13847" spans="2:2">
      <c r="B13847" s="280"/>
    </row>
    <row r="13848" spans="2:2">
      <c r="B13848" s="280"/>
    </row>
    <row r="13849" spans="2:2">
      <c r="B13849" s="280"/>
    </row>
    <row r="13850" spans="2:2">
      <c r="B13850" s="280"/>
    </row>
    <row r="13851" spans="2:2">
      <c r="B13851" s="280"/>
    </row>
    <row r="13852" spans="2:2">
      <c r="B13852" s="280"/>
    </row>
    <row r="13853" spans="2:2">
      <c r="B13853" s="280"/>
    </row>
    <row r="13854" spans="2:2">
      <c r="B13854" s="280"/>
    </row>
    <row r="13855" spans="2:2">
      <c r="B13855" s="280"/>
    </row>
    <row r="13856" spans="2:2">
      <c r="B13856" s="280"/>
    </row>
    <row r="13857" spans="2:2">
      <c r="B13857" s="280"/>
    </row>
    <row r="13858" spans="2:2">
      <c r="B13858" s="280"/>
    </row>
    <row r="13859" spans="2:2">
      <c r="B13859" s="280"/>
    </row>
    <row r="13860" spans="2:2">
      <c r="B13860" s="280"/>
    </row>
    <row r="13861" spans="2:2">
      <c r="B13861" s="280"/>
    </row>
    <row r="13862" spans="2:2">
      <c r="B13862" s="280"/>
    </row>
    <row r="13863" spans="2:2">
      <c r="B13863" s="280"/>
    </row>
    <row r="13864" spans="2:2">
      <c r="B13864" s="280"/>
    </row>
    <row r="13865" spans="2:2">
      <c r="B13865" s="280"/>
    </row>
    <row r="13866" spans="2:2">
      <c r="B13866" s="280"/>
    </row>
    <row r="13867" spans="2:2">
      <c r="B13867" s="280"/>
    </row>
    <row r="13868" spans="2:2">
      <c r="B13868" s="280"/>
    </row>
    <row r="13869" spans="2:2">
      <c r="B13869" s="280"/>
    </row>
    <row r="13870" spans="2:2">
      <c r="B13870" s="280"/>
    </row>
    <row r="13871" spans="2:2">
      <c r="B13871" s="280"/>
    </row>
    <row r="13872" spans="2:2">
      <c r="B13872" s="280"/>
    </row>
    <row r="13873" spans="2:2">
      <c r="B13873" s="280"/>
    </row>
    <row r="13874" spans="2:2">
      <c r="B13874" s="280"/>
    </row>
    <row r="13875" spans="2:2">
      <c r="B13875" s="280"/>
    </row>
    <row r="13876" spans="2:2">
      <c r="B13876" s="280"/>
    </row>
    <row r="13877" spans="2:2">
      <c r="B13877" s="280"/>
    </row>
    <row r="13878" spans="2:2">
      <c r="B13878" s="280"/>
    </row>
    <row r="13879" spans="2:2">
      <c r="B13879" s="280"/>
    </row>
    <row r="13880" spans="2:2">
      <c r="B13880" s="280"/>
    </row>
    <row r="13881" spans="2:2">
      <c r="B13881" s="280"/>
    </row>
    <row r="13882" spans="2:2">
      <c r="B13882" s="280"/>
    </row>
    <row r="13883" spans="2:2">
      <c r="B13883" s="280"/>
    </row>
    <row r="13884" spans="2:2">
      <c r="B13884" s="280"/>
    </row>
    <row r="13885" spans="2:2">
      <c r="B13885" s="280"/>
    </row>
    <row r="13886" spans="2:2">
      <c r="B13886" s="280"/>
    </row>
    <row r="13887" spans="2:2">
      <c r="B13887" s="280"/>
    </row>
    <row r="13888" spans="2:2">
      <c r="B13888" s="280"/>
    </row>
    <row r="13889" spans="2:2">
      <c r="B13889" s="280"/>
    </row>
    <row r="13890" spans="2:2">
      <c r="B13890" s="280"/>
    </row>
    <row r="13891" spans="2:2">
      <c r="B13891" s="280"/>
    </row>
    <row r="13892" spans="2:2">
      <c r="B13892" s="280"/>
    </row>
    <row r="13893" spans="2:2">
      <c r="B13893" s="280"/>
    </row>
    <row r="13894" spans="2:2">
      <c r="B13894" s="280"/>
    </row>
    <row r="13895" spans="2:2">
      <c r="B13895" s="280"/>
    </row>
    <row r="13896" spans="2:2">
      <c r="B13896" s="280"/>
    </row>
    <row r="13897" spans="2:2">
      <c r="B13897" s="280"/>
    </row>
    <row r="13898" spans="2:2">
      <c r="B13898" s="280"/>
    </row>
    <row r="13899" spans="2:2">
      <c r="B13899" s="280"/>
    </row>
    <row r="13900" spans="2:2">
      <c r="B13900" s="280"/>
    </row>
    <row r="13901" spans="2:2">
      <c r="B13901" s="280"/>
    </row>
    <row r="13902" spans="2:2">
      <c r="B13902" s="280"/>
    </row>
    <row r="13903" spans="2:2">
      <c r="B13903" s="280"/>
    </row>
    <row r="13904" spans="2:2">
      <c r="B13904" s="280"/>
    </row>
    <row r="13905" spans="2:2">
      <c r="B13905" s="280"/>
    </row>
    <row r="13906" spans="2:2">
      <c r="B13906" s="280"/>
    </row>
    <row r="13907" spans="2:2">
      <c r="B13907" s="280"/>
    </row>
    <row r="13908" spans="2:2">
      <c r="B13908" s="280"/>
    </row>
    <row r="13909" spans="2:2">
      <c r="B13909" s="280"/>
    </row>
    <row r="13910" spans="2:2">
      <c r="B13910" s="280"/>
    </row>
    <row r="13911" spans="2:2">
      <c r="B13911" s="280"/>
    </row>
    <row r="13912" spans="2:2">
      <c r="B13912" s="280"/>
    </row>
    <row r="13913" spans="2:2">
      <c r="B13913" s="280"/>
    </row>
    <row r="13914" spans="2:2">
      <c r="B13914" s="280"/>
    </row>
    <row r="13915" spans="2:2">
      <c r="B13915" s="280"/>
    </row>
    <row r="13916" spans="2:2">
      <c r="B13916" s="280"/>
    </row>
    <row r="13917" spans="2:2">
      <c r="B13917" s="280"/>
    </row>
    <row r="13918" spans="2:2">
      <c r="B13918" s="280"/>
    </row>
    <row r="13919" spans="2:2">
      <c r="B13919" s="280"/>
    </row>
    <row r="13920" spans="2:2">
      <c r="B13920" s="280"/>
    </row>
    <row r="13921" spans="2:2">
      <c r="B13921" s="280"/>
    </row>
    <row r="13922" spans="2:2">
      <c r="B13922" s="280"/>
    </row>
    <row r="13923" spans="2:2">
      <c r="B13923" s="280"/>
    </row>
    <row r="13924" spans="2:2">
      <c r="B13924" s="280"/>
    </row>
    <row r="13925" spans="2:2">
      <c r="B13925" s="280"/>
    </row>
    <row r="13926" spans="2:2">
      <c r="B13926" s="280"/>
    </row>
    <row r="13927" spans="2:2">
      <c r="B13927" s="280"/>
    </row>
    <row r="13928" spans="2:2">
      <c r="B13928" s="280"/>
    </row>
    <row r="13929" spans="2:2">
      <c r="B13929" s="280"/>
    </row>
    <row r="13930" spans="2:2">
      <c r="B13930" s="280"/>
    </row>
    <row r="13931" spans="2:2">
      <c r="B13931" s="280"/>
    </row>
    <row r="13932" spans="2:2">
      <c r="B13932" s="280"/>
    </row>
    <row r="13933" spans="2:2">
      <c r="B13933" s="280"/>
    </row>
    <row r="13934" spans="2:2">
      <c r="B13934" s="280"/>
    </row>
    <row r="13935" spans="2:2">
      <c r="B13935" s="280"/>
    </row>
    <row r="13936" spans="2:2">
      <c r="B13936" s="280"/>
    </row>
    <row r="13937" spans="2:2">
      <c r="B13937" s="280"/>
    </row>
    <row r="13938" spans="2:2">
      <c r="B13938" s="280"/>
    </row>
    <row r="13939" spans="2:2">
      <c r="B13939" s="280"/>
    </row>
    <row r="13940" spans="2:2">
      <c r="B13940" s="280"/>
    </row>
    <row r="13941" spans="2:2">
      <c r="B13941" s="280"/>
    </row>
    <row r="13942" spans="2:2">
      <c r="B13942" s="280"/>
    </row>
    <row r="13943" spans="2:2">
      <c r="B13943" s="280"/>
    </row>
    <row r="13944" spans="2:2">
      <c r="B13944" s="280"/>
    </row>
    <row r="13945" spans="2:2">
      <c r="B13945" s="280"/>
    </row>
    <row r="13946" spans="2:2">
      <c r="B13946" s="280"/>
    </row>
    <row r="13947" spans="2:2">
      <c r="B13947" s="280"/>
    </row>
    <row r="13948" spans="2:2">
      <c r="B13948" s="280"/>
    </row>
    <row r="13949" spans="2:2">
      <c r="B13949" s="280"/>
    </row>
    <row r="13950" spans="2:2">
      <c r="B13950" s="280"/>
    </row>
    <row r="13951" spans="2:2">
      <c r="B13951" s="280"/>
    </row>
    <row r="13952" spans="2:2">
      <c r="B13952" s="280"/>
    </row>
    <row r="13953" spans="2:2">
      <c r="B13953" s="280"/>
    </row>
    <row r="13954" spans="2:2">
      <c r="B13954" s="280"/>
    </row>
    <row r="13955" spans="2:2">
      <c r="B13955" s="280"/>
    </row>
    <row r="13956" spans="2:2">
      <c r="B13956" s="280"/>
    </row>
    <row r="13957" spans="2:2">
      <c r="B13957" s="280"/>
    </row>
    <row r="13958" spans="2:2">
      <c r="B13958" s="280"/>
    </row>
    <row r="13959" spans="2:2">
      <c r="B13959" s="280"/>
    </row>
    <row r="13960" spans="2:2">
      <c r="B13960" s="280"/>
    </row>
    <row r="13961" spans="2:2">
      <c r="B13961" s="280"/>
    </row>
    <row r="13962" spans="2:2">
      <c r="B13962" s="280"/>
    </row>
    <row r="13963" spans="2:2">
      <c r="B13963" s="280"/>
    </row>
    <row r="13964" spans="2:2">
      <c r="B13964" s="280"/>
    </row>
    <row r="13965" spans="2:2">
      <c r="B13965" s="280"/>
    </row>
    <row r="13966" spans="2:2">
      <c r="B13966" s="280"/>
    </row>
    <row r="13967" spans="2:2">
      <c r="B13967" s="280"/>
    </row>
    <row r="13968" spans="2:2">
      <c r="B13968" s="280"/>
    </row>
    <row r="13969" spans="2:2">
      <c r="B13969" s="280"/>
    </row>
    <row r="13970" spans="2:2">
      <c r="B13970" s="280"/>
    </row>
    <row r="13971" spans="2:2">
      <c r="B13971" s="280"/>
    </row>
    <row r="13972" spans="2:2">
      <c r="B13972" s="280"/>
    </row>
    <row r="13973" spans="2:2">
      <c r="B13973" s="280"/>
    </row>
    <row r="13974" spans="2:2">
      <c r="B13974" s="280"/>
    </row>
    <row r="13975" spans="2:2">
      <c r="B13975" s="280"/>
    </row>
    <row r="13976" spans="2:2">
      <c r="B13976" s="280"/>
    </row>
    <row r="13977" spans="2:2">
      <c r="B13977" s="280"/>
    </row>
    <row r="13978" spans="2:2">
      <c r="B13978" s="280"/>
    </row>
    <row r="13979" spans="2:2">
      <c r="B13979" s="280"/>
    </row>
    <row r="13980" spans="2:2">
      <c r="B13980" s="280"/>
    </row>
    <row r="13981" spans="2:2">
      <c r="B13981" s="280"/>
    </row>
    <row r="13982" spans="2:2">
      <c r="B13982" s="280"/>
    </row>
    <row r="13983" spans="2:2">
      <c r="B13983" s="280"/>
    </row>
    <row r="13984" spans="2:2">
      <c r="B13984" s="280"/>
    </row>
    <row r="13985" spans="2:2">
      <c r="B13985" s="280"/>
    </row>
    <row r="13986" spans="2:2">
      <c r="B13986" s="280"/>
    </row>
    <row r="13987" spans="2:2">
      <c r="B13987" s="280"/>
    </row>
    <row r="13988" spans="2:2">
      <c r="B13988" s="280"/>
    </row>
    <row r="13989" spans="2:2">
      <c r="B13989" s="280"/>
    </row>
    <row r="13990" spans="2:2">
      <c r="B13990" s="280"/>
    </row>
    <row r="13991" spans="2:2">
      <c r="B13991" s="280"/>
    </row>
    <row r="13992" spans="2:2">
      <c r="B13992" s="280"/>
    </row>
    <row r="13993" spans="2:2">
      <c r="B13993" s="280"/>
    </row>
    <row r="13994" spans="2:2">
      <c r="B13994" s="280"/>
    </row>
    <row r="13995" spans="2:2">
      <c r="B13995" s="280"/>
    </row>
    <row r="13996" spans="2:2">
      <c r="B13996" s="280"/>
    </row>
    <row r="13997" spans="2:2">
      <c r="B13997" s="280"/>
    </row>
    <row r="13998" spans="2:2">
      <c r="B13998" s="280"/>
    </row>
    <row r="13999" spans="2:2">
      <c r="B13999" s="280"/>
    </row>
    <row r="14000" spans="2:2">
      <c r="B14000" s="280"/>
    </row>
    <row r="14001" spans="2:2">
      <c r="B14001" s="280"/>
    </row>
    <row r="14002" spans="2:2">
      <c r="B14002" s="280"/>
    </row>
    <row r="14003" spans="2:2">
      <c r="B14003" s="280"/>
    </row>
    <row r="14004" spans="2:2">
      <c r="B14004" s="280"/>
    </row>
    <row r="14005" spans="2:2">
      <c r="B14005" s="280"/>
    </row>
    <row r="14006" spans="2:2">
      <c r="B14006" s="280"/>
    </row>
    <row r="14007" spans="2:2">
      <c r="B14007" s="280"/>
    </row>
    <row r="14008" spans="2:2">
      <c r="B14008" s="280"/>
    </row>
    <row r="14009" spans="2:2">
      <c r="B14009" s="280"/>
    </row>
    <row r="14010" spans="2:2">
      <c r="B14010" s="280"/>
    </row>
    <row r="14011" spans="2:2">
      <c r="B14011" s="280"/>
    </row>
    <row r="14012" spans="2:2">
      <c r="B14012" s="280"/>
    </row>
    <row r="14013" spans="2:2">
      <c r="B14013" s="280"/>
    </row>
    <row r="14014" spans="2:2">
      <c r="B14014" s="280"/>
    </row>
    <row r="14015" spans="2:2">
      <c r="B14015" s="280"/>
    </row>
    <row r="14016" spans="2:2">
      <c r="B14016" s="280"/>
    </row>
    <row r="14017" spans="2:2">
      <c r="B14017" s="280"/>
    </row>
    <row r="14018" spans="2:2">
      <c r="B14018" s="280"/>
    </row>
    <row r="14019" spans="2:2">
      <c r="B14019" s="280"/>
    </row>
    <row r="14020" spans="2:2">
      <c r="B14020" s="280"/>
    </row>
    <row r="14021" spans="2:2">
      <c r="B14021" s="280"/>
    </row>
    <row r="14022" spans="2:2">
      <c r="B14022" s="280"/>
    </row>
    <row r="14023" spans="2:2">
      <c r="B14023" s="280"/>
    </row>
    <row r="14024" spans="2:2">
      <c r="B14024" s="280"/>
    </row>
    <row r="14025" spans="2:2">
      <c r="B14025" s="280"/>
    </row>
    <row r="14026" spans="2:2">
      <c r="B14026" s="280"/>
    </row>
    <row r="14027" spans="2:2">
      <c r="B14027" s="280"/>
    </row>
    <row r="14028" spans="2:2">
      <c r="B14028" s="280"/>
    </row>
    <row r="14029" spans="2:2">
      <c r="B14029" s="280"/>
    </row>
    <row r="14030" spans="2:2">
      <c r="B14030" s="280"/>
    </row>
    <row r="14031" spans="2:2">
      <c r="B14031" s="280"/>
    </row>
    <row r="14032" spans="2:2">
      <c r="B14032" s="280"/>
    </row>
    <row r="14033" spans="2:2">
      <c r="B14033" s="280"/>
    </row>
    <row r="14034" spans="2:2">
      <c r="B14034" s="280"/>
    </row>
    <row r="14035" spans="2:2">
      <c r="B14035" s="280"/>
    </row>
    <row r="14036" spans="2:2">
      <c r="B14036" s="280"/>
    </row>
    <row r="14037" spans="2:2">
      <c r="B14037" s="280"/>
    </row>
    <row r="14038" spans="2:2">
      <c r="B14038" s="280"/>
    </row>
    <row r="14039" spans="2:2">
      <c r="B14039" s="280"/>
    </row>
    <row r="14040" spans="2:2">
      <c r="B14040" s="280"/>
    </row>
    <row r="14041" spans="2:2">
      <c r="B14041" s="280"/>
    </row>
    <row r="14042" spans="2:2">
      <c r="B14042" s="280"/>
    </row>
    <row r="14043" spans="2:2">
      <c r="B14043" s="280"/>
    </row>
    <row r="14044" spans="2:2">
      <c r="B14044" s="280"/>
    </row>
    <row r="14045" spans="2:2">
      <c r="B14045" s="280"/>
    </row>
    <row r="14046" spans="2:2">
      <c r="B14046" s="280"/>
    </row>
    <row r="14047" spans="2:2">
      <c r="B14047" s="280"/>
    </row>
    <row r="14048" spans="2:2">
      <c r="B14048" s="280"/>
    </row>
    <row r="14049" spans="2:2">
      <c r="B14049" s="280"/>
    </row>
    <row r="14050" spans="2:2">
      <c r="B14050" s="280"/>
    </row>
    <row r="14051" spans="2:2">
      <c r="B14051" s="280"/>
    </row>
    <row r="14052" spans="2:2">
      <c r="B14052" s="280"/>
    </row>
    <row r="14053" spans="2:2">
      <c r="B14053" s="280"/>
    </row>
    <row r="14054" spans="2:2">
      <c r="B14054" s="280"/>
    </row>
    <row r="14055" spans="2:2">
      <c r="B14055" s="280"/>
    </row>
    <row r="14056" spans="2:2">
      <c r="B14056" s="280"/>
    </row>
    <row r="14057" spans="2:2">
      <c r="B14057" s="280"/>
    </row>
    <row r="14058" spans="2:2">
      <c r="B14058" s="280"/>
    </row>
    <row r="14059" spans="2:2">
      <c r="B14059" s="280"/>
    </row>
    <row r="14060" spans="2:2">
      <c r="B14060" s="280"/>
    </row>
    <row r="14061" spans="2:2">
      <c r="B14061" s="280"/>
    </row>
    <row r="14062" spans="2:2">
      <c r="B14062" s="280"/>
    </row>
    <row r="14063" spans="2:2">
      <c r="B14063" s="280"/>
    </row>
    <row r="14064" spans="2:2">
      <c r="B14064" s="280"/>
    </row>
    <row r="14065" spans="2:2">
      <c r="B14065" s="280"/>
    </row>
    <row r="14066" spans="2:2">
      <c r="B14066" s="280"/>
    </row>
    <row r="14067" spans="2:2">
      <c r="B14067" s="280"/>
    </row>
    <row r="14068" spans="2:2">
      <c r="B14068" s="280"/>
    </row>
    <row r="14069" spans="2:2">
      <c r="B14069" s="280"/>
    </row>
    <row r="14070" spans="2:2">
      <c r="B14070" s="280"/>
    </row>
    <row r="14071" spans="2:2">
      <c r="B14071" s="280"/>
    </row>
    <row r="14072" spans="2:2">
      <c r="B14072" s="280"/>
    </row>
    <row r="14073" spans="2:2">
      <c r="B14073" s="280"/>
    </row>
    <row r="14074" spans="2:2">
      <c r="B14074" s="280"/>
    </row>
    <row r="14075" spans="2:2">
      <c r="B14075" s="280"/>
    </row>
    <row r="14076" spans="2:2">
      <c r="B14076" s="280"/>
    </row>
    <row r="14077" spans="2:2">
      <c r="B14077" s="280"/>
    </row>
    <row r="14078" spans="2:2">
      <c r="B14078" s="280"/>
    </row>
    <row r="14079" spans="2:2">
      <c r="B14079" s="280"/>
    </row>
    <row r="14080" spans="2:2">
      <c r="B14080" s="280"/>
    </row>
    <row r="14081" spans="2:2">
      <c r="B14081" s="280"/>
    </row>
    <row r="14082" spans="2:2">
      <c r="B14082" s="280"/>
    </row>
    <row r="14083" spans="2:2">
      <c r="B14083" s="280"/>
    </row>
    <row r="14084" spans="2:2">
      <c r="B14084" s="280"/>
    </row>
    <row r="14085" spans="2:2">
      <c r="B14085" s="280"/>
    </row>
    <row r="14086" spans="2:2">
      <c r="B14086" s="280"/>
    </row>
    <row r="14087" spans="2:2">
      <c r="B14087" s="280"/>
    </row>
    <row r="14088" spans="2:2">
      <c r="B14088" s="280"/>
    </row>
    <row r="14089" spans="2:2">
      <c r="B14089" s="280"/>
    </row>
    <row r="14090" spans="2:2">
      <c r="B14090" s="280"/>
    </row>
    <row r="14091" spans="2:2">
      <c r="B14091" s="280"/>
    </row>
    <row r="14092" spans="2:2">
      <c r="B14092" s="280"/>
    </row>
    <row r="14093" spans="2:2">
      <c r="B14093" s="280"/>
    </row>
    <row r="14094" spans="2:2">
      <c r="B14094" s="280"/>
    </row>
    <row r="14095" spans="2:2">
      <c r="B14095" s="280"/>
    </row>
    <row r="14096" spans="2:2">
      <c r="B14096" s="280"/>
    </row>
    <row r="14097" spans="2:2">
      <c r="B14097" s="280"/>
    </row>
    <row r="14098" spans="2:2">
      <c r="B14098" s="280"/>
    </row>
    <row r="14099" spans="2:2">
      <c r="B14099" s="280"/>
    </row>
    <row r="14100" spans="2:2">
      <c r="B14100" s="280"/>
    </row>
    <row r="14101" spans="2:2">
      <c r="B14101" s="280"/>
    </row>
    <row r="14102" spans="2:2">
      <c r="B14102" s="280"/>
    </row>
    <row r="14103" spans="2:2">
      <c r="B14103" s="280"/>
    </row>
    <row r="14104" spans="2:2">
      <c r="B14104" s="280"/>
    </row>
    <row r="14105" spans="2:2">
      <c r="B14105" s="280"/>
    </row>
    <row r="14106" spans="2:2">
      <c r="B14106" s="280"/>
    </row>
    <row r="14107" spans="2:2">
      <c r="B14107" s="280"/>
    </row>
    <row r="14108" spans="2:2">
      <c r="B14108" s="280"/>
    </row>
    <row r="14109" spans="2:2">
      <c r="B14109" s="280"/>
    </row>
    <row r="14110" spans="2:2">
      <c r="B14110" s="280"/>
    </row>
    <row r="14111" spans="2:2">
      <c r="B14111" s="280"/>
    </row>
    <row r="14112" spans="2:2">
      <c r="B14112" s="280"/>
    </row>
    <row r="14113" spans="2:2">
      <c r="B14113" s="280"/>
    </row>
    <row r="14114" spans="2:2">
      <c r="B14114" s="280"/>
    </row>
    <row r="14115" spans="2:2">
      <c r="B14115" s="280"/>
    </row>
    <row r="14116" spans="2:2">
      <c r="B14116" s="280"/>
    </row>
    <row r="14117" spans="2:2">
      <c r="B14117" s="280"/>
    </row>
    <row r="14118" spans="2:2">
      <c r="B14118" s="280"/>
    </row>
    <row r="14119" spans="2:2">
      <c r="B14119" s="280"/>
    </row>
    <row r="14120" spans="2:2">
      <c r="B14120" s="280"/>
    </row>
    <row r="14121" spans="2:2">
      <c r="B14121" s="280"/>
    </row>
    <row r="14122" spans="2:2">
      <c r="B14122" s="280"/>
    </row>
    <row r="14123" spans="2:2">
      <c r="B14123" s="280"/>
    </row>
    <row r="14124" spans="2:2">
      <c r="B14124" s="280"/>
    </row>
    <row r="14125" spans="2:2">
      <c r="B14125" s="280"/>
    </row>
    <row r="14126" spans="2:2">
      <c r="B14126" s="280"/>
    </row>
    <row r="14127" spans="2:2">
      <c r="B14127" s="280"/>
    </row>
    <row r="14128" spans="2:2">
      <c r="B14128" s="280"/>
    </row>
    <row r="14129" spans="2:2">
      <c r="B14129" s="280"/>
    </row>
    <row r="14130" spans="2:2">
      <c r="B14130" s="280"/>
    </row>
    <row r="14131" spans="2:2">
      <c r="B14131" s="280"/>
    </row>
    <row r="14132" spans="2:2">
      <c r="B14132" s="280"/>
    </row>
    <row r="14133" spans="2:2">
      <c r="B14133" s="280"/>
    </row>
    <row r="14134" spans="2:2">
      <c r="B14134" s="280"/>
    </row>
    <row r="14135" spans="2:2">
      <c r="B14135" s="280"/>
    </row>
    <row r="14136" spans="2:2">
      <c r="B14136" s="280"/>
    </row>
    <row r="14137" spans="2:2">
      <c r="B14137" s="280"/>
    </row>
    <row r="14138" spans="2:2">
      <c r="B14138" s="280"/>
    </row>
    <row r="14139" spans="2:2">
      <c r="B14139" s="280"/>
    </row>
    <row r="14140" spans="2:2">
      <c r="B14140" s="280"/>
    </row>
    <row r="14141" spans="2:2">
      <c r="B14141" s="280"/>
    </row>
    <row r="14142" spans="2:2">
      <c r="B14142" s="280"/>
    </row>
    <row r="14143" spans="2:2">
      <c r="B14143" s="280"/>
    </row>
    <row r="14144" spans="2:2">
      <c r="B14144" s="280"/>
    </row>
    <row r="14145" spans="2:2">
      <c r="B14145" s="280"/>
    </row>
    <row r="14146" spans="2:2">
      <c r="B14146" s="280"/>
    </row>
    <row r="14147" spans="2:2">
      <c r="B14147" s="280"/>
    </row>
    <row r="14148" spans="2:2">
      <c r="B14148" s="280"/>
    </row>
    <row r="14149" spans="2:2">
      <c r="B14149" s="280"/>
    </row>
    <row r="14150" spans="2:2">
      <c r="B14150" s="280"/>
    </row>
    <row r="14151" spans="2:2">
      <c r="B14151" s="280"/>
    </row>
    <row r="14152" spans="2:2">
      <c r="B14152" s="280"/>
    </row>
    <row r="14153" spans="2:2">
      <c r="B14153" s="280"/>
    </row>
    <row r="14154" spans="2:2">
      <c r="B14154" s="280"/>
    </row>
    <row r="14155" spans="2:2">
      <c r="B14155" s="280"/>
    </row>
    <row r="14156" spans="2:2">
      <c r="B14156" s="280"/>
    </row>
    <row r="14157" spans="2:2">
      <c r="B14157" s="280"/>
    </row>
    <row r="14158" spans="2:2">
      <c r="B14158" s="280"/>
    </row>
    <row r="14159" spans="2:2">
      <c r="B14159" s="280"/>
    </row>
    <row r="14160" spans="2:2">
      <c r="B14160" s="280"/>
    </row>
    <row r="14161" spans="2:2">
      <c r="B14161" s="280"/>
    </row>
    <row r="14162" spans="2:2">
      <c r="B14162" s="280"/>
    </row>
    <row r="14163" spans="2:2">
      <c r="B14163" s="280"/>
    </row>
    <row r="14164" spans="2:2">
      <c r="B14164" s="280"/>
    </row>
    <row r="14165" spans="2:2">
      <c r="B14165" s="280"/>
    </row>
    <row r="14166" spans="2:2">
      <c r="B14166" s="280"/>
    </row>
    <row r="14167" spans="2:2">
      <c r="B14167" s="280"/>
    </row>
    <row r="14168" spans="2:2">
      <c r="B14168" s="280"/>
    </row>
    <row r="14169" spans="2:2">
      <c r="B14169" s="280"/>
    </row>
    <row r="14170" spans="2:2">
      <c r="B14170" s="280"/>
    </row>
    <row r="14171" spans="2:2">
      <c r="B14171" s="280"/>
    </row>
    <row r="14172" spans="2:2">
      <c r="B14172" s="280"/>
    </row>
    <row r="14173" spans="2:2">
      <c r="B14173" s="280"/>
    </row>
    <row r="14174" spans="2:2">
      <c r="B14174" s="280"/>
    </row>
    <row r="14175" spans="2:2">
      <c r="B14175" s="280"/>
    </row>
    <row r="14176" spans="2:2">
      <c r="B14176" s="280"/>
    </row>
    <row r="14177" spans="2:2">
      <c r="B14177" s="280"/>
    </row>
    <row r="14178" spans="2:2">
      <c r="B14178" s="280"/>
    </row>
    <row r="14179" spans="2:2">
      <c r="B14179" s="280"/>
    </row>
    <row r="14180" spans="2:2">
      <c r="B14180" s="280"/>
    </row>
    <row r="14181" spans="2:2">
      <c r="B14181" s="280"/>
    </row>
    <row r="14182" spans="2:2">
      <c r="B14182" s="280"/>
    </row>
    <row r="14183" spans="2:2">
      <c r="B14183" s="280"/>
    </row>
    <row r="14184" spans="2:2">
      <c r="B14184" s="280"/>
    </row>
    <row r="14185" spans="2:2">
      <c r="B14185" s="280"/>
    </row>
    <row r="14186" spans="2:2">
      <c r="B14186" s="280"/>
    </row>
    <row r="14187" spans="2:2">
      <c r="B14187" s="280"/>
    </row>
    <row r="14188" spans="2:2">
      <c r="B14188" s="280"/>
    </row>
    <row r="14189" spans="2:2">
      <c r="B14189" s="280"/>
    </row>
    <row r="14190" spans="2:2">
      <c r="B14190" s="280"/>
    </row>
    <row r="14191" spans="2:2">
      <c r="B14191" s="280"/>
    </row>
    <row r="14192" spans="2:2">
      <c r="B14192" s="280"/>
    </row>
    <row r="14193" spans="2:2">
      <c r="B14193" s="280"/>
    </row>
    <row r="14194" spans="2:2">
      <c r="B14194" s="280"/>
    </row>
    <row r="14195" spans="2:2">
      <c r="B14195" s="280"/>
    </row>
    <row r="14196" spans="2:2">
      <c r="B14196" s="280"/>
    </row>
    <row r="14197" spans="2:2">
      <c r="B14197" s="280"/>
    </row>
    <row r="14198" spans="2:2">
      <c r="B14198" s="280"/>
    </row>
    <row r="14199" spans="2:2">
      <c r="B14199" s="280"/>
    </row>
    <row r="14200" spans="2:2">
      <c r="B14200" s="280"/>
    </row>
    <row r="14201" spans="2:2">
      <c r="B14201" s="280"/>
    </row>
    <row r="14202" spans="2:2">
      <c r="B14202" s="280"/>
    </row>
    <row r="14203" spans="2:2">
      <c r="B14203" s="280"/>
    </row>
    <row r="14204" spans="2:2">
      <c r="B14204" s="280"/>
    </row>
    <row r="14205" spans="2:2">
      <c r="B14205" s="280"/>
    </row>
    <row r="14206" spans="2:2">
      <c r="B14206" s="280"/>
    </row>
    <row r="14207" spans="2:2">
      <c r="B14207" s="280"/>
    </row>
    <row r="14208" spans="2:2">
      <c r="B14208" s="280"/>
    </row>
    <row r="14209" spans="2:2">
      <c r="B14209" s="280"/>
    </row>
    <row r="14210" spans="2:2">
      <c r="B14210" s="280"/>
    </row>
    <row r="14211" spans="2:2">
      <c r="B14211" s="280"/>
    </row>
    <row r="14212" spans="2:2">
      <c r="B14212" s="280"/>
    </row>
    <row r="14213" spans="2:2">
      <c r="B14213" s="280"/>
    </row>
    <row r="14214" spans="2:2">
      <c r="B14214" s="280"/>
    </row>
    <row r="14215" spans="2:2">
      <c r="B14215" s="280"/>
    </row>
    <row r="14216" spans="2:2">
      <c r="B14216" s="280"/>
    </row>
    <row r="14217" spans="2:2">
      <c r="B14217" s="280"/>
    </row>
    <row r="14218" spans="2:2">
      <c r="B14218" s="280"/>
    </row>
    <row r="14219" spans="2:2">
      <c r="B14219" s="280"/>
    </row>
    <row r="14220" spans="2:2">
      <c r="B14220" s="280"/>
    </row>
    <row r="14221" spans="2:2">
      <c r="B14221" s="280"/>
    </row>
    <row r="14222" spans="2:2">
      <c r="B14222" s="280"/>
    </row>
    <row r="14223" spans="2:2">
      <c r="B14223" s="280"/>
    </row>
    <row r="14224" spans="2:2">
      <c r="B14224" s="280"/>
    </row>
    <row r="14225" spans="2:2">
      <c r="B14225" s="280"/>
    </row>
    <row r="14226" spans="2:2">
      <c r="B14226" s="280"/>
    </row>
    <row r="14227" spans="2:2">
      <c r="B14227" s="280"/>
    </row>
    <row r="14228" spans="2:2">
      <c r="B14228" s="280"/>
    </row>
    <row r="14229" spans="2:2">
      <c r="B14229" s="280"/>
    </row>
    <row r="14230" spans="2:2">
      <c r="B14230" s="280"/>
    </row>
    <row r="14231" spans="2:2">
      <c r="B14231" s="280"/>
    </row>
    <row r="14232" spans="2:2">
      <c r="B14232" s="280"/>
    </row>
    <row r="14233" spans="2:2">
      <c r="B14233" s="280"/>
    </row>
    <row r="14234" spans="2:2">
      <c r="B14234" s="280"/>
    </row>
    <row r="14235" spans="2:2">
      <c r="B14235" s="280"/>
    </row>
    <row r="14236" spans="2:2">
      <c r="B14236" s="280"/>
    </row>
    <row r="14237" spans="2:2">
      <c r="B14237" s="280"/>
    </row>
    <row r="14238" spans="2:2">
      <c r="B14238" s="280"/>
    </row>
    <row r="14239" spans="2:2">
      <c r="B14239" s="280"/>
    </row>
    <row r="14240" spans="2:2">
      <c r="B14240" s="280"/>
    </row>
    <row r="14241" spans="2:2">
      <c r="B14241" s="280"/>
    </row>
    <row r="14242" spans="2:2">
      <c r="B14242" s="280"/>
    </row>
    <row r="14243" spans="2:2">
      <c r="B14243" s="280"/>
    </row>
    <row r="14244" spans="2:2">
      <c r="B14244" s="280"/>
    </row>
    <row r="14245" spans="2:2">
      <c r="B14245" s="280"/>
    </row>
    <row r="14246" spans="2:2">
      <c r="B14246" s="280"/>
    </row>
    <row r="14247" spans="2:2">
      <c r="B14247" s="280"/>
    </row>
    <row r="14248" spans="2:2">
      <c r="B14248" s="280"/>
    </row>
    <row r="14249" spans="2:2">
      <c r="B14249" s="280"/>
    </row>
    <row r="14250" spans="2:2">
      <c r="B14250" s="280"/>
    </row>
    <row r="14251" spans="2:2">
      <c r="B14251" s="280"/>
    </row>
    <row r="14252" spans="2:2">
      <c r="B14252" s="280"/>
    </row>
    <row r="14253" spans="2:2">
      <c r="B14253" s="280"/>
    </row>
    <row r="14254" spans="2:2">
      <c r="B14254" s="280"/>
    </row>
    <row r="14255" spans="2:2">
      <c r="B14255" s="280"/>
    </row>
    <row r="14256" spans="2:2">
      <c r="B14256" s="280"/>
    </row>
    <row r="14257" spans="2:2">
      <c r="B14257" s="280"/>
    </row>
    <row r="14258" spans="2:2">
      <c r="B14258" s="280"/>
    </row>
    <row r="14259" spans="2:2">
      <c r="B14259" s="280"/>
    </row>
    <row r="14260" spans="2:2">
      <c r="B14260" s="280"/>
    </row>
    <row r="14261" spans="2:2">
      <c r="B14261" s="280"/>
    </row>
    <row r="14262" spans="2:2">
      <c r="B14262" s="280"/>
    </row>
    <row r="14263" spans="2:2">
      <c r="B14263" s="280"/>
    </row>
    <row r="14264" spans="2:2">
      <c r="B14264" s="280"/>
    </row>
    <row r="14265" spans="2:2">
      <c r="B14265" s="280"/>
    </row>
    <row r="14266" spans="2:2">
      <c r="B14266" s="280"/>
    </row>
    <row r="14267" spans="2:2">
      <c r="B14267" s="280"/>
    </row>
    <row r="14268" spans="2:2">
      <c r="B14268" s="280"/>
    </row>
    <row r="14269" spans="2:2">
      <c r="B14269" s="280"/>
    </row>
    <row r="14270" spans="2:2">
      <c r="B14270" s="280"/>
    </row>
    <row r="14271" spans="2:2">
      <c r="B14271" s="280"/>
    </row>
    <row r="14272" spans="2:2">
      <c r="B14272" s="280"/>
    </row>
    <row r="14273" spans="2:2">
      <c r="B14273" s="280"/>
    </row>
    <row r="14274" spans="2:2">
      <c r="B14274" s="280"/>
    </row>
    <row r="14275" spans="2:2">
      <c r="B14275" s="280"/>
    </row>
    <row r="14276" spans="2:2">
      <c r="B14276" s="280"/>
    </row>
    <row r="14277" spans="2:2">
      <c r="B14277" s="280"/>
    </row>
    <row r="14278" spans="2:2">
      <c r="B14278" s="280"/>
    </row>
    <row r="14279" spans="2:2">
      <c r="B14279" s="280"/>
    </row>
    <row r="14280" spans="2:2">
      <c r="B14280" s="280"/>
    </row>
    <row r="14281" spans="2:2">
      <c r="B14281" s="280"/>
    </row>
    <row r="14282" spans="2:2">
      <c r="B14282" s="280"/>
    </row>
    <row r="14283" spans="2:2">
      <c r="B14283" s="280"/>
    </row>
    <row r="14284" spans="2:2">
      <c r="B14284" s="280"/>
    </row>
    <row r="14285" spans="2:2">
      <c r="B14285" s="280"/>
    </row>
    <row r="14286" spans="2:2">
      <c r="B14286" s="280"/>
    </row>
    <row r="14287" spans="2:2">
      <c r="B14287" s="280"/>
    </row>
    <row r="14288" spans="2:2">
      <c r="B14288" s="280"/>
    </row>
    <row r="14289" spans="2:2">
      <c r="B14289" s="280"/>
    </row>
    <row r="14290" spans="2:2">
      <c r="B14290" s="280"/>
    </row>
    <row r="14291" spans="2:2">
      <c r="B14291" s="280"/>
    </row>
    <row r="14292" spans="2:2">
      <c r="B14292" s="280"/>
    </row>
    <row r="14293" spans="2:2">
      <c r="B14293" s="280"/>
    </row>
    <row r="14294" spans="2:2">
      <c r="B14294" s="280"/>
    </row>
    <row r="14295" spans="2:2">
      <c r="B14295" s="280"/>
    </row>
    <row r="14296" spans="2:2">
      <c r="B14296" s="280"/>
    </row>
    <row r="14297" spans="2:2">
      <c r="B14297" s="280"/>
    </row>
    <row r="14298" spans="2:2">
      <c r="B14298" s="280"/>
    </row>
    <row r="14299" spans="2:2">
      <c r="B14299" s="280"/>
    </row>
    <row r="14300" spans="2:2">
      <c r="B14300" s="280"/>
    </row>
    <row r="14301" spans="2:2">
      <c r="B14301" s="280"/>
    </row>
    <row r="14302" spans="2:2">
      <c r="B14302" s="280"/>
    </row>
    <row r="14303" spans="2:2">
      <c r="B14303" s="280"/>
    </row>
    <row r="14304" spans="2:2">
      <c r="B14304" s="280"/>
    </row>
    <row r="14305" spans="2:2">
      <c r="B14305" s="280"/>
    </row>
    <row r="14306" spans="2:2">
      <c r="B14306" s="280"/>
    </row>
    <row r="14307" spans="2:2">
      <c r="B14307" s="280"/>
    </row>
    <row r="14308" spans="2:2">
      <c r="B14308" s="280"/>
    </row>
    <row r="14309" spans="2:2">
      <c r="B14309" s="280"/>
    </row>
    <row r="14310" spans="2:2">
      <c r="B14310" s="280"/>
    </row>
    <row r="14311" spans="2:2">
      <c r="B14311" s="280"/>
    </row>
    <row r="14312" spans="2:2">
      <c r="B14312" s="280"/>
    </row>
    <row r="14313" spans="2:2">
      <c r="B14313" s="280"/>
    </row>
    <row r="14314" spans="2:2">
      <c r="B14314" s="280"/>
    </row>
    <row r="14315" spans="2:2">
      <c r="B14315" s="280"/>
    </row>
    <row r="14316" spans="2:2">
      <c r="B14316" s="280"/>
    </row>
    <row r="14317" spans="2:2">
      <c r="B14317" s="280"/>
    </row>
    <row r="14318" spans="2:2">
      <c r="B14318" s="280"/>
    </row>
    <row r="14319" spans="2:2">
      <c r="B14319" s="280"/>
    </row>
    <row r="14320" spans="2:2">
      <c r="B14320" s="280"/>
    </row>
    <row r="14321" spans="2:2">
      <c r="B14321" s="280"/>
    </row>
    <row r="14322" spans="2:2">
      <c r="B14322" s="280"/>
    </row>
    <row r="14323" spans="2:2">
      <c r="B14323" s="280"/>
    </row>
    <row r="14324" spans="2:2">
      <c r="B14324" s="280"/>
    </row>
    <row r="14325" spans="2:2">
      <c r="B14325" s="280"/>
    </row>
    <row r="14326" spans="2:2">
      <c r="B14326" s="280"/>
    </row>
    <row r="14327" spans="2:2">
      <c r="B14327" s="280"/>
    </row>
    <row r="14328" spans="2:2">
      <c r="B14328" s="280"/>
    </row>
    <row r="14329" spans="2:2">
      <c r="B14329" s="280"/>
    </row>
    <row r="14330" spans="2:2">
      <c r="B14330" s="280"/>
    </row>
    <row r="14331" spans="2:2">
      <c r="B14331" s="280"/>
    </row>
    <row r="14332" spans="2:2">
      <c r="B14332" s="280"/>
    </row>
    <row r="14333" spans="2:2">
      <c r="B14333" s="280"/>
    </row>
    <row r="14334" spans="2:2">
      <c r="B14334" s="280"/>
    </row>
    <row r="14335" spans="2:2">
      <c r="B14335" s="280"/>
    </row>
    <row r="14336" spans="2:2">
      <c r="B14336" s="280"/>
    </row>
    <row r="14337" spans="2:2">
      <c r="B14337" s="280"/>
    </row>
    <row r="14338" spans="2:2">
      <c r="B14338" s="280"/>
    </row>
    <row r="14339" spans="2:2">
      <c r="B14339" s="280"/>
    </row>
    <row r="14340" spans="2:2">
      <c r="B14340" s="280"/>
    </row>
    <row r="14341" spans="2:2">
      <c r="B14341" s="280"/>
    </row>
    <row r="14342" spans="2:2">
      <c r="B14342" s="280"/>
    </row>
    <row r="14343" spans="2:2">
      <c r="B14343" s="280"/>
    </row>
    <row r="14344" spans="2:2">
      <c r="B14344" s="280"/>
    </row>
    <row r="14345" spans="2:2">
      <c r="B14345" s="280"/>
    </row>
    <row r="14346" spans="2:2">
      <c r="B14346" s="280"/>
    </row>
    <row r="14347" spans="2:2">
      <c r="B14347" s="280"/>
    </row>
    <row r="14348" spans="2:2">
      <c r="B14348" s="280"/>
    </row>
    <row r="14349" spans="2:2">
      <c r="B14349" s="280"/>
    </row>
    <row r="14350" spans="2:2">
      <c r="B14350" s="280"/>
    </row>
    <row r="14351" spans="2:2">
      <c r="B14351" s="280"/>
    </row>
    <row r="14352" spans="2:2">
      <c r="B14352" s="280"/>
    </row>
    <row r="14353" spans="2:2">
      <c r="B14353" s="280"/>
    </row>
    <row r="14354" spans="2:2">
      <c r="B14354" s="280"/>
    </row>
    <row r="14355" spans="2:2">
      <c r="B14355" s="280"/>
    </row>
    <row r="14356" spans="2:2">
      <c r="B14356" s="280"/>
    </row>
    <row r="14357" spans="2:2">
      <c r="B14357" s="280"/>
    </row>
    <row r="14358" spans="2:2">
      <c r="B14358" s="280"/>
    </row>
    <row r="14359" spans="2:2">
      <c r="B14359" s="280"/>
    </row>
    <row r="14360" spans="2:2">
      <c r="B14360" s="280"/>
    </row>
    <row r="14361" spans="2:2">
      <c r="B14361" s="280"/>
    </row>
    <row r="14362" spans="2:2">
      <c r="B14362" s="280"/>
    </row>
    <row r="14363" spans="2:2">
      <c r="B14363" s="280"/>
    </row>
    <row r="14364" spans="2:2">
      <c r="B14364" s="280"/>
    </row>
    <row r="14365" spans="2:2">
      <c r="B14365" s="280"/>
    </row>
    <row r="14366" spans="2:2">
      <c r="B14366" s="280"/>
    </row>
    <row r="14367" spans="2:2">
      <c r="B14367" s="280"/>
    </row>
    <row r="14368" spans="2:2">
      <c r="B14368" s="280"/>
    </row>
    <row r="14369" spans="2:2">
      <c r="B14369" s="280"/>
    </row>
    <row r="14370" spans="2:2">
      <c r="B14370" s="280"/>
    </row>
    <row r="14371" spans="2:2">
      <c r="B14371" s="280"/>
    </row>
    <row r="14372" spans="2:2">
      <c r="B14372" s="280"/>
    </row>
    <row r="14373" spans="2:2">
      <c r="B14373" s="280"/>
    </row>
    <row r="14374" spans="2:2">
      <c r="B14374" s="280"/>
    </row>
    <row r="14375" spans="2:2">
      <c r="B14375" s="280"/>
    </row>
    <row r="14376" spans="2:2">
      <c r="B14376" s="280"/>
    </row>
    <row r="14377" spans="2:2">
      <c r="B14377" s="280"/>
    </row>
    <row r="14378" spans="2:2">
      <c r="B14378" s="280"/>
    </row>
    <row r="14379" spans="2:2">
      <c r="B14379" s="280"/>
    </row>
    <row r="14380" spans="2:2">
      <c r="B14380" s="280"/>
    </row>
    <row r="14381" spans="2:2">
      <c r="B14381" s="280"/>
    </row>
    <row r="14382" spans="2:2">
      <c r="B14382" s="280"/>
    </row>
    <row r="14383" spans="2:2">
      <c r="B14383" s="280"/>
    </row>
    <row r="14384" spans="2:2">
      <c r="B14384" s="280"/>
    </row>
    <row r="14385" spans="2:2">
      <c r="B14385" s="280"/>
    </row>
    <row r="14386" spans="2:2">
      <c r="B14386" s="280"/>
    </row>
    <row r="14387" spans="2:2">
      <c r="B14387" s="280"/>
    </row>
    <row r="14388" spans="2:2">
      <c r="B14388" s="280"/>
    </row>
    <row r="14389" spans="2:2">
      <c r="B14389" s="280"/>
    </row>
    <row r="14390" spans="2:2">
      <c r="B14390" s="280"/>
    </row>
    <row r="14391" spans="2:2">
      <c r="B14391" s="280"/>
    </row>
    <row r="14392" spans="2:2">
      <c r="B14392" s="280"/>
    </row>
    <row r="14393" spans="2:2">
      <c r="B14393" s="280"/>
    </row>
    <row r="14394" spans="2:2">
      <c r="B14394" s="280"/>
    </row>
    <row r="14395" spans="2:2">
      <c r="B14395" s="280"/>
    </row>
    <row r="14396" spans="2:2">
      <c r="B14396" s="280"/>
    </row>
    <row r="14397" spans="2:2">
      <c r="B14397" s="280"/>
    </row>
    <row r="14398" spans="2:2">
      <c r="B14398" s="280"/>
    </row>
    <row r="14399" spans="2:2">
      <c r="B14399" s="280"/>
    </row>
    <row r="14400" spans="2:2">
      <c r="B14400" s="280"/>
    </row>
    <row r="14401" spans="2:2">
      <c r="B14401" s="280"/>
    </row>
    <row r="14402" spans="2:2">
      <c r="B14402" s="280"/>
    </row>
    <row r="14403" spans="2:2">
      <c r="B14403" s="280"/>
    </row>
    <row r="14404" spans="2:2">
      <c r="B14404" s="280"/>
    </row>
    <row r="14405" spans="2:2">
      <c r="B14405" s="280"/>
    </row>
    <row r="14406" spans="2:2">
      <c r="B14406" s="280"/>
    </row>
    <row r="14407" spans="2:2">
      <c r="B14407" s="280"/>
    </row>
    <row r="14408" spans="2:2">
      <c r="B14408" s="280"/>
    </row>
    <row r="14409" spans="2:2">
      <c r="B14409" s="280"/>
    </row>
    <row r="14410" spans="2:2">
      <c r="B14410" s="280"/>
    </row>
    <row r="14411" spans="2:2">
      <c r="B14411" s="280"/>
    </row>
    <row r="14412" spans="2:2">
      <c r="B14412" s="280"/>
    </row>
    <row r="14413" spans="2:2">
      <c r="B14413" s="280"/>
    </row>
    <row r="14414" spans="2:2">
      <c r="B14414" s="280"/>
    </row>
    <row r="14415" spans="2:2">
      <c r="B14415" s="280"/>
    </row>
    <row r="14416" spans="2:2">
      <c r="B14416" s="280"/>
    </row>
    <row r="14417" spans="2:2">
      <c r="B14417" s="280"/>
    </row>
    <row r="14418" spans="2:2">
      <c r="B14418" s="280"/>
    </row>
    <row r="14419" spans="2:2">
      <c r="B14419" s="280"/>
    </row>
    <row r="14420" spans="2:2">
      <c r="B14420" s="280"/>
    </row>
    <row r="14421" spans="2:2">
      <c r="B14421" s="280"/>
    </row>
    <row r="14422" spans="2:2">
      <c r="B14422" s="280"/>
    </row>
    <row r="14423" spans="2:2">
      <c r="B14423" s="280"/>
    </row>
    <row r="14424" spans="2:2">
      <c r="B14424" s="280"/>
    </row>
    <row r="14425" spans="2:2">
      <c r="B14425" s="280"/>
    </row>
    <row r="14426" spans="2:2">
      <c r="B14426" s="280"/>
    </row>
    <row r="14427" spans="2:2">
      <c r="B14427" s="280"/>
    </row>
    <row r="14428" spans="2:2">
      <c r="B14428" s="280"/>
    </row>
    <row r="14429" spans="2:2">
      <c r="B14429" s="280"/>
    </row>
    <row r="14430" spans="2:2">
      <c r="B14430" s="280"/>
    </row>
    <row r="14431" spans="2:2">
      <c r="B14431" s="280"/>
    </row>
    <row r="14432" spans="2:2">
      <c r="B14432" s="280"/>
    </row>
    <row r="14433" spans="2:2">
      <c r="B14433" s="280"/>
    </row>
    <row r="14434" spans="2:2">
      <c r="B14434" s="280"/>
    </row>
    <row r="14435" spans="2:2">
      <c r="B14435" s="280"/>
    </row>
    <row r="14436" spans="2:2">
      <c r="B14436" s="280"/>
    </row>
    <row r="14437" spans="2:2">
      <c r="B14437" s="280"/>
    </row>
    <row r="14438" spans="2:2">
      <c r="B14438" s="280"/>
    </row>
    <row r="14439" spans="2:2">
      <c r="B14439" s="280"/>
    </row>
    <row r="14440" spans="2:2">
      <c r="B14440" s="280"/>
    </row>
    <row r="14441" spans="2:2">
      <c r="B14441" s="280"/>
    </row>
    <row r="14442" spans="2:2">
      <c r="B14442" s="280"/>
    </row>
    <row r="14443" spans="2:2">
      <c r="B14443" s="280"/>
    </row>
    <row r="14444" spans="2:2">
      <c r="B14444" s="280"/>
    </row>
    <row r="14445" spans="2:2">
      <c r="B14445" s="280"/>
    </row>
    <row r="14446" spans="2:2">
      <c r="B14446" s="280"/>
    </row>
    <row r="14447" spans="2:2">
      <c r="B14447" s="280"/>
    </row>
    <row r="14448" spans="2:2">
      <c r="B14448" s="280"/>
    </row>
    <row r="14449" spans="2:2">
      <c r="B14449" s="280"/>
    </row>
    <row r="14450" spans="2:2">
      <c r="B14450" s="280"/>
    </row>
    <row r="14451" spans="2:2">
      <c r="B14451" s="280"/>
    </row>
    <row r="14452" spans="2:2">
      <c r="B14452" s="280"/>
    </row>
    <row r="14453" spans="2:2">
      <c r="B14453" s="280"/>
    </row>
    <row r="14454" spans="2:2">
      <c r="B14454" s="280"/>
    </row>
    <row r="14455" spans="2:2">
      <c r="B14455" s="280"/>
    </row>
    <row r="14456" spans="2:2">
      <c r="B14456" s="280"/>
    </row>
    <row r="14457" spans="2:2">
      <c r="B14457" s="280"/>
    </row>
    <row r="14458" spans="2:2">
      <c r="B14458" s="280"/>
    </row>
    <row r="14459" spans="2:2">
      <c r="B14459" s="280"/>
    </row>
    <row r="14460" spans="2:2">
      <c r="B14460" s="280"/>
    </row>
    <row r="14461" spans="2:2">
      <c r="B14461" s="280"/>
    </row>
    <row r="14462" spans="2:2">
      <c r="B14462" s="280"/>
    </row>
    <row r="14463" spans="2:2">
      <c r="B14463" s="280"/>
    </row>
    <row r="14464" spans="2:2">
      <c r="B14464" s="280"/>
    </row>
    <row r="14465" spans="2:2">
      <c r="B14465" s="280"/>
    </row>
    <row r="14466" spans="2:2">
      <c r="B14466" s="280"/>
    </row>
    <row r="14467" spans="2:2">
      <c r="B14467" s="280"/>
    </row>
    <row r="14468" spans="2:2">
      <c r="B14468" s="280"/>
    </row>
    <row r="14469" spans="2:2">
      <c r="B14469" s="280"/>
    </row>
    <row r="14470" spans="2:2">
      <c r="B14470" s="280"/>
    </row>
    <row r="14471" spans="2:2">
      <c r="B14471" s="280"/>
    </row>
    <row r="14472" spans="2:2">
      <c r="B14472" s="280"/>
    </row>
    <row r="14473" spans="2:2">
      <c r="B14473" s="280"/>
    </row>
    <row r="14474" spans="2:2">
      <c r="B14474" s="280"/>
    </row>
    <row r="14475" spans="2:2">
      <c r="B14475" s="280"/>
    </row>
    <row r="14476" spans="2:2">
      <c r="B14476" s="280"/>
    </row>
    <row r="14477" spans="2:2">
      <c r="B14477" s="280"/>
    </row>
    <row r="14478" spans="2:2">
      <c r="B14478" s="280"/>
    </row>
    <row r="14479" spans="2:2">
      <c r="B14479" s="280"/>
    </row>
    <row r="14480" spans="2:2">
      <c r="B14480" s="280"/>
    </row>
    <row r="14481" spans="2:2">
      <c r="B14481" s="280"/>
    </row>
    <row r="14482" spans="2:2">
      <c r="B14482" s="280"/>
    </row>
    <row r="14483" spans="2:2">
      <c r="B14483" s="280"/>
    </row>
    <row r="14484" spans="2:2">
      <c r="B14484" s="280"/>
    </row>
    <row r="14485" spans="2:2">
      <c r="B14485" s="280"/>
    </row>
    <row r="14486" spans="2:2">
      <c r="B14486" s="280"/>
    </row>
    <row r="14487" spans="2:2">
      <c r="B14487" s="280"/>
    </row>
    <row r="14488" spans="2:2">
      <c r="B14488" s="280"/>
    </row>
    <row r="14489" spans="2:2">
      <c r="B14489" s="280"/>
    </row>
    <row r="14490" spans="2:2">
      <c r="B14490" s="280"/>
    </row>
    <row r="14491" spans="2:2">
      <c r="B14491" s="280"/>
    </row>
    <row r="14492" spans="2:2">
      <c r="B14492" s="280"/>
    </row>
    <row r="14493" spans="2:2">
      <c r="B14493" s="280"/>
    </row>
    <row r="14494" spans="2:2">
      <c r="B14494" s="280"/>
    </row>
    <row r="14495" spans="2:2">
      <c r="B14495" s="280"/>
    </row>
    <row r="14496" spans="2:2">
      <c r="B14496" s="280"/>
    </row>
    <row r="14497" spans="2:2">
      <c r="B14497" s="280"/>
    </row>
    <row r="14498" spans="2:2">
      <c r="B14498" s="280"/>
    </row>
    <row r="14499" spans="2:2">
      <c r="B14499" s="280"/>
    </row>
    <row r="14500" spans="2:2">
      <c r="B14500" s="280"/>
    </row>
    <row r="14501" spans="2:2">
      <c r="B14501" s="280"/>
    </row>
    <row r="14502" spans="2:2">
      <c r="B14502" s="280"/>
    </row>
    <row r="14503" spans="2:2">
      <c r="B14503" s="280"/>
    </row>
    <row r="14504" spans="2:2">
      <c r="B14504" s="280"/>
    </row>
    <row r="14505" spans="2:2">
      <c r="B14505" s="280"/>
    </row>
    <row r="14506" spans="2:2">
      <c r="B14506" s="280"/>
    </row>
    <row r="14507" spans="2:2">
      <c r="B14507" s="280"/>
    </row>
    <row r="14508" spans="2:2">
      <c r="B14508" s="280"/>
    </row>
    <row r="14509" spans="2:2">
      <c r="B14509" s="280"/>
    </row>
    <row r="14510" spans="2:2">
      <c r="B14510" s="280"/>
    </row>
    <row r="14511" spans="2:2">
      <c r="B14511" s="280"/>
    </row>
    <row r="14512" spans="2:2">
      <c r="B14512" s="280"/>
    </row>
    <row r="14513" spans="2:2">
      <c r="B14513" s="280"/>
    </row>
    <row r="14514" spans="2:2">
      <c r="B14514" s="280"/>
    </row>
    <row r="14515" spans="2:2">
      <c r="B14515" s="280"/>
    </row>
    <row r="14516" spans="2:2">
      <c r="B14516" s="280"/>
    </row>
    <row r="14517" spans="2:2">
      <c r="B14517" s="280"/>
    </row>
    <row r="14518" spans="2:2">
      <c r="B14518" s="280"/>
    </row>
    <row r="14519" spans="2:2">
      <c r="B14519" s="280"/>
    </row>
    <row r="14520" spans="2:2">
      <c r="B14520" s="280"/>
    </row>
    <row r="14521" spans="2:2">
      <c r="B14521" s="280"/>
    </row>
    <row r="14522" spans="2:2">
      <c r="B14522" s="280"/>
    </row>
    <row r="14523" spans="2:2">
      <c r="B14523" s="280"/>
    </row>
    <row r="14524" spans="2:2">
      <c r="B14524" s="280"/>
    </row>
    <row r="14525" spans="2:2">
      <c r="B14525" s="280"/>
    </row>
    <row r="14526" spans="2:2">
      <c r="B14526" s="280"/>
    </row>
    <row r="14527" spans="2:2">
      <c r="B14527" s="280"/>
    </row>
    <row r="14528" spans="2:2">
      <c r="B14528" s="280"/>
    </row>
    <row r="14529" spans="2:2">
      <c r="B14529" s="280"/>
    </row>
    <row r="14530" spans="2:2">
      <c r="B14530" s="280"/>
    </row>
    <row r="14531" spans="2:2">
      <c r="B14531" s="280"/>
    </row>
    <row r="14532" spans="2:2">
      <c r="B14532" s="280"/>
    </row>
    <row r="14533" spans="2:2">
      <c r="B14533" s="280"/>
    </row>
    <row r="14534" spans="2:2">
      <c r="B14534" s="280"/>
    </row>
    <row r="14535" spans="2:2">
      <c r="B14535" s="280"/>
    </row>
    <row r="14536" spans="2:2">
      <c r="B14536" s="280"/>
    </row>
    <row r="14537" spans="2:2">
      <c r="B14537" s="280"/>
    </row>
    <row r="14538" spans="2:2">
      <c r="B14538" s="280"/>
    </row>
    <row r="14539" spans="2:2">
      <c r="B14539" s="280"/>
    </row>
    <row r="14540" spans="2:2">
      <c r="B14540" s="280"/>
    </row>
    <row r="14541" spans="2:2">
      <c r="B14541" s="280"/>
    </row>
    <row r="14542" spans="2:2">
      <c r="B14542" s="280"/>
    </row>
    <row r="14543" spans="2:2">
      <c r="B14543" s="280"/>
    </row>
    <row r="14544" spans="2:2">
      <c r="B14544" s="280"/>
    </row>
    <row r="14545" spans="2:2">
      <c r="B14545" s="280"/>
    </row>
    <row r="14546" spans="2:2">
      <c r="B14546" s="280"/>
    </row>
    <row r="14547" spans="2:2">
      <c r="B14547" s="280"/>
    </row>
    <row r="14548" spans="2:2">
      <c r="B14548" s="280"/>
    </row>
    <row r="14549" spans="2:2">
      <c r="B14549" s="280"/>
    </row>
    <row r="14550" spans="2:2">
      <c r="B14550" s="280"/>
    </row>
    <row r="14551" spans="2:2">
      <c r="B14551" s="280"/>
    </row>
    <row r="14552" spans="2:2">
      <c r="B14552" s="280"/>
    </row>
    <row r="14553" spans="2:2">
      <c r="B14553" s="280"/>
    </row>
    <row r="14554" spans="2:2">
      <c r="B14554" s="280"/>
    </row>
    <row r="14555" spans="2:2">
      <c r="B14555" s="280"/>
    </row>
    <row r="14556" spans="2:2">
      <c r="B14556" s="280"/>
    </row>
    <row r="14557" spans="2:2">
      <c r="B14557" s="280"/>
    </row>
    <row r="14558" spans="2:2">
      <c r="B14558" s="280"/>
    </row>
    <row r="14559" spans="2:2">
      <c r="B14559" s="280"/>
    </row>
    <row r="14560" spans="2:2">
      <c r="B14560" s="280"/>
    </row>
    <row r="14561" spans="2:2">
      <c r="B14561" s="280"/>
    </row>
    <row r="14562" spans="2:2">
      <c r="B14562" s="280"/>
    </row>
    <row r="14563" spans="2:2">
      <c r="B14563" s="280"/>
    </row>
    <row r="14564" spans="2:2">
      <c r="B14564" s="280"/>
    </row>
    <row r="14565" spans="2:2">
      <c r="B14565" s="280"/>
    </row>
    <row r="14566" spans="2:2">
      <c r="B14566" s="280"/>
    </row>
    <row r="14567" spans="2:2">
      <c r="B14567" s="280"/>
    </row>
    <row r="14568" spans="2:2">
      <c r="B14568" s="280"/>
    </row>
    <row r="14569" spans="2:2">
      <c r="B14569" s="280"/>
    </row>
    <row r="14570" spans="2:2">
      <c r="B14570" s="280"/>
    </row>
    <row r="14571" spans="2:2">
      <c r="B14571" s="280"/>
    </row>
    <row r="14572" spans="2:2">
      <c r="B14572" s="280"/>
    </row>
    <row r="14573" spans="2:2">
      <c r="B14573" s="280"/>
    </row>
    <row r="14574" spans="2:2">
      <c r="B14574" s="280"/>
    </row>
    <row r="14575" spans="2:2">
      <c r="B14575" s="280"/>
    </row>
    <row r="14576" spans="2:2">
      <c r="B14576" s="280"/>
    </row>
    <row r="14577" spans="2:2">
      <c r="B14577" s="280"/>
    </row>
    <row r="14578" spans="2:2">
      <c r="B14578" s="280"/>
    </row>
    <row r="14579" spans="2:2">
      <c r="B14579" s="280"/>
    </row>
    <row r="14580" spans="2:2">
      <c r="B14580" s="280"/>
    </row>
    <row r="14581" spans="2:2">
      <c r="B14581" s="280"/>
    </row>
    <row r="14582" spans="2:2">
      <c r="B14582" s="280"/>
    </row>
    <row r="14583" spans="2:2">
      <c r="B14583" s="280"/>
    </row>
    <row r="14584" spans="2:2">
      <c r="B14584" s="280"/>
    </row>
    <row r="14585" spans="2:2">
      <c r="B14585" s="280"/>
    </row>
    <row r="14586" spans="2:2">
      <c r="B14586" s="280"/>
    </row>
    <row r="14587" spans="2:2">
      <c r="B14587" s="280"/>
    </row>
    <row r="14588" spans="2:2">
      <c r="B14588" s="280"/>
    </row>
    <row r="14589" spans="2:2">
      <c r="B14589" s="280"/>
    </row>
    <row r="14590" spans="2:2">
      <c r="B14590" s="280"/>
    </row>
    <row r="14591" spans="2:2">
      <c r="B14591" s="280"/>
    </row>
    <row r="14592" spans="2:2">
      <c r="B14592" s="280"/>
    </row>
    <row r="14593" spans="2:2">
      <c r="B14593" s="280"/>
    </row>
    <row r="14594" spans="2:2">
      <c r="B14594" s="280"/>
    </row>
    <row r="14595" spans="2:2">
      <c r="B14595" s="280"/>
    </row>
    <row r="14596" spans="2:2">
      <c r="B14596" s="280"/>
    </row>
    <row r="14597" spans="2:2">
      <c r="B14597" s="280"/>
    </row>
    <row r="14598" spans="2:2">
      <c r="B14598" s="280"/>
    </row>
    <row r="14599" spans="2:2">
      <c r="B14599" s="280"/>
    </row>
    <row r="14600" spans="2:2">
      <c r="B14600" s="280"/>
    </row>
    <row r="14601" spans="2:2">
      <c r="B14601" s="280"/>
    </row>
    <row r="14602" spans="2:2">
      <c r="B14602" s="280"/>
    </row>
    <row r="14603" spans="2:2">
      <c r="B14603" s="280"/>
    </row>
    <row r="14604" spans="2:2">
      <c r="B14604" s="280"/>
    </row>
    <row r="14605" spans="2:2">
      <c r="B14605" s="280"/>
    </row>
    <row r="14606" spans="2:2">
      <c r="B14606" s="280"/>
    </row>
    <row r="14607" spans="2:2">
      <c r="B14607" s="280"/>
    </row>
    <row r="14608" spans="2:2">
      <c r="B14608" s="280"/>
    </row>
    <row r="14609" spans="2:2">
      <c r="B14609" s="280"/>
    </row>
    <row r="14610" spans="2:2">
      <c r="B14610" s="280"/>
    </row>
    <row r="14611" spans="2:2">
      <c r="B14611" s="280"/>
    </row>
    <row r="14612" spans="2:2">
      <c r="B14612" s="280"/>
    </row>
    <row r="14613" spans="2:2">
      <c r="B14613" s="280"/>
    </row>
    <row r="14614" spans="2:2">
      <c r="B14614" s="280"/>
    </row>
    <row r="14615" spans="2:2">
      <c r="B14615" s="280"/>
    </row>
    <row r="14616" spans="2:2">
      <c r="B14616" s="280"/>
    </row>
    <row r="14617" spans="2:2">
      <c r="B14617" s="280"/>
    </row>
    <row r="14618" spans="2:2">
      <c r="B14618" s="280"/>
    </row>
    <row r="14619" spans="2:2">
      <c r="B14619" s="280"/>
    </row>
    <row r="14620" spans="2:2">
      <c r="B14620" s="280"/>
    </row>
    <row r="14621" spans="2:2">
      <c r="B14621" s="280"/>
    </row>
    <row r="14622" spans="2:2">
      <c r="B14622" s="280"/>
    </row>
    <row r="14623" spans="2:2">
      <c r="B14623" s="280"/>
    </row>
    <row r="14624" spans="2:2">
      <c r="B14624" s="280"/>
    </row>
    <row r="14625" spans="2:2">
      <c r="B14625" s="280"/>
    </row>
    <row r="14626" spans="2:2">
      <c r="B14626" s="280"/>
    </row>
    <row r="14627" spans="2:2">
      <c r="B14627" s="280"/>
    </row>
    <row r="14628" spans="2:2">
      <c r="B14628" s="280"/>
    </row>
    <row r="14629" spans="2:2">
      <c r="B14629" s="280"/>
    </row>
    <row r="14630" spans="2:2">
      <c r="B14630" s="280"/>
    </row>
    <row r="14631" spans="2:2">
      <c r="B14631" s="280"/>
    </row>
    <row r="14632" spans="2:2">
      <c r="B14632" s="280"/>
    </row>
    <row r="14633" spans="2:2">
      <c r="B14633" s="280"/>
    </row>
    <row r="14634" spans="2:2">
      <c r="B14634" s="280"/>
    </row>
    <row r="14635" spans="2:2">
      <c r="B14635" s="280"/>
    </row>
    <row r="14636" spans="2:2">
      <c r="B14636" s="280"/>
    </row>
    <row r="14637" spans="2:2">
      <c r="B14637" s="280"/>
    </row>
    <row r="14638" spans="2:2">
      <c r="B14638" s="280"/>
    </row>
    <row r="14639" spans="2:2">
      <c r="B14639" s="280"/>
    </row>
    <row r="14640" spans="2:2">
      <c r="B14640" s="280"/>
    </row>
    <row r="14641" spans="2:2">
      <c r="B14641" s="280"/>
    </row>
    <row r="14642" spans="2:2">
      <c r="B14642" s="280"/>
    </row>
    <row r="14643" spans="2:2">
      <c r="B14643" s="280"/>
    </row>
    <row r="14644" spans="2:2">
      <c r="B14644" s="280"/>
    </row>
    <row r="14645" spans="2:2">
      <c r="B14645" s="280"/>
    </row>
    <row r="14646" spans="2:2">
      <c r="B14646" s="280"/>
    </row>
    <row r="14647" spans="2:2">
      <c r="B14647" s="280"/>
    </row>
    <row r="14648" spans="2:2">
      <c r="B14648" s="280"/>
    </row>
    <row r="14649" spans="2:2">
      <c r="B14649" s="280"/>
    </row>
    <row r="14650" spans="2:2">
      <c r="B14650" s="280"/>
    </row>
    <row r="14651" spans="2:2">
      <c r="B14651" s="280"/>
    </row>
    <row r="14652" spans="2:2">
      <c r="B14652" s="280"/>
    </row>
    <row r="14653" spans="2:2">
      <c r="B14653" s="280"/>
    </row>
    <row r="14654" spans="2:2">
      <c r="B14654" s="280"/>
    </row>
    <row r="14655" spans="2:2">
      <c r="B14655" s="280"/>
    </row>
    <row r="14656" spans="2:2">
      <c r="B14656" s="280"/>
    </row>
    <row r="14657" spans="2:2">
      <c r="B14657" s="280"/>
    </row>
    <row r="14658" spans="2:2">
      <c r="B14658" s="280"/>
    </row>
    <row r="14659" spans="2:2">
      <c r="B14659" s="280"/>
    </row>
    <row r="14660" spans="2:2">
      <c r="B14660" s="280"/>
    </row>
    <row r="14661" spans="2:2">
      <c r="B14661" s="280"/>
    </row>
    <row r="14662" spans="2:2">
      <c r="B14662" s="280"/>
    </row>
    <row r="14663" spans="2:2">
      <c r="B14663" s="280"/>
    </row>
    <row r="14664" spans="2:2">
      <c r="B14664" s="280"/>
    </row>
    <row r="14665" spans="2:2">
      <c r="B14665" s="280"/>
    </row>
    <row r="14666" spans="2:2">
      <c r="B14666" s="280"/>
    </row>
    <row r="14667" spans="2:2">
      <c r="B14667" s="280"/>
    </row>
    <row r="14668" spans="2:2">
      <c r="B14668" s="280"/>
    </row>
    <row r="14669" spans="2:2">
      <c r="B14669" s="280"/>
    </row>
    <row r="14670" spans="2:2">
      <c r="B14670" s="280"/>
    </row>
    <row r="14671" spans="2:2">
      <c r="B14671" s="280"/>
    </row>
    <row r="14672" spans="2:2">
      <c r="B14672" s="280"/>
    </row>
    <row r="14673" spans="2:2">
      <c r="B14673" s="280"/>
    </row>
    <row r="14674" spans="2:2">
      <c r="B14674" s="280"/>
    </row>
    <row r="14675" spans="2:2">
      <c r="B14675" s="280"/>
    </row>
    <row r="14676" spans="2:2">
      <c r="B14676" s="280"/>
    </row>
    <row r="14677" spans="2:2">
      <c r="B14677" s="280"/>
    </row>
    <row r="14678" spans="2:2">
      <c r="B14678" s="280"/>
    </row>
    <row r="14679" spans="2:2">
      <c r="B14679" s="280"/>
    </row>
    <row r="14680" spans="2:2">
      <c r="B14680" s="280"/>
    </row>
    <row r="14681" spans="2:2">
      <c r="B14681" s="280"/>
    </row>
    <row r="14682" spans="2:2">
      <c r="B14682" s="280"/>
    </row>
    <row r="14683" spans="2:2">
      <c r="B14683" s="280"/>
    </row>
    <row r="14684" spans="2:2">
      <c r="B14684" s="280"/>
    </row>
    <row r="14685" spans="2:2">
      <c r="B14685" s="280"/>
    </row>
    <row r="14686" spans="2:2">
      <c r="B14686" s="280"/>
    </row>
    <row r="14687" spans="2:2">
      <c r="B14687" s="280"/>
    </row>
    <row r="14688" spans="2:2">
      <c r="B14688" s="280"/>
    </row>
    <row r="14689" spans="2:2">
      <c r="B14689" s="280"/>
    </row>
    <row r="14690" spans="2:2">
      <c r="B14690" s="280"/>
    </row>
    <row r="14691" spans="2:2">
      <c r="B14691" s="280"/>
    </row>
    <row r="14692" spans="2:2">
      <c r="B14692" s="280"/>
    </row>
    <row r="14693" spans="2:2">
      <c r="B14693" s="280"/>
    </row>
    <row r="14694" spans="2:2">
      <c r="B14694" s="280"/>
    </row>
    <row r="14695" spans="2:2">
      <c r="B14695" s="280"/>
    </row>
    <row r="14696" spans="2:2">
      <c r="B14696" s="280"/>
    </row>
    <row r="14697" spans="2:2">
      <c r="B14697" s="280"/>
    </row>
    <row r="14698" spans="2:2">
      <c r="B14698" s="280"/>
    </row>
    <row r="14699" spans="2:2">
      <c r="B14699" s="280"/>
    </row>
    <row r="14700" spans="2:2">
      <c r="B14700" s="280"/>
    </row>
    <row r="14701" spans="2:2">
      <c r="B14701" s="280"/>
    </row>
    <row r="14702" spans="2:2">
      <c r="B14702" s="280"/>
    </row>
    <row r="14703" spans="2:2">
      <c r="B14703" s="280"/>
    </row>
    <row r="14704" spans="2:2">
      <c r="B14704" s="280"/>
    </row>
    <row r="14705" spans="2:2">
      <c r="B14705" s="280"/>
    </row>
    <row r="14706" spans="2:2">
      <c r="B14706" s="280"/>
    </row>
    <row r="14707" spans="2:2">
      <c r="B14707" s="280"/>
    </row>
    <row r="14708" spans="2:2">
      <c r="B14708" s="280"/>
    </row>
    <row r="14709" spans="2:2">
      <c r="B14709" s="280"/>
    </row>
    <row r="14710" spans="2:2">
      <c r="B14710" s="280"/>
    </row>
    <row r="14711" spans="2:2">
      <c r="B14711" s="280"/>
    </row>
    <row r="14712" spans="2:2">
      <c r="B14712" s="280"/>
    </row>
    <row r="14713" spans="2:2">
      <c r="B14713" s="280"/>
    </row>
    <row r="14714" spans="2:2">
      <c r="B14714" s="280"/>
    </row>
    <row r="14715" spans="2:2">
      <c r="B14715" s="280"/>
    </row>
    <row r="14716" spans="2:2">
      <c r="B14716" s="280"/>
    </row>
    <row r="14717" spans="2:2">
      <c r="B14717" s="280"/>
    </row>
    <row r="14718" spans="2:2">
      <c r="B14718" s="280"/>
    </row>
    <row r="14719" spans="2:2">
      <c r="B14719" s="280"/>
    </row>
    <row r="14720" spans="2:2">
      <c r="B14720" s="280"/>
    </row>
    <row r="14721" spans="2:2">
      <c r="B14721" s="280"/>
    </row>
    <row r="14722" spans="2:2">
      <c r="B14722" s="280"/>
    </row>
    <row r="14723" spans="2:2">
      <c r="B14723" s="280"/>
    </row>
    <row r="14724" spans="2:2">
      <c r="B14724" s="280"/>
    </row>
    <row r="14725" spans="2:2">
      <c r="B14725" s="280"/>
    </row>
    <row r="14726" spans="2:2">
      <c r="B14726" s="280"/>
    </row>
    <row r="14727" spans="2:2">
      <c r="B14727" s="280"/>
    </row>
    <row r="14728" spans="2:2">
      <c r="B14728" s="280"/>
    </row>
    <row r="14729" spans="2:2">
      <c r="B14729" s="280"/>
    </row>
    <row r="14730" spans="2:2">
      <c r="B14730" s="280"/>
    </row>
    <row r="14731" spans="2:2">
      <c r="B14731" s="280"/>
    </row>
    <row r="14732" spans="2:2">
      <c r="B14732" s="280"/>
    </row>
    <row r="14733" spans="2:2">
      <c r="B14733" s="280"/>
    </row>
    <row r="14734" spans="2:2">
      <c r="B14734" s="280"/>
    </row>
    <row r="14735" spans="2:2">
      <c r="B14735" s="280"/>
    </row>
    <row r="14736" spans="2:2">
      <c r="B14736" s="280"/>
    </row>
    <row r="14737" spans="2:2">
      <c r="B14737" s="280"/>
    </row>
    <row r="14738" spans="2:2">
      <c r="B14738" s="280"/>
    </row>
    <row r="14739" spans="2:2">
      <c r="B14739" s="280"/>
    </row>
    <row r="14740" spans="2:2">
      <c r="B14740" s="280"/>
    </row>
    <row r="14741" spans="2:2">
      <c r="B14741" s="280"/>
    </row>
    <row r="14742" spans="2:2">
      <c r="B14742" s="280"/>
    </row>
    <row r="14743" spans="2:2">
      <c r="B14743" s="280"/>
    </row>
    <row r="14744" spans="2:2">
      <c r="B14744" s="280"/>
    </row>
    <row r="14745" spans="2:2">
      <c r="B14745" s="280"/>
    </row>
    <row r="14746" spans="2:2">
      <c r="B14746" s="280"/>
    </row>
    <row r="14747" spans="2:2">
      <c r="B14747" s="280"/>
    </row>
    <row r="14748" spans="2:2">
      <c r="B14748" s="280"/>
    </row>
    <row r="14749" spans="2:2">
      <c r="B14749" s="280"/>
    </row>
    <row r="14750" spans="2:2">
      <c r="B14750" s="280"/>
    </row>
    <row r="14751" spans="2:2">
      <c r="B14751" s="280"/>
    </row>
    <row r="14752" spans="2:2">
      <c r="B14752" s="280"/>
    </row>
    <row r="14753" spans="2:2">
      <c r="B14753" s="280"/>
    </row>
    <row r="14754" spans="2:2">
      <c r="B14754" s="280"/>
    </row>
    <row r="14755" spans="2:2">
      <c r="B14755" s="280"/>
    </row>
    <row r="14756" spans="2:2">
      <c r="B14756" s="280"/>
    </row>
    <row r="14757" spans="2:2">
      <c r="B14757" s="280"/>
    </row>
    <row r="14758" spans="2:2">
      <c r="B14758" s="280"/>
    </row>
    <row r="14759" spans="2:2">
      <c r="B14759" s="280"/>
    </row>
    <row r="14760" spans="2:2">
      <c r="B14760" s="280"/>
    </row>
    <row r="14761" spans="2:2">
      <c r="B14761" s="280"/>
    </row>
    <row r="14762" spans="2:2">
      <c r="B14762" s="280"/>
    </row>
    <row r="14763" spans="2:2">
      <c r="B14763" s="280"/>
    </row>
    <row r="14764" spans="2:2">
      <c r="B14764" s="280"/>
    </row>
    <row r="14765" spans="2:2">
      <c r="B14765" s="280"/>
    </row>
    <row r="14766" spans="2:2">
      <c r="B14766" s="280"/>
    </row>
    <row r="14767" spans="2:2">
      <c r="B14767" s="280"/>
    </row>
    <row r="14768" spans="2:2">
      <c r="B14768" s="280"/>
    </row>
    <row r="14769" spans="2:2">
      <c r="B14769" s="280"/>
    </row>
    <row r="14770" spans="2:2">
      <c r="B14770" s="280"/>
    </row>
    <row r="14771" spans="2:2">
      <c r="B14771" s="280"/>
    </row>
    <row r="14772" spans="2:2">
      <c r="B14772" s="280"/>
    </row>
    <row r="14773" spans="2:2">
      <c r="B14773" s="280"/>
    </row>
    <row r="14774" spans="2:2">
      <c r="B14774" s="280"/>
    </row>
    <row r="14775" spans="2:2">
      <c r="B14775" s="280"/>
    </row>
    <row r="14776" spans="2:2">
      <c r="B14776" s="280"/>
    </row>
    <row r="14777" spans="2:2">
      <c r="B14777" s="280"/>
    </row>
    <row r="14778" spans="2:2">
      <c r="B14778" s="280"/>
    </row>
    <row r="14779" spans="2:2">
      <c r="B14779" s="280"/>
    </row>
    <row r="14780" spans="2:2">
      <c r="B14780" s="280"/>
    </row>
    <row r="14781" spans="2:2">
      <c r="B14781" s="280"/>
    </row>
    <row r="14782" spans="2:2">
      <c r="B14782" s="280"/>
    </row>
    <row r="14783" spans="2:2">
      <c r="B14783" s="280"/>
    </row>
    <row r="14784" spans="2:2">
      <c r="B14784" s="280"/>
    </row>
    <row r="14785" spans="2:2">
      <c r="B14785" s="280"/>
    </row>
    <row r="14786" spans="2:2">
      <c r="B14786" s="280"/>
    </row>
    <row r="14787" spans="2:2">
      <c r="B14787" s="280"/>
    </row>
    <row r="14788" spans="2:2">
      <c r="B14788" s="280"/>
    </row>
    <row r="14789" spans="2:2">
      <c r="B14789" s="280"/>
    </row>
    <row r="14790" spans="2:2">
      <c r="B14790" s="280"/>
    </row>
    <row r="14791" spans="2:2">
      <c r="B14791" s="280"/>
    </row>
    <row r="14792" spans="2:2">
      <c r="B14792" s="280"/>
    </row>
    <row r="14793" spans="2:2">
      <c r="B14793" s="280"/>
    </row>
    <row r="14794" spans="2:2">
      <c r="B14794" s="280"/>
    </row>
    <row r="14795" spans="2:2">
      <c r="B14795" s="280"/>
    </row>
    <row r="14796" spans="2:2">
      <c r="B14796" s="280"/>
    </row>
    <row r="14797" spans="2:2">
      <c r="B14797" s="280"/>
    </row>
    <row r="14798" spans="2:2">
      <c r="B14798" s="280"/>
    </row>
    <row r="14799" spans="2:2">
      <c r="B14799" s="280"/>
    </row>
    <row r="14800" spans="2:2">
      <c r="B14800" s="280"/>
    </row>
    <row r="14801" spans="2:2">
      <c r="B14801" s="280"/>
    </row>
    <row r="14802" spans="2:2">
      <c r="B14802" s="280"/>
    </row>
    <row r="14803" spans="2:2">
      <c r="B14803" s="280"/>
    </row>
    <row r="14804" spans="2:2">
      <c r="B14804" s="280"/>
    </row>
    <row r="14805" spans="2:2">
      <c r="B14805" s="280"/>
    </row>
    <row r="14806" spans="2:2">
      <c r="B14806" s="280"/>
    </row>
    <row r="14807" spans="2:2">
      <c r="B14807" s="280"/>
    </row>
    <row r="14808" spans="2:2">
      <c r="B14808" s="280"/>
    </row>
    <row r="14809" spans="2:2">
      <c r="B14809" s="280"/>
    </row>
    <row r="14810" spans="2:2">
      <c r="B14810" s="280"/>
    </row>
    <row r="14811" spans="2:2">
      <c r="B14811" s="280"/>
    </row>
    <row r="14812" spans="2:2">
      <c r="B14812" s="280"/>
    </row>
    <row r="14813" spans="2:2">
      <c r="B14813" s="280"/>
    </row>
    <row r="14814" spans="2:2">
      <c r="B14814" s="280"/>
    </row>
    <row r="14815" spans="2:2">
      <c r="B14815" s="280"/>
    </row>
    <row r="14816" spans="2:2">
      <c r="B14816" s="280"/>
    </row>
    <row r="14817" spans="2:2">
      <c r="B14817" s="280"/>
    </row>
    <row r="14818" spans="2:2">
      <c r="B14818" s="280"/>
    </row>
    <row r="14819" spans="2:2">
      <c r="B14819" s="280"/>
    </row>
    <row r="14820" spans="2:2">
      <c r="B14820" s="280"/>
    </row>
    <row r="14821" spans="2:2">
      <c r="B14821" s="280"/>
    </row>
    <row r="14822" spans="2:2">
      <c r="B14822" s="280"/>
    </row>
    <row r="14823" spans="2:2">
      <c r="B14823" s="280"/>
    </row>
    <row r="14824" spans="2:2">
      <c r="B14824" s="280"/>
    </row>
    <row r="14825" spans="2:2">
      <c r="B14825" s="280"/>
    </row>
    <row r="14826" spans="2:2">
      <c r="B14826" s="280"/>
    </row>
    <row r="14827" spans="2:2">
      <c r="B14827" s="280"/>
    </row>
    <row r="14828" spans="2:2">
      <c r="B14828" s="280"/>
    </row>
    <row r="14829" spans="2:2">
      <c r="B14829" s="280"/>
    </row>
    <row r="14830" spans="2:2">
      <c r="B14830" s="280"/>
    </row>
    <row r="14831" spans="2:2">
      <c r="B14831" s="280"/>
    </row>
    <row r="14832" spans="2:2">
      <c r="B14832" s="280"/>
    </row>
    <row r="14833" spans="2:2">
      <c r="B14833" s="280"/>
    </row>
    <row r="14834" spans="2:2">
      <c r="B14834" s="280"/>
    </row>
    <row r="14835" spans="2:2">
      <c r="B14835" s="280"/>
    </row>
    <row r="14836" spans="2:2">
      <c r="B14836" s="280"/>
    </row>
    <row r="14837" spans="2:2">
      <c r="B14837" s="280"/>
    </row>
    <row r="14838" spans="2:2">
      <c r="B14838" s="280"/>
    </row>
    <row r="14839" spans="2:2">
      <c r="B14839" s="280"/>
    </row>
    <row r="14840" spans="2:2">
      <c r="B14840" s="280"/>
    </row>
    <row r="14841" spans="2:2">
      <c r="B14841" s="280"/>
    </row>
    <row r="14842" spans="2:2">
      <c r="B14842" s="280"/>
    </row>
    <row r="14843" spans="2:2">
      <c r="B14843" s="280"/>
    </row>
    <row r="14844" spans="2:2">
      <c r="B14844" s="280"/>
    </row>
    <row r="14845" spans="2:2">
      <c r="B14845" s="280"/>
    </row>
    <row r="14846" spans="2:2">
      <c r="B14846" s="280"/>
    </row>
    <row r="14847" spans="2:2">
      <c r="B14847" s="280"/>
    </row>
    <row r="14848" spans="2:2">
      <c r="B14848" s="280"/>
    </row>
    <row r="14849" spans="2:2">
      <c r="B14849" s="280"/>
    </row>
    <row r="14850" spans="2:2">
      <c r="B14850" s="280"/>
    </row>
    <row r="14851" spans="2:2">
      <c r="B14851" s="280"/>
    </row>
    <row r="14852" spans="2:2">
      <c r="B14852" s="280"/>
    </row>
    <row r="14853" spans="2:2">
      <c r="B14853" s="280"/>
    </row>
    <row r="14854" spans="2:2">
      <c r="B14854" s="280"/>
    </row>
    <row r="14855" spans="2:2">
      <c r="B14855" s="280"/>
    </row>
    <row r="14856" spans="2:2">
      <c r="B14856" s="280"/>
    </row>
    <row r="14857" spans="2:2">
      <c r="B14857" s="280"/>
    </row>
    <row r="14858" spans="2:2">
      <c r="B14858" s="280"/>
    </row>
    <row r="14859" spans="2:2">
      <c r="B14859" s="280"/>
    </row>
    <row r="14860" spans="2:2">
      <c r="B14860" s="280"/>
    </row>
    <row r="14861" spans="2:2">
      <c r="B14861" s="280"/>
    </row>
    <row r="14862" spans="2:2">
      <c r="B14862" s="280"/>
    </row>
    <row r="14863" spans="2:2">
      <c r="B14863" s="280"/>
    </row>
    <row r="14864" spans="2:2">
      <c r="B14864" s="280"/>
    </row>
    <row r="14865" spans="2:2">
      <c r="B14865" s="280"/>
    </row>
    <row r="14866" spans="2:2">
      <c r="B14866" s="280"/>
    </row>
    <row r="14867" spans="2:2">
      <c r="B14867" s="280"/>
    </row>
    <row r="14868" spans="2:2">
      <c r="B14868" s="280"/>
    </row>
    <row r="14869" spans="2:2">
      <c r="B14869" s="280"/>
    </row>
    <row r="14870" spans="2:2">
      <c r="B14870" s="280"/>
    </row>
    <row r="14871" spans="2:2">
      <c r="B14871" s="280"/>
    </row>
    <row r="14872" spans="2:2">
      <c r="B14872" s="280"/>
    </row>
    <row r="14873" spans="2:2">
      <c r="B14873" s="280"/>
    </row>
    <row r="14874" spans="2:2">
      <c r="B14874" s="280"/>
    </row>
    <row r="14875" spans="2:2">
      <c r="B14875" s="280"/>
    </row>
    <row r="14876" spans="2:2">
      <c r="B14876" s="280"/>
    </row>
    <row r="14877" spans="2:2">
      <c r="B14877" s="280"/>
    </row>
    <row r="14878" spans="2:2">
      <c r="B14878" s="280"/>
    </row>
    <row r="14879" spans="2:2">
      <c r="B14879" s="280"/>
    </row>
    <row r="14880" spans="2:2">
      <c r="B14880" s="280"/>
    </row>
    <row r="14881" spans="2:2">
      <c r="B14881" s="280"/>
    </row>
    <row r="14882" spans="2:2">
      <c r="B14882" s="280"/>
    </row>
    <row r="14883" spans="2:2">
      <c r="B14883" s="280"/>
    </row>
    <row r="14884" spans="2:2">
      <c r="B14884" s="280"/>
    </row>
    <row r="14885" spans="2:2">
      <c r="B14885" s="280"/>
    </row>
    <row r="14886" spans="2:2">
      <c r="B14886" s="280"/>
    </row>
    <row r="14887" spans="2:2">
      <c r="B14887" s="280"/>
    </row>
    <row r="14888" spans="2:2">
      <c r="B14888" s="280"/>
    </row>
    <row r="14889" spans="2:2">
      <c r="B14889" s="280"/>
    </row>
    <row r="14890" spans="2:2">
      <c r="B14890" s="280"/>
    </row>
    <row r="14891" spans="2:2">
      <c r="B14891" s="280"/>
    </row>
    <row r="14892" spans="2:2">
      <c r="B14892" s="280"/>
    </row>
    <row r="14893" spans="2:2">
      <c r="B14893" s="280"/>
    </row>
    <row r="14894" spans="2:2">
      <c r="B14894" s="280"/>
    </row>
    <row r="14895" spans="2:2">
      <c r="B14895" s="280"/>
    </row>
    <row r="14896" spans="2:2">
      <c r="B14896" s="280"/>
    </row>
    <row r="14897" spans="2:2">
      <c r="B14897" s="280"/>
    </row>
    <row r="14898" spans="2:2">
      <c r="B14898" s="280"/>
    </row>
    <row r="14899" spans="2:2">
      <c r="B14899" s="280"/>
    </row>
    <row r="14900" spans="2:2">
      <c r="B14900" s="280"/>
    </row>
    <row r="14901" spans="2:2">
      <c r="B14901" s="280"/>
    </row>
    <row r="14902" spans="2:2">
      <c r="B14902" s="280"/>
    </row>
    <row r="14903" spans="2:2">
      <c r="B14903" s="280"/>
    </row>
    <row r="14904" spans="2:2">
      <c r="B14904" s="280"/>
    </row>
    <row r="14905" spans="2:2">
      <c r="B14905" s="280"/>
    </row>
    <row r="14906" spans="2:2">
      <c r="B14906" s="280"/>
    </row>
    <row r="14907" spans="2:2">
      <c r="B14907" s="280"/>
    </row>
    <row r="14908" spans="2:2">
      <c r="B14908" s="280"/>
    </row>
    <row r="14909" spans="2:2">
      <c r="B14909" s="280"/>
    </row>
    <row r="14910" spans="2:2">
      <c r="B14910" s="280"/>
    </row>
    <row r="14911" spans="2:2">
      <c r="B14911" s="280"/>
    </row>
    <row r="14912" spans="2:2">
      <c r="B14912" s="280"/>
    </row>
    <row r="14913" spans="2:2">
      <c r="B14913" s="280"/>
    </row>
    <row r="14914" spans="2:2">
      <c r="B14914" s="280"/>
    </row>
    <row r="14915" spans="2:2">
      <c r="B14915" s="280"/>
    </row>
    <row r="14916" spans="2:2">
      <c r="B14916" s="280"/>
    </row>
    <row r="14917" spans="2:2">
      <c r="B14917" s="280"/>
    </row>
    <row r="14918" spans="2:2">
      <c r="B14918" s="280"/>
    </row>
    <row r="14919" spans="2:2">
      <c r="B14919" s="280"/>
    </row>
    <row r="14920" spans="2:2">
      <c r="B14920" s="280"/>
    </row>
    <row r="14921" spans="2:2">
      <c r="B14921" s="280"/>
    </row>
    <row r="14922" spans="2:2">
      <c r="B14922" s="280"/>
    </row>
    <row r="14923" spans="2:2">
      <c r="B14923" s="280"/>
    </row>
    <row r="14924" spans="2:2">
      <c r="B14924" s="280"/>
    </row>
    <row r="14925" spans="2:2">
      <c r="B14925" s="280"/>
    </row>
    <row r="14926" spans="2:2">
      <c r="B14926" s="280"/>
    </row>
    <row r="14927" spans="2:2">
      <c r="B14927" s="280"/>
    </row>
    <row r="14928" spans="2:2">
      <c r="B14928" s="280"/>
    </row>
    <row r="14929" spans="2:2">
      <c r="B14929" s="280"/>
    </row>
    <row r="14930" spans="2:2">
      <c r="B14930" s="280"/>
    </row>
    <row r="14931" spans="2:2">
      <c r="B14931" s="280"/>
    </row>
    <row r="14932" spans="2:2">
      <c r="B14932" s="280"/>
    </row>
    <row r="14933" spans="2:2">
      <c r="B14933" s="280"/>
    </row>
    <row r="14934" spans="2:2">
      <c r="B14934" s="280"/>
    </row>
    <row r="14935" spans="2:2">
      <c r="B14935" s="280"/>
    </row>
    <row r="14936" spans="2:2">
      <c r="B14936" s="280"/>
    </row>
    <row r="14937" spans="2:2">
      <c r="B14937" s="280"/>
    </row>
    <row r="14938" spans="2:2">
      <c r="B14938" s="280"/>
    </row>
    <row r="14939" spans="2:2">
      <c r="B14939" s="280"/>
    </row>
    <row r="14940" spans="2:2">
      <c r="B14940" s="280"/>
    </row>
    <row r="14941" spans="2:2">
      <c r="B14941" s="280"/>
    </row>
    <row r="14942" spans="2:2">
      <c r="B14942" s="280"/>
    </row>
    <row r="14943" spans="2:2">
      <c r="B14943" s="280"/>
    </row>
    <row r="14944" spans="2:2">
      <c r="B14944" s="280"/>
    </row>
    <row r="14945" spans="2:2">
      <c r="B14945" s="280"/>
    </row>
    <row r="14946" spans="2:2">
      <c r="B14946" s="280"/>
    </row>
    <row r="14947" spans="2:2">
      <c r="B14947" s="280"/>
    </row>
    <row r="14948" spans="2:2">
      <c r="B14948" s="280"/>
    </row>
    <row r="14949" spans="2:2">
      <c r="B14949" s="280"/>
    </row>
    <row r="14950" spans="2:2">
      <c r="B14950" s="280"/>
    </row>
    <row r="14951" spans="2:2">
      <c r="B14951" s="280"/>
    </row>
    <row r="14952" spans="2:2">
      <c r="B14952" s="280"/>
    </row>
    <row r="14953" spans="2:2">
      <c r="B14953" s="280"/>
    </row>
    <row r="14954" spans="2:2">
      <c r="B14954" s="280"/>
    </row>
    <row r="14955" spans="2:2">
      <c r="B14955" s="280"/>
    </row>
    <row r="14956" spans="2:2">
      <c r="B14956" s="280"/>
    </row>
    <row r="14957" spans="2:2">
      <c r="B14957" s="280"/>
    </row>
    <row r="14958" spans="2:2">
      <c r="B14958" s="280"/>
    </row>
    <row r="14959" spans="2:2">
      <c r="B14959" s="280"/>
    </row>
    <row r="14960" spans="2:2">
      <c r="B14960" s="280"/>
    </row>
    <row r="14961" spans="2:2">
      <c r="B14961" s="280"/>
    </row>
    <row r="14962" spans="2:2">
      <c r="B14962" s="280"/>
    </row>
    <row r="14963" spans="2:2">
      <c r="B14963" s="280"/>
    </row>
    <row r="14964" spans="2:2">
      <c r="B14964" s="280"/>
    </row>
    <row r="14965" spans="2:2">
      <c r="B14965" s="280"/>
    </row>
    <row r="14966" spans="2:2">
      <c r="B14966" s="280"/>
    </row>
    <row r="14967" spans="2:2">
      <c r="B14967" s="280"/>
    </row>
    <row r="14968" spans="2:2">
      <c r="B14968" s="280"/>
    </row>
    <row r="14969" spans="2:2">
      <c r="B14969" s="280"/>
    </row>
    <row r="14970" spans="2:2">
      <c r="B14970" s="280"/>
    </row>
    <row r="14971" spans="2:2">
      <c r="B14971" s="280"/>
    </row>
    <row r="14972" spans="2:2">
      <c r="B14972" s="280"/>
    </row>
    <row r="14973" spans="2:2">
      <c r="B14973" s="280"/>
    </row>
    <row r="14974" spans="2:2">
      <c r="B14974" s="280"/>
    </row>
    <row r="14975" spans="2:2">
      <c r="B14975" s="280"/>
    </row>
    <row r="14976" spans="2:2">
      <c r="B14976" s="280"/>
    </row>
    <row r="14977" spans="2:2">
      <c r="B14977" s="280"/>
    </row>
    <row r="14978" spans="2:2">
      <c r="B14978" s="280"/>
    </row>
    <row r="14979" spans="2:2">
      <c r="B14979" s="280"/>
    </row>
    <row r="14980" spans="2:2">
      <c r="B14980" s="280"/>
    </row>
    <row r="14981" spans="2:2">
      <c r="B14981" s="280"/>
    </row>
    <row r="14982" spans="2:2">
      <c r="B14982" s="280"/>
    </row>
    <row r="14983" spans="2:2">
      <c r="B14983" s="280"/>
    </row>
    <row r="14984" spans="2:2">
      <c r="B14984" s="280"/>
    </row>
    <row r="14985" spans="2:2">
      <c r="B14985" s="280"/>
    </row>
    <row r="14986" spans="2:2">
      <c r="B14986" s="280"/>
    </row>
    <row r="14987" spans="2:2">
      <c r="B14987" s="280"/>
    </row>
    <row r="14988" spans="2:2">
      <c r="B14988" s="280"/>
    </row>
    <row r="14989" spans="2:2">
      <c r="B14989" s="280"/>
    </row>
    <row r="14990" spans="2:2">
      <c r="B14990" s="280"/>
    </row>
    <row r="14991" spans="2:2">
      <c r="B14991" s="280"/>
    </row>
    <row r="14992" spans="2:2">
      <c r="B14992" s="280"/>
    </row>
    <row r="14993" spans="2:2">
      <c r="B14993" s="280"/>
    </row>
    <row r="14994" spans="2:2">
      <c r="B14994" s="280"/>
    </row>
    <row r="14995" spans="2:2">
      <c r="B14995" s="280"/>
    </row>
    <row r="14996" spans="2:2">
      <c r="B14996" s="280"/>
    </row>
    <row r="14997" spans="2:2">
      <c r="B14997" s="280"/>
    </row>
    <row r="14998" spans="2:2">
      <c r="B14998" s="280"/>
    </row>
    <row r="14999" spans="2:2">
      <c r="B14999" s="280"/>
    </row>
    <row r="15000" spans="2:2">
      <c r="B15000" s="280"/>
    </row>
    <row r="15001" spans="2:2">
      <c r="B15001" s="280"/>
    </row>
    <row r="15002" spans="2:2">
      <c r="B15002" s="280"/>
    </row>
    <row r="15003" spans="2:2">
      <c r="B15003" s="280"/>
    </row>
    <row r="15004" spans="2:2">
      <c r="B15004" s="280"/>
    </row>
    <row r="15005" spans="2:2">
      <c r="B15005" s="280"/>
    </row>
    <row r="15006" spans="2:2">
      <c r="B15006" s="280"/>
    </row>
    <row r="15007" spans="2:2">
      <c r="B15007" s="280"/>
    </row>
    <row r="15008" spans="2:2">
      <c r="B15008" s="280"/>
    </row>
    <row r="15009" spans="2:2">
      <c r="B15009" s="280"/>
    </row>
    <row r="15010" spans="2:2">
      <c r="B15010" s="280"/>
    </row>
    <row r="15011" spans="2:2">
      <c r="B15011" s="280"/>
    </row>
    <row r="15012" spans="2:2">
      <c r="B15012" s="280"/>
    </row>
    <row r="15013" spans="2:2">
      <c r="B15013" s="280"/>
    </row>
    <row r="15014" spans="2:2">
      <c r="B15014" s="280"/>
    </row>
    <row r="15015" spans="2:2">
      <c r="B15015" s="280"/>
    </row>
    <row r="15016" spans="2:2">
      <c r="B15016" s="280"/>
    </row>
    <row r="15017" spans="2:2">
      <c r="B15017" s="280"/>
    </row>
    <row r="15018" spans="2:2">
      <c r="B15018" s="280"/>
    </row>
    <row r="15019" spans="2:2">
      <c r="B15019" s="280"/>
    </row>
    <row r="15020" spans="2:2">
      <c r="B15020" s="280"/>
    </row>
    <row r="15021" spans="2:2">
      <c r="B15021" s="280"/>
    </row>
    <row r="15022" spans="2:2">
      <c r="B15022" s="280"/>
    </row>
    <row r="15023" spans="2:2">
      <c r="B15023" s="280"/>
    </row>
    <row r="15024" spans="2:2">
      <c r="B15024" s="280"/>
    </row>
    <row r="15025" spans="2:2">
      <c r="B15025" s="280"/>
    </row>
    <row r="15026" spans="2:2">
      <c r="B15026" s="280"/>
    </row>
    <row r="15027" spans="2:2">
      <c r="B15027" s="280"/>
    </row>
    <row r="15028" spans="2:2">
      <c r="B15028" s="280"/>
    </row>
    <row r="15029" spans="2:2">
      <c r="B15029" s="280"/>
    </row>
    <row r="15030" spans="2:2">
      <c r="B15030" s="280"/>
    </row>
    <row r="15031" spans="2:2">
      <c r="B15031" s="280"/>
    </row>
    <row r="15032" spans="2:2">
      <c r="B15032" s="280"/>
    </row>
    <row r="15033" spans="2:2">
      <c r="B15033" s="280"/>
    </row>
    <row r="15034" spans="2:2">
      <c r="B15034" s="280"/>
    </row>
    <row r="15035" spans="2:2">
      <c r="B15035" s="280"/>
    </row>
    <row r="15036" spans="2:2">
      <c r="B15036" s="280"/>
    </row>
    <row r="15037" spans="2:2">
      <c r="B15037" s="280"/>
    </row>
    <row r="15038" spans="2:2">
      <c r="B15038" s="280"/>
    </row>
    <row r="15039" spans="2:2">
      <c r="B15039" s="280"/>
    </row>
    <row r="15040" spans="2:2">
      <c r="B15040" s="280"/>
    </row>
    <row r="15041" spans="2:2">
      <c r="B15041" s="280"/>
    </row>
    <row r="15042" spans="2:2">
      <c r="B15042" s="280"/>
    </row>
    <row r="15043" spans="2:2">
      <c r="B15043" s="280"/>
    </row>
    <row r="15044" spans="2:2">
      <c r="B15044" s="280"/>
    </row>
    <row r="15045" spans="2:2">
      <c r="B15045" s="280"/>
    </row>
    <row r="15046" spans="2:2">
      <c r="B15046" s="280"/>
    </row>
    <row r="15047" spans="2:2">
      <c r="B15047" s="280"/>
    </row>
    <row r="15048" spans="2:2">
      <c r="B15048" s="280"/>
    </row>
    <row r="15049" spans="2:2">
      <c r="B15049" s="280"/>
    </row>
    <row r="15050" spans="2:2">
      <c r="B15050" s="280"/>
    </row>
    <row r="15051" spans="2:2">
      <c r="B15051" s="280"/>
    </row>
    <row r="15052" spans="2:2">
      <c r="B15052" s="280"/>
    </row>
    <row r="15053" spans="2:2">
      <c r="B15053" s="280"/>
    </row>
    <row r="15054" spans="2:2">
      <c r="B15054" s="280"/>
    </row>
    <row r="15055" spans="2:2">
      <c r="B15055" s="280"/>
    </row>
    <row r="15056" spans="2:2">
      <c r="B15056" s="280"/>
    </row>
    <row r="15057" spans="2:2">
      <c r="B15057" s="280"/>
    </row>
    <row r="15058" spans="2:2">
      <c r="B15058" s="280"/>
    </row>
    <row r="15059" spans="2:2">
      <c r="B15059" s="280"/>
    </row>
    <row r="15060" spans="2:2">
      <c r="B15060" s="280"/>
    </row>
    <row r="15061" spans="2:2">
      <c r="B15061" s="280"/>
    </row>
    <row r="15062" spans="2:2">
      <c r="B15062" s="280"/>
    </row>
    <row r="15063" spans="2:2">
      <c r="B15063" s="280"/>
    </row>
    <row r="15064" spans="2:2">
      <c r="B15064" s="280"/>
    </row>
    <row r="15065" spans="2:2">
      <c r="B15065" s="280"/>
    </row>
    <row r="15066" spans="2:2">
      <c r="B15066" s="280"/>
    </row>
    <row r="15067" spans="2:2">
      <c r="B15067" s="280"/>
    </row>
    <row r="15068" spans="2:2">
      <c r="B15068" s="280"/>
    </row>
    <row r="15069" spans="2:2">
      <c r="B15069" s="280"/>
    </row>
    <row r="15070" spans="2:2">
      <c r="B15070" s="280"/>
    </row>
    <row r="15071" spans="2:2">
      <c r="B15071" s="280"/>
    </row>
    <row r="15072" spans="2:2">
      <c r="B15072" s="280"/>
    </row>
    <row r="15073" spans="2:2">
      <c r="B15073" s="280"/>
    </row>
    <row r="15074" spans="2:2">
      <c r="B15074" s="280"/>
    </row>
    <row r="15075" spans="2:2">
      <c r="B15075" s="280"/>
    </row>
    <row r="15076" spans="2:2">
      <c r="B15076" s="280"/>
    </row>
    <row r="15077" spans="2:2">
      <c r="B15077" s="280"/>
    </row>
    <row r="15078" spans="2:2">
      <c r="B15078" s="280"/>
    </row>
    <row r="15079" spans="2:2">
      <c r="B15079" s="280"/>
    </row>
    <row r="15080" spans="2:2">
      <c r="B15080" s="280"/>
    </row>
    <row r="15081" spans="2:2">
      <c r="B15081" s="280"/>
    </row>
    <row r="15082" spans="2:2">
      <c r="B15082" s="280"/>
    </row>
    <row r="15083" spans="2:2">
      <c r="B15083" s="280"/>
    </row>
    <row r="15084" spans="2:2">
      <c r="B15084" s="280"/>
    </row>
    <row r="15085" spans="2:2">
      <c r="B15085" s="280"/>
    </row>
    <row r="15086" spans="2:2">
      <c r="B15086" s="280"/>
    </row>
    <row r="15087" spans="2:2">
      <c r="B15087" s="280"/>
    </row>
    <row r="15088" spans="2:2">
      <c r="B15088" s="280"/>
    </row>
    <row r="15089" spans="2:2">
      <c r="B15089" s="280"/>
    </row>
    <row r="15090" spans="2:2">
      <c r="B15090" s="280"/>
    </row>
    <row r="15091" spans="2:2">
      <c r="B15091" s="280"/>
    </row>
    <row r="15092" spans="2:2">
      <c r="B15092" s="280"/>
    </row>
    <row r="15093" spans="2:2">
      <c r="B15093" s="280"/>
    </row>
    <row r="15094" spans="2:2">
      <c r="B15094" s="280"/>
    </row>
    <row r="15095" spans="2:2">
      <c r="B15095" s="280"/>
    </row>
    <row r="15096" spans="2:2">
      <c r="B15096" s="280"/>
    </row>
    <row r="15097" spans="2:2">
      <c r="B15097" s="280"/>
    </row>
    <row r="15098" spans="2:2">
      <c r="B15098" s="280"/>
    </row>
    <row r="15099" spans="2:2">
      <c r="B15099" s="280"/>
    </row>
    <row r="15100" spans="2:2">
      <c r="B15100" s="280"/>
    </row>
    <row r="15101" spans="2:2">
      <c r="B15101" s="280"/>
    </row>
    <row r="15102" spans="2:2">
      <c r="B15102" s="280"/>
    </row>
    <row r="15103" spans="2:2">
      <c r="B15103" s="280"/>
    </row>
    <row r="15104" spans="2:2">
      <c r="B15104" s="280"/>
    </row>
    <row r="15105" spans="2:2">
      <c r="B15105" s="280"/>
    </row>
    <row r="15106" spans="2:2">
      <c r="B15106" s="280"/>
    </row>
    <row r="15107" spans="2:2">
      <c r="B15107" s="280"/>
    </row>
    <row r="15108" spans="2:2">
      <c r="B15108" s="280"/>
    </row>
    <row r="15109" spans="2:2">
      <c r="B15109" s="280"/>
    </row>
    <row r="15110" spans="2:2">
      <c r="B15110" s="280"/>
    </row>
    <row r="15111" spans="2:2">
      <c r="B15111" s="280"/>
    </row>
    <row r="15112" spans="2:2">
      <c r="B15112" s="280"/>
    </row>
    <row r="15113" spans="2:2">
      <c r="B15113" s="280"/>
    </row>
    <row r="15114" spans="2:2">
      <c r="B15114" s="280"/>
    </row>
    <row r="15115" spans="2:2">
      <c r="B15115" s="280"/>
    </row>
    <row r="15116" spans="2:2">
      <c r="B15116" s="280"/>
    </row>
    <row r="15117" spans="2:2">
      <c r="B15117" s="280"/>
    </row>
    <row r="15118" spans="2:2">
      <c r="B15118" s="280"/>
    </row>
    <row r="15119" spans="2:2">
      <c r="B15119" s="280"/>
    </row>
    <row r="15120" spans="2:2">
      <c r="B15120" s="280"/>
    </row>
    <row r="15121" spans="2:2">
      <c r="B15121" s="280"/>
    </row>
    <row r="15122" spans="2:2">
      <c r="B15122" s="280"/>
    </row>
    <row r="15123" spans="2:2">
      <c r="B15123" s="280"/>
    </row>
    <row r="15124" spans="2:2">
      <c r="B15124" s="280"/>
    </row>
    <row r="15125" spans="2:2">
      <c r="B15125" s="280"/>
    </row>
    <row r="15126" spans="2:2">
      <c r="B15126" s="280"/>
    </row>
    <row r="15127" spans="2:2">
      <c r="B15127" s="280"/>
    </row>
    <row r="15128" spans="2:2">
      <c r="B15128" s="280"/>
    </row>
    <row r="15129" spans="2:2">
      <c r="B15129" s="280"/>
    </row>
    <row r="15130" spans="2:2">
      <c r="B15130" s="280"/>
    </row>
    <row r="15131" spans="2:2">
      <c r="B15131" s="280"/>
    </row>
    <row r="15132" spans="2:2">
      <c r="B15132" s="280"/>
    </row>
    <row r="15133" spans="2:2">
      <c r="B15133" s="280"/>
    </row>
    <row r="15134" spans="2:2">
      <c r="B15134" s="280"/>
    </row>
    <row r="15135" spans="2:2">
      <c r="B15135" s="280"/>
    </row>
    <row r="15136" spans="2:2">
      <c r="B15136" s="280"/>
    </row>
    <row r="15137" spans="2:2">
      <c r="B15137" s="280"/>
    </row>
    <row r="15138" spans="2:2">
      <c r="B15138" s="280"/>
    </row>
    <row r="15139" spans="2:2">
      <c r="B15139" s="280"/>
    </row>
    <row r="15140" spans="2:2">
      <c r="B15140" s="280"/>
    </row>
    <row r="15141" spans="2:2">
      <c r="B15141" s="280"/>
    </row>
    <row r="15142" spans="2:2">
      <c r="B15142" s="280"/>
    </row>
    <row r="15143" spans="2:2">
      <c r="B15143" s="280"/>
    </row>
    <row r="15144" spans="2:2">
      <c r="B15144" s="280"/>
    </row>
    <row r="15145" spans="2:2">
      <c r="B15145" s="280"/>
    </row>
    <row r="15146" spans="2:2">
      <c r="B15146" s="280"/>
    </row>
    <row r="15147" spans="2:2">
      <c r="B15147" s="280"/>
    </row>
    <row r="15148" spans="2:2">
      <c r="B15148" s="280"/>
    </row>
    <row r="15149" spans="2:2">
      <c r="B15149" s="280"/>
    </row>
    <row r="15150" spans="2:2">
      <c r="B15150" s="280"/>
    </row>
    <row r="15151" spans="2:2">
      <c r="B15151" s="280"/>
    </row>
    <row r="15152" spans="2:2">
      <c r="B15152" s="280"/>
    </row>
    <row r="15153" spans="2:2">
      <c r="B15153" s="280"/>
    </row>
    <row r="15154" spans="2:2">
      <c r="B15154" s="280"/>
    </row>
    <row r="15155" spans="2:2">
      <c r="B15155" s="280"/>
    </row>
    <row r="15156" spans="2:2">
      <c r="B15156" s="280"/>
    </row>
    <row r="15157" spans="2:2">
      <c r="B15157" s="280"/>
    </row>
    <row r="15158" spans="2:2">
      <c r="B15158" s="280"/>
    </row>
    <row r="15159" spans="2:2">
      <c r="B15159" s="280"/>
    </row>
    <row r="15160" spans="2:2">
      <c r="B15160" s="280"/>
    </row>
    <row r="15161" spans="2:2">
      <c r="B15161" s="280"/>
    </row>
    <row r="15162" spans="2:2">
      <c r="B15162" s="280"/>
    </row>
    <row r="15163" spans="2:2">
      <c r="B15163" s="280"/>
    </row>
    <row r="15164" spans="2:2">
      <c r="B15164" s="280"/>
    </row>
    <row r="15165" spans="2:2">
      <c r="B15165" s="280"/>
    </row>
    <row r="15166" spans="2:2">
      <c r="B15166" s="280"/>
    </row>
    <row r="15167" spans="2:2">
      <c r="B15167" s="280"/>
    </row>
    <row r="15168" spans="2:2">
      <c r="B15168" s="280"/>
    </row>
    <row r="15169" spans="2:2">
      <c r="B15169" s="280"/>
    </row>
    <row r="15170" spans="2:2">
      <c r="B15170" s="280"/>
    </row>
    <row r="15171" spans="2:2">
      <c r="B15171" s="280"/>
    </row>
    <row r="15172" spans="2:2">
      <c r="B15172" s="280"/>
    </row>
    <row r="15173" spans="2:2">
      <c r="B15173" s="280"/>
    </row>
    <row r="15174" spans="2:2">
      <c r="B15174" s="280"/>
    </row>
    <row r="15175" spans="2:2">
      <c r="B15175" s="280"/>
    </row>
    <row r="15176" spans="2:2">
      <c r="B15176" s="280"/>
    </row>
    <row r="15177" spans="2:2">
      <c r="B15177" s="280"/>
    </row>
    <row r="15178" spans="2:2">
      <c r="B15178" s="280"/>
    </row>
    <row r="15179" spans="2:2">
      <c r="B15179" s="280"/>
    </row>
    <row r="15180" spans="2:2">
      <c r="B15180" s="280"/>
    </row>
    <row r="15181" spans="2:2">
      <c r="B15181" s="280"/>
    </row>
    <row r="15182" spans="2:2">
      <c r="B15182" s="280"/>
    </row>
    <row r="15183" spans="2:2">
      <c r="B15183" s="280"/>
    </row>
    <row r="15184" spans="2:2">
      <c r="B15184" s="280"/>
    </row>
    <row r="15185" spans="2:2">
      <c r="B15185" s="280"/>
    </row>
    <row r="15186" spans="2:2">
      <c r="B15186" s="280"/>
    </row>
    <row r="15187" spans="2:2">
      <c r="B15187" s="280"/>
    </row>
    <row r="15188" spans="2:2">
      <c r="B15188" s="280"/>
    </row>
    <row r="15189" spans="2:2">
      <c r="B15189" s="280"/>
    </row>
    <row r="15190" spans="2:2">
      <c r="B15190" s="280"/>
    </row>
    <row r="15191" spans="2:2">
      <c r="B15191" s="280"/>
    </row>
    <row r="15192" spans="2:2">
      <c r="B15192" s="280"/>
    </row>
    <row r="15193" spans="2:2">
      <c r="B15193" s="280"/>
    </row>
    <row r="15194" spans="2:2">
      <c r="B15194" s="280"/>
    </row>
    <row r="15195" spans="2:2">
      <c r="B15195" s="280"/>
    </row>
    <row r="15196" spans="2:2">
      <c r="B15196" s="280"/>
    </row>
    <row r="15197" spans="2:2">
      <c r="B15197" s="280"/>
    </row>
    <row r="15198" spans="2:2">
      <c r="B15198" s="280"/>
    </row>
    <row r="15199" spans="2:2">
      <c r="B15199" s="280"/>
    </row>
    <row r="15200" spans="2:2">
      <c r="B15200" s="280"/>
    </row>
    <row r="15201" spans="2:2">
      <c r="B15201" s="280"/>
    </row>
    <row r="15202" spans="2:2">
      <c r="B15202" s="280"/>
    </row>
    <row r="15203" spans="2:2">
      <c r="B15203" s="280"/>
    </row>
    <row r="15204" spans="2:2">
      <c r="B15204" s="280"/>
    </row>
    <row r="15205" spans="2:2">
      <c r="B15205" s="280"/>
    </row>
    <row r="15206" spans="2:2">
      <c r="B15206" s="280"/>
    </row>
    <row r="15207" spans="2:2">
      <c r="B15207" s="280"/>
    </row>
    <row r="15208" spans="2:2">
      <c r="B15208" s="280"/>
    </row>
    <row r="15209" spans="2:2">
      <c r="B15209" s="280"/>
    </row>
    <row r="15210" spans="2:2">
      <c r="B15210" s="280"/>
    </row>
    <row r="15211" spans="2:2">
      <c r="B15211" s="280"/>
    </row>
    <row r="15212" spans="2:2">
      <c r="B15212" s="280"/>
    </row>
    <row r="15213" spans="2:2">
      <c r="B15213" s="280"/>
    </row>
    <row r="15214" spans="2:2">
      <c r="B15214" s="280"/>
    </row>
    <row r="15215" spans="2:2">
      <c r="B15215" s="280"/>
    </row>
    <row r="15216" spans="2:2">
      <c r="B15216" s="280"/>
    </row>
    <row r="15217" spans="2:2">
      <c r="B15217" s="280"/>
    </row>
    <row r="15218" spans="2:2">
      <c r="B15218" s="280"/>
    </row>
    <row r="15219" spans="2:2">
      <c r="B15219" s="280"/>
    </row>
    <row r="15220" spans="2:2">
      <c r="B15220" s="280"/>
    </row>
    <row r="15221" spans="2:2">
      <c r="B15221" s="280"/>
    </row>
    <row r="15222" spans="2:2">
      <c r="B15222" s="280"/>
    </row>
    <row r="15223" spans="2:2">
      <c r="B15223" s="280"/>
    </row>
    <row r="15224" spans="2:2">
      <c r="B15224" s="280"/>
    </row>
    <row r="15225" spans="2:2">
      <c r="B15225" s="280"/>
    </row>
    <row r="15226" spans="2:2">
      <c r="B15226" s="280"/>
    </row>
    <row r="15227" spans="2:2">
      <c r="B15227" s="280"/>
    </row>
    <row r="15228" spans="2:2">
      <c r="B15228" s="280"/>
    </row>
    <row r="15229" spans="2:2">
      <c r="B15229" s="280"/>
    </row>
    <row r="15230" spans="2:2">
      <c r="B15230" s="280"/>
    </row>
    <row r="15231" spans="2:2">
      <c r="B15231" s="280"/>
    </row>
    <row r="15232" spans="2:2">
      <c r="B15232" s="280"/>
    </row>
    <row r="15233" spans="2:2">
      <c r="B15233" s="280"/>
    </row>
    <row r="15234" spans="2:2">
      <c r="B15234" s="280"/>
    </row>
    <row r="15235" spans="2:2">
      <c r="B15235" s="280"/>
    </row>
    <row r="15236" spans="2:2">
      <c r="B15236" s="280"/>
    </row>
    <row r="15237" spans="2:2">
      <c r="B15237" s="280"/>
    </row>
    <row r="15238" spans="2:2">
      <c r="B15238" s="280"/>
    </row>
    <row r="15239" spans="2:2">
      <c r="B15239" s="280"/>
    </row>
    <row r="15240" spans="2:2">
      <c r="B15240" s="280"/>
    </row>
    <row r="15241" spans="2:2">
      <c r="B15241" s="280"/>
    </row>
    <row r="15242" spans="2:2">
      <c r="B15242" s="280"/>
    </row>
    <row r="15243" spans="2:2">
      <c r="B15243" s="280"/>
    </row>
    <row r="15244" spans="2:2">
      <c r="B15244" s="280"/>
    </row>
    <row r="15245" spans="2:2">
      <c r="B15245" s="280"/>
    </row>
    <row r="15246" spans="2:2">
      <c r="B15246" s="280"/>
    </row>
    <row r="15247" spans="2:2">
      <c r="B15247" s="280"/>
    </row>
    <row r="15248" spans="2:2">
      <c r="B15248" s="280"/>
    </row>
    <row r="15249" spans="2:2">
      <c r="B15249" s="280"/>
    </row>
    <row r="15250" spans="2:2">
      <c r="B15250" s="280"/>
    </row>
    <row r="15251" spans="2:2">
      <c r="B15251" s="280"/>
    </row>
    <row r="15252" spans="2:2">
      <c r="B15252" s="280"/>
    </row>
    <row r="15253" spans="2:2">
      <c r="B15253" s="280"/>
    </row>
    <row r="15254" spans="2:2">
      <c r="B15254" s="280"/>
    </row>
    <row r="15255" spans="2:2">
      <c r="B15255" s="280"/>
    </row>
    <row r="15256" spans="2:2">
      <c r="B15256" s="280"/>
    </row>
    <row r="15257" spans="2:2">
      <c r="B15257" s="280"/>
    </row>
    <row r="15258" spans="2:2">
      <c r="B15258" s="280"/>
    </row>
    <row r="15259" spans="2:2">
      <c r="B15259" s="280"/>
    </row>
    <row r="15260" spans="2:2">
      <c r="B15260" s="280"/>
    </row>
    <row r="15261" spans="2:2">
      <c r="B15261" s="280"/>
    </row>
    <row r="15262" spans="2:2">
      <c r="B15262" s="280"/>
    </row>
    <row r="15263" spans="2:2">
      <c r="B15263" s="280"/>
    </row>
    <row r="15264" spans="2:2">
      <c r="B15264" s="280"/>
    </row>
    <row r="15265" spans="2:2">
      <c r="B15265" s="280"/>
    </row>
    <row r="15266" spans="2:2">
      <c r="B15266" s="280"/>
    </row>
    <row r="15267" spans="2:2">
      <c r="B15267" s="280"/>
    </row>
    <row r="15268" spans="2:2">
      <c r="B15268" s="280"/>
    </row>
    <row r="15269" spans="2:2">
      <c r="B15269" s="280"/>
    </row>
    <row r="15270" spans="2:2">
      <c r="B15270" s="280"/>
    </row>
    <row r="15271" spans="2:2">
      <c r="B15271" s="280"/>
    </row>
    <row r="15272" spans="2:2">
      <c r="B15272" s="280"/>
    </row>
    <row r="15273" spans="2:2">
      <c r="B15273" s="280"/>
    </row>
    <row r="15274" spans="2:2">
      <c r="B15274" s="280"/>
    </row>
    <row r="15275" spans="2:2">
      <c r="B15275" s="280"/>
    </row>
    <row r="15276" spans="2:2">
      <c r="B15276" s="280"/>
    </row>
    <row r="15277" spans="2:2">
      <c r="B15277" s="280"/>
    </row>
    <row r="15278" spans="2:2">
      <c r="B15278" s="280"/>
    </row>
    <row r="15279" spans="2:2">
      <c r="B15279" s="280"/>
    </row>
    <row r="15280" spans="2:2">
      <c r="B15280" s="280"/>
    </row>
    <row r="15281" spans="2:2">
      <c r="B15281" s="280"/>
    </row>
    <row r="15282" spans="2:2">
      <c r="B15282" s="280"/>
    </row>
    <row r="15283" spans="2:2">
      <c r="B15283" s="280"/>
    </row>
    <row r="15284" spans="2:2">
      <c r="B15284" s="280"/>
    </row>
    <row r="15285" spans="2:2">
      <c r="B15285" s="280"/>
    </row>
    <row r="15286" spans="2:2">
      <c r="B15286" s="280"/>
    </row>
    <row r="15287" spans="2:2">
      <c r="B15287" s="280"/>
    </row>
    <row r="15288" spans="2:2">
      <c r="B15288" s="280"/>
    </row>
    <row r="15289" spans="2:2">
      <c r="B15289" s="280"/>
    </row>
    <row r="15290" spans="2:2">
      <c r="B15290" s="280"/>
    </row>
    <row r="15291" spans="2:2">
      <c r="B15291" s="280"/>
    </row>
    <row r="15292" spans="2:2">
      <c r="B15292" s="280"/>
    </row>
    <row r="15293" spans="2:2">
      <c r="B15293" s="280"/>
    </row>
    <row r="15294" spans="2:2">
      <c r="B15294" s="280"/>
    </row>
    <row r="15295" spans="2:2">
      <c r="B15295" s="280"/>
    </row>
    <row r="15296" spans="2:2">
      <c r="B15296" s="280"/>
    </row>
    <row r="15297" spans="2:2">
      <c r="B15297" s="280"/>
    </row>
    <row r="15298" spans="2:2">
      <c r="B15298" s="280"/>
    </row>
    <row r="15299" spans="2:2">
      <c r="B15299" s="280"/>
    </row>
    <row r="15300" spans="2:2">
      <c r="B15300" s="280"/>
    </row>
    <row r="15301" spans="2:2">
      <c r="B15301" s="280"/>
    </row>
    <row r="15302" spans="2:2">
      <c r="B15302" s="280"/>
    </row>
    <row r="15303" spans="2:2">
      <c r="B15303" s="280"/>
    </row>
    <row r="15304" spans="2:2">
      <c r="B15304" s="280"/>
    </row>
    <row r="15305" spans="2:2">
      <c r="B15305" s="280"/>
    </row>
    <row r="15306" spans="2:2">
      <c r="B15306" s="280"/>
    </row>
    <row r="15307" spans="2:2">
      <c r="B15307" s="280"/>
    </row>
    <row r="15308" spans="2:2">
      <c r="B15308" s="280"/>
    </row>
    <row r="15309" spans="2:2">
      <c r="B15309" s="280"/>
    </row>
    <row r="15310" spans="2:2">
      <c r="B15310" s="280"/>
    </row>
    <row r="15311" spans="2:2">
      <c r="B15311" s="280"/>
    </row>
    <row r="15312" spans="2:2">
      <c r="B15312" s="280"/>
    </row>
    <row r="15313" spans="2:2">
      <c r="B15313" s="280"/>
    </row>
    <row r="15314" spans="2:2">
      <c r="B15314" s="280"/>
    </row>
    <row r="15315" spans="2:2">
      <c r="B15315" s="280"/>
    </row>
    <row r="15316" spans="2:2">
      <c r="B15316" s="280"/>
    </row>
    <row r="15317" spans="2:2">
      <c r="B15317" s="280"/>
    </row>
    <row r="15318" spans="2:2">
      <c r="B15318" s="280"/>
    </row>
    <row r="15319" spans="2:2">
      <c r="B15319" s="280"/>
    </row>
    <row r="15320" spans="2:2">
      <c r="B15320" s="280"/>
    </row>
    <row r="15321" spans="2:2">
      <c r="B15321" s="280"/>
    </row>
    <row r="15322" spans="2:2">
      <c r="B15322" s="280"/>
    </row>
    <row r="15323" spans="2:2">
      <c r="B15323" s="280"/>
    </row>
    <row r="15324" spans="2:2">
      <c r="B15324" s="280"/>
    </row>
    <row r="15325" spans="2:2">
      <c r="B15325" s="280"/>
    </row>
    <row r="15326" spans="2:2">
      <c r="B15326" s="280"/>
    </row>
    <row r="15327" spans="2:2">
      <c r="B15327" s="280"/>
    </row>
    <row r="15328" spans="2:2">
      <c r="B15328" s="280"/>
    </row>
    <row r="15329" spans="2:2">
      <c r="B15329" s="280"/>
    </row>
    <row r="15330" spans="2:2">
      <c r="B15330" s="280"/>
    </row>
    <row r="15331" spans="2:2">
      <c r="B15331" s="280"/>
    </row>
    <row r="15332" spans="2:2">
      <c r="B15332" s="280"/>
    </row>
    <row r="15333" spans="2:2">
      <c r="B15333" s="280"/>
    </row>
    <row r="15334" spans="2:2">
      <c r="B15334" s="280"/>
    </row>
    <row r="15335" spans="2:2">
      <c r="B15335" s="280"/>
    </row>
    <row r="15336" spans="2:2">
      <c r="B15336" s="280"/>
    </row>
    <row r="15337" spans="2:2">
      <c r="B15337" s="280"/>
    </row>
    <row r="15338" spans="2:2">
      <c r="B15338" s="280"/>
    </row>
    <row r="15339" spans="2:2">
      <c r="B15339" s="280"/>
    </row>
    <row r="15340" spans="2:2">
      <c r="B15340" s="280"/>
    </row>
    <row r="15341" spans="2:2">
      <c r="B15341" s="280"/>
    </row>
    <row r="15342" spans="2:2">
      <c r="B15342" s="280"/>
    </row>
    <row r="15343" spans="2:2">
      <c r="B15343" s="280"/>
    </row>
    <row r="15344" spans="2:2">
      <c r="B15344" s="280"/>
    </row>
    <row r="15345" spans="2:2">
      <c r="B15345" s="280"/>
    </row>
    <row r="15346" spans="2:2">
      <c r="B15346" s="280"/>
    </row>
    <row r="15347" spans="2:2">
      <c r="B15347" s="280"/>
    </row>
    <row r="15348" spans="2:2">
      <c r="B15348" s="280"/>
    </row>
    <row r="15349" spans="2:2">
      <c r="B15349" s="280"/>
    </row>
    <row r="15350" spans="2:2">
      <c r="B15350" s="280"/>
    </row>
    <row r="15351" spans="2:2">
      <c r="B15351" s="280"/>
    </row>
    <row r="15352" spans="2:2">
      <c r="B15352" s="280"/>
    </row>
    <row r="15353" spans="2:2">
      <c r="B15353" s="280"/>
    </row>
    <row r="15354" spans="2:2">
      <c r="B15354" s="280"/>
    </row>
    <row r="15355" spans="2:2">
      <c r="B15355" s="280"/>
    </row>
    <row r="15356" spans="2:2">
      <c r="B15356" s="280"/>
    </row>
    <row r="15357" spans="2:2">
      <c r="B15357" s="280"/>
    </row>
    <row r="15358" spans="2:2">
      <c r="B15358" s="280"/>
    </row>
    <row r="15359" spans="2:2">
      <c r="B15359" s="280"/>
    </row>
    <row r="15360" spans="2:2">
      <c r="B15360" s="280"/>
    </row>
    <row r="15361" spans="2:2">
      <c r="B15361" s="280"/>
    </row>
    <row r="15362" spans="2:2">
      <c r="B15362" s="280"/>
    </row>
    <row r="15363" spans="2:2">
      <c r="B15363" s="280"/>
    </row>
    <row r="15364" spans="2:2">
      <c r="B15364" s="280"/>
    </row>
    <row r="15365" spans="2:2">
      <c r="B15365" s="280"/>
    </row>
    <row r="15366" spans="2:2">
      <c r="B15366" s="280"/>
    </row>
    <row r="15367" spans="2:2">
      <c r="B15367" s="280"/>
    </row>
    <row r="15368" spans="2:2">
      <c r="B15368" s="280"/>
    </row>
    <row r="15369" spans="2:2">
      <c r="B15369" s="280"/>
    </row>
    <row r="15370" spans="2:2">
      <c r="B15370" s="280"/>
    </row>
    <row r="15371" spans="2:2">
      <c r="B15371" s="280"/>
    </row>
    <row r="15372" spans="2:2">
      <c r="B15372" s="280"/>
    </row>
    <row r="15373" spans="2:2">
      <c r="B15373" s="280"/>
    </row>
    <row r="15374" spans="2:2">
      <c r="B15374" s="280"/>
    </row>
    <row r="15375" spans="2:2">
      <c r="B15375" s="280"/>
    </row>
    <row r="15376" spans="2:2">
      <c r="B15376" s="280"/>
    </row>
    <row r="15377" spans="2:2">
      <c r="B15377" s="280"/>
    </row>
    <row r="15378" spans="2:2">
      <c r="B15378" s="280"/>
    </row>
    <row r="15379" spans="2:2">
      <c r="B15379" s="280"/>
    </row>
    <row r="15380" spans="2:2">
      <c r="B15380" s="280"/>
    </row>
    <row r="15381" spans="2:2">
      <c r="B15381" s="280"/>
    </row>
    <row r="15382" spans="2:2">
      <c r="B15382" s="280"/>
    </row>
    <row r="15383" spans="2:2">
      <c r="B15383" s="280"/>
    </row>
    <row r="15384" spans="2:2">
      <c r="B15384" s="280"/>
    </row>
    <row r="15385" spans="2:2">
      <c r="B15385" s="280"/>
    </row>
    <row r="15386" spans="2:2">
      <c r="B15386" s="280"/>
    </row>
    <row r="15387" spans="2:2">
      <c r="B15387" s="280"/>
    </row>
    <row r="15388" spans="2:2">
      <c r="B15388" s="280"/>
    </row>
    <row r="15389" spans="2:2">
      <c r="B15389" s="280"/>
    </row>
    <row r="15390" spans="2:2">
      <c r="B15390" s="280"/>
    </row>
    <row r="15391" spans="2:2">
      <c r="B15391" s="280"/>
    </row>
    <row r="15392" spans="2:2">
      <c r="B15392" s="280"/>
    </row>
    <row r="15393" spans="2:2">
      <c r="B15393" s="280"/>
    </row>
    <row r="15394" spans="2:2">
      <c r="B15394" s="280"/>
    </row>
    <row r="15395" spans="2:2">
      <c r="B15395" s="280"/>
    </row>
    <row r="15396" spans="2:2">
      <c r="B15396" s="280"/>
    </row>
    <row r="15397" spans="2:2">
      <c r="B15397" s="280"/>
    </row>
    <row r="15398" spans="2:2">
      <c r="B15398" s="280"/>
    </row>
    <row r="15399" spans="2:2">
      <c r="B15399" s="280"/>
    </row>
    <row r="15400" spans="2:2">
      <c r="B15400" s="280"/>
    </row>
    <row r="15401" spans="2:2">
      <c r="B15401" s="280"/>
    </row>
    <row r="15402" spans="2:2">
      <c r="B15402" s="280"/>
    </row>
    <row r="15403" spans="2:2">
      <c r="B15403" s="280"/>
    </row>
    <row r="15404" spans="2:2">
      <c r="B15404" s="280"/>
    </row>
    <row r="15405" spans="2:2">
      <c r="B15405" s="280"/>
    </row>
    <row r="15406" spans="2:2">
      <c r="B15406" s="280"/>
    </row>
    <row r="15407" spans="2:2">
      <c r="B15407" s="280"/>
    </row>
    <row r="15408" spans="2:2">
      <c r="B15408" s="280"/>
    </row>
    <row r="15409" spans="2:2">
      <c r="B15409" s="280"/>
    </row>
    <row r="15410" spans="2:2">
      <c r="B15410" s="280"/>
    </row>
    <row r="15411" spans="2:2">
      <c r="B15411" s="280"/>
    </row>
    <row r="15412" spans="2:2">
      <c r="B15412" s="280"/>
    </row>
    <row r="15413" spans="2:2">
      <c r="B15413" s="280"/>
    </row>
    <row r="15414" spans="2:2">
      <c r="B15414" s="280"/>
    </row>
    <row r="15415" spans="2:2">
      <c r="B15415" s="280"/>
    </row>
    <row r="15416" spans="2:2">
      <c r="B15416" s="280"/>
    </row>
    <row r="15417" spans="2:2">
      <c r="B15417" s="280"/>
    </row>
    <row r="15418" spans="2:2">
      <c r="B15418" s="280"/>
    </row>
    <row r="15419" spans="2:2">
      <c r="B15419" s="280"/>
    </row>
    <row r="15420" spans="2:2">
      <c r="B15420" s="280"/>
    </row>
    <row r="15421" spans="2:2">
      <c r="B15421" s="280"/>
    </row>
    <row r="15422" spans="2:2">
      <c r="B15422" s="280"/>
    </row>
    <row r="15423" spans="2:2">
      <c r="B15423" s="280"/>
    </row>
    <row r="15424" spans="2:2">
      <c r="B15424" s="280"/>
    </row>
    <row r="15425" spans="2:2">
      <c r="B15425" s="280"/>
    </row>
    <row r="15426" spans="2:2">
      <c r="B15426" s="280"/>
    </row>
    <row r="15427" spans="2:2">
      <c r="B15427" s="280"/>
    </row>
    <row r="15428" spans="2:2">
      <c r="B15428" s="280"/>
    </row>
    <row r="15429" spans="2:2">
      <c r="B15429" s="280"/>
    </row>
    <row r="15430" spans="2:2">
      <c r="B15430" s="280"/>
    </row>
    <row r="15431" spans="2:2">
      <c r="B15431" s="280"/>
    </row>
    <row r="15432" spans="2:2">
      <c r="B15432" s="280"/>
    </row>
    <row r="15433" spans="2:2">
      <c r="B15433" s="280"/>
    </row>
    <row r="15434" spans="2:2">
      <c r="B15434" s="280"/>
    </row>
    <row r="15435" spans="2:2">
      <c r="B15435" s="280"/>
    </row>
    <row r="15436" spans="2:2">
      <c r="B15436" s="280"/>
    </row>
    <row r="15437" spans="2:2">
      <c r="B15437" s="280"/>
    </row>
    <row r="15438" spans="2:2">
      <c r="B15438" s="280"/>
    </row>
    <row r="15439" spans="2:2">
      <c r="B15439" s="280"/>
    </row>
    <row r="15440" spans="2:2">
      <c r="B15440" s="280"/>
    </row>
    <row r="15441" spans="2:2">
      <c r="B15441" s="280"/>
    </row>
    <row r="15442" spans="2:2">
      <c r="B15442" s="280"/>
    </row>
    <row r="15443" spans="2:2">
      <c r="B15443" s="280"/>
    </row>
    <row r="15444" spans="2:2">
      <c r="B15444" s="280"/>
    </row>
    <row r="15445" spans="2:2">
      <c r="B15445" s="280"/>
    </row>
    <row r="15446" spans="2:2">
      <c r="B15446" s="280"/>
    </row>
    <row r="15447" spans="2:2">
      <c r="B15447" s="280"/>
    </row>
    <row r="15448" spans="2:2">
      <c r="B15448" s="280"/>
    </row>
    <row r="15449" spans="2:2">
      <c r="B15449" s="280"/>
    </row>
    <row r="15450" spans="2:2">
      <c r="B15450" s="280"/>
    </row>
    <row r="15451" spans="2:2">
      <c r="B15451" s="280"/>
    </row>
    <row r="15452" spans="2:2">
      <c r="B15452" s="280"/>
    </row>
    <row r="15453" spans="2:2">
      <c r="B15453" s="280"/>
    </row>
    <row r="15454" spans="2:2">
      <c r="B15454" s="280"/>
    </row>
    <row r="15455" spans="2:2">
      <c r="B15455" s="280"/>
    </row>
    <row r="15456" spans="2:2">
      <c r="B15456" s="280"/>
    </row>
    <row r="15457" spans="2:2">
      <c r="B15457" s="280"/>
    </row>
    <row r="15458" spans="2:2">
      <c r="B15458" s="280"/>
    </row>
    <row r="15459" spans="2:2">
      <c r="B15459" s="280"/>
    </row>
    <row r="15460" spans="2:2">
      <c r="B15460" s="280"/>
    </row>
    <row r="15461" spans="2:2">
      <c r="B15461" s="280"/>
    </row>
    <row r="15462" spans="2:2">
      <c r="B15462" s="280"/>
    </row>
    <row r="15463" spans="2:2">
      <c r="B15463" s="280"/>
    </row>
    <row r="15464" spans="2:2">
      <c r="B15464" s="280"/>
    </row>
    <row r="15465" spans="2:2">
      <c r="B15465" s="280"/>
    </row>
    <row r="15466" spans="2:2">
      <c r="B15466" s="280"/>
    </row>
    <row r="15467" spans="2:2">
      <c r="B15467" s="280"/>
    </row>
    <row r="15468" spans="2:2">
      <c r="B15468" s="280"/>
    </row>
    <row r="15469" spans="2:2">
      <c r="B15469" s="280"/>
    </row>
    <row r="15470" spans="2:2">
      <c r="B15470" s="280"/>
    </row>
    <row r="15471" spans="2:2">
      <c r="B15471" s="280"/>
    </row>
    <row r="15472" spans="2:2">
      <c r="B15472" s="280"/>
    </row>
    <row r="15473" spans="2:2">
      <c r="B15473" s="280"/>
    </row>
    <row r="15474" spans="2:2">
      <c r="B15474" s="280"/>
    </row>
    <row r="15475" spans="2:2">
      <c r="B15475" s="280"/>
    </row>
    <row r="15476" spans="2:2">
      <c r="B15476" s="280"/>
    </row>
    <row r="15477" spans="2:2">
      <c r="B15477" s="280"/>
    </row>
    <row r="15478" spans="2:2">
      <c r="B15478" s="280"/>
    </row>
    <row r="15479" spans="2:2">
      <c r="B15479" s="280"/>
    </row>
    <row r="15480" spans="2:2">
      <c r="B15480" s="280"/>
    </row>
    <row r="15481" spans="2:2">
      <c r="B15481" s="280"/>
    </row>
    <row r="15482" spans="2:2">
      <c r="B15482" s="280"/>
    </row>
    <row r="15483" spans="2:2">
      <c r="B15483" s="280"/>
    </row>
    <row r="15484" spans="2:2">
      <c r="B15484" s="280"/>
    </row>
    <row r="15485" spans="2:2">
      <c r="B15485" s="280"/>
    </row>
    <row r="15486" spans="2:2">
      <c r="B15486" s="280"/>
    </row>
    <row r="15487" spans="2:2">
      <c r="B15487" s="280"/>
    </row>
    <row r="15488" spans="2:2">
      <c r="B15488" s="280"/>
    </row>
    <row r="15489" spans="2:2">
      <c r="B15489" s="280"/>
    </row>
    <row r="15490" spans="2:2">
      <c r="B15490" s="280"/>
    </row>
    <row r="15491" spans="2:2">
      <c r="B15491" s="280"/>
    </row>
    <row r="15492" spans="2:2">
      <c r="B15492" s="280"/>
    </row>
    <row r="15493" spans="2:2">
      <c r="B15493" s="280"/>
    </row>
    <row r="15494" spans="2:2">
      <c r="B15494" s="280"/>
    </row>
    <row r="15495" spans="2:2">
      <c r="B15495" s="280"/>
    </row>
    <row r="15496" spans="2:2">
      <c r="B15496" s="280"/>
    </row>
    <row r="15497" spans="2:2">
      <c r="B15497" s="280"/>
    </row>
    <row r="15498" spans="2:2">
      <c r="B15498" s="280"/>
    </row>
    <row r="15499" spans="2:2">
      <c r="B15499" s="280"/>
    </row>
    <row r="15500" spans="2:2">
      <c r="B15500" s="280"/>
    </row>
    <row r="15501" spans="2:2">
      <c r="B15501" s="280"/>
    </row>
    <row r="15502" spans="2:2">
      <c r="B15502" s="280"/>
    </row>
    <row r="15503" spans="2:2">
      <c r="B15503" s="280"/>
    </row>
    <row r="15504" spans="2:2">
      <c r="B15504" s="280"/>
    </row>
    <row r="15505" spans="2:2">
      <c r="B15505" s="280"/>
    </row>
    <row r="15506" spans="2:2">
      <c r="B15506" s="280"/>
    </row>
    <row r="15507" spans="2:2">
      <c r="B15507" s="280"/>
    </row>
    <row r="15508" spans="2:2">
      <c r="B15508" s="280"/>
    </row>
    <row r="15509" spans="2:2">
      <c r="B15509" s="280"/>
    </row>
    <row r="15510" spans="2:2">
      <c r="B15510" s="280"/>
    </row>
    <row r="15511" spans="2:2">
      <c r="B15511" s="280"/>
    </row>
    <row r="15512" spans="2:2">
      <c r="B15512" s="280"/>
    </row>
    <row r="15513" spans="2:2">
      <c r="B15513" s="280"/>
    </row>
    <row r="15514" spans="2:2">
      <c r="B15514" s="280"/>
    </row>
    <row r="15515" spans="2:2">
      <c r="B15515" s="280"/>
    </row>
    <row r="15516" spans="2:2">
      <c r="B15516" s="280"/>
    </row>
    <row r="15517" spans="2:2">
      <c r="B15517" s="280"/>
    </row>
    <row r="15518" spans="2:2">
      <c r="B15518" s="280"/>
    </row>
    <row r="15519" spans="2:2">
      <c r="B15519" s="280"/>
    </row>
    <row r="15520" spans="2:2">
      <c r="B15520" s="280"/>
    </row>
    <row r="15521" spans="2:2">
      <c r="B15521" s="280"/>
    </row>
    <row r="15522" spans="2:2">
      <c r="B15522" s="280"/>
    </row>
    <row r="15523" spans="2:2">
      <c r="B15523" s="280"/>
    </row>
    <row r="15524" spans="2:2">
      <c r="B15524" s="280"/>
    </row>
    <row r="15525" spans="2:2">
      <c r="B15525" s="280"/>
    </row>
    <row r="15526" spans="2:2">
      <c r="B15526" s="280"/>
    </row>
    <row r="15527" spans="2:2">
      <c r="B15527" s="280"/>
    </row>
    <row r="15528" spans="2:2">
      <c r="B15528" s="280"/>
    </row>
    <row r="15529" spans="2:2">
      <c r="B15529" s="280"/>
    </row>
    <row r="15530" spans="2:2">
      <c r="B15530" s="280"/>
    </row>
    <row r="15531" spans="2:2">
      <c r="B15531" s="280"/>
    </row>
    <row r="15532" spans="2:2">
      <c r="B15532" s="280"/>
    </row>
    <row r="15533" spans="2:2">
      <c r="B15533" s="280"/>
    </row>
    <row r="15534" spans="2:2">
      <c r="B15534" s="280"/>
    </row>
    <row r="15535" spans="2:2">
      <c r="B15535" s="280"/>
    </row>
    <row r="15536" spans="2:2">
      <c r="B15536" s="280"/>
    </row>
    <row r="15537" spans="2:2">
      <c r="B15537" s="280"/>
    </row>
    <row r="15538" spans="2:2">
      <c r="B15538" s="280"/>
    </row>
    <row r="15539" spans="2:2">
      <c r="B15539" s="280"/>
    </row>
    <row r="15540" spans="2:2">
      <c r="B15540" s="280"/>
    </row>
    <row r="15541" spans="2:2">
      <c r="B15541" s="280"/>
    </row>
    <row r="15542" spans="2:2">
      <c r="B15542" s="280"/>
    </row>
    <row r="15543" spans="2:2">
      <c r="B15543" s="280"/>
    </row>
    <row r="15544" spans="2:2">
      <c r="B15544" s="280"/>
    </row>
    <row r="15545" spans="2:2">
      <c r="B15545" s="280"/>
    </row>
    <row r="15546" spans="2:2">
      <c r="B15546" s="280"/>
    </row>
    <row r="15547" spans="2:2">
      <c r="B15547" s="280"/>
    </row>
    <row r="15548" spans="2:2">
      <c r="B15548" s="280"/>
    </row>
    <row r="15549" spans="2:2">
      <c r="B15549" s="280"/>
    </row>
    <row r="15550" spans="2:2">
      <c r="B15550" s="280"/>
    </row>
    <row r="15551" spans="2:2">
      <c r="B15551" s="280"/>
    </row>
    <row r="15552" spans="2:2">
      <c r="B15552" s="280"/>
    </row>
    <row r="15553" spans="2:2">
      <c r="B15553" s="280"/>
    </row>
    <row r="15554" spans="2:2">
      <c r="B15554" s="280"/>
    </row>
    <row r="15555" spans="2:2">
      <c r="B15555" s="280"/>
    </row>
    <row r="15556" spans="2:2">
      <c r="B15556" s="280"/>
    </row>
    <row r="15557" spans="2:2">
      <c r="B15557" s="280"/>
    </row>
    <row r="15558" spans="2:2">
      <c r="B15558" s="280"/>
    </row>
    <row r="15559" spans="2:2">
      <c r="B15559" s="280"/>
    </row>
    <row r="15560" spans="2:2">
      <c r="B15560" s="280"/>
    </row>
    <row r="15561" spans="2:2">
      <c r="B15561" s="280"/>
    </row>
    <row r="15562" spans="2:2">
      <c r="B15562" s="280"/>
    </row>
    <row r="15563" spans="2:2">
      <c r="B15563" s="280"/>
    </row>
    <row r="15564" spans="2:2">
      <c r="B15564" s="280"/>
    </row>
    <row r="15565" spans="2:2">
      <c r="B15565" s="280"/>
    </row>
    <row r="15566" spans="2:2">
      <c r="B15566" s="280"/>
    </row>
    <row r="15567" spans="2:2">
      <c r="B15567" s="280"/>
    </row>
    <row r="15568" spans="2:2">
      <c r="B15568" s="280"/>
    </row>
    <row r="15569" spans="2:2">
      <c r="B15569" s="280"/>
    </row>
    <row r="15570" spans="2:2">
      <c r="B15570" s="280"/>
    </row>
    <row r="15571" spans="2:2">
      <c r="B15571" s="280"/>
    </row>
    <row r="15572" spans="2:2">
      <c r="B15572" s="280"/>
    </row>
    <row r="15573" spans="2:2">
      <c r="B15573" s="280"/>
    </row>
    <row r="15574" spans="2:2">
      <c r="B15574" s="280"/>
    </row>
    <row r="15575" spans="2:2">
      <c r="B15575" s="280"/>
    </row>
    <row r="15576" spans="2:2">
      <c r="B15576" s="280"/>
    </row>
    <row r="15577" spans="2:2">
      <c r="B15577" s="280"/>
    </row>
    <row r="15578" spans="2:2">
      <c r="B15578" s="280"/>
    </row>
    <row r="15579" spans="2:2">
      <c r="B15579" s="280"/>
    </row>
    <row r="15580" spans="2:2">
      <c r="B15580" s="280"/>
    </row>
    <row r="15581" spans="2:2">
      <c r="B15581" s="280"/>
    </row>
    <row r="15582" spans="2:2">
      <c r="B15582" s="280"/>
    </row>
    <row r="15583" spans="2:2">
      <c r="B15583" s="280"/>
    </row>
    <row r="15584" spans="2:2">
      <c r="B15584" s="280"/>
    </row>
    <row r="15585" spans="2:2">
      <c r="B15585" s="280"/>
    </row>
    <row r="15586" spans="2:2">
      <c r="B15586" s="280"/>
    </row>
    <row r="15587" spans="2:2">
      <c r="B15587" s="280"/>
    </row>
    <row r="15588" spans="2:2">
      <c r="B15588" s="280"/>
    </row>
    <row r="15589" spans="2:2">
      <c r="B15589" s="280"/>
    </row>
    <row r="15590" spans="2:2">
      <c r="B15590" s="280"/>
    </row>
    <row r="15591" spans="2:2">
      <c r="B15591" s="280"/>
    </row>
    <row r="15592" spans="2:2">
      <c r="B15592" s="280"/>
    </row>
    <row r="15593" spans="2:2">
      <c r="B15593" s="280"/>
    </row>
    <row r="15594" spans="2:2">
      <c r="B15594" s="280"/>
    </row>
    <row r="15595" spans="2:2">
      <c r="B15595" s="280"/>
    </row>
    <row r="15596" spans="2:2">
      <c r="B15596" s="280"/>
    </row>
    <row r="15597" spans="2:2">
      <c r="B15597" s="280"/>
    </row>
    <row r="15598" spans="2:2">
      <c r="B15598" s="280"/>
    </row>
    <row r="15599" spans="2:2">
      <c r="B15599" s="280"/>
    </row>
    <row r="15600" spans="2:2">
      <c r="B15600" s="280"/>
    </row>
    <row r="15601" spans="2:2">
      <c r="B15601" s="280"/>
    </row>
    <row r="15602" spans="2:2">
      <c r="B15602" s="280"/>
    </row>
    <row r="15603" spans="2:2">
      <c r="B15603" s="280"/>
    </row>
    <row r="15604" spans="2:2">
      <c r="B15604" s="280"/>
    </row>
    <row r="15605" spans="2:2">
      <c r="B15605" s="280"/>
    </row>
    <row r="15606" spans="2:2">
      <c r="B15606" s="280"/>
    </row>
    <row r="15607" spans="2:2">
      <c r="B15607" s="280"/>
    </row>
    <row r="15608" spans="2:2">
      <c r="B15608" s="280"/>
    </row>
    <row r="15609" spans="2:2">
      <c r="B15609" s="280"/>
    </row>
    <row r="15610" spans="2:2">
      <c r="B15610" s="280"/>
    </row>
    <row r="15611" spans="2:2">
      <c r="B15611" s="280"/>
    </row>
    <row r="15612" spans="2:2">
      <c r="B15612" s="280"/>
    </row>
    <row r="15613" spans="2:2">
      <c r="B15613" s="280"/>
    </row>
    <row r="15614" spans="2:2">
      <c r="B15614" s="280"/>
    </row>
    <row r="15615" spans="2:2">
      <c r="B15615" s="280"/>
    </row>
    <row r="15616" spans="2:2">
      <c r="B15616" s="280"/>
    </row>
    <row r="15617" spans="2:2">
      <c r="B15617" s="280"/>
    </row>
    <row r="15618" spans="2:2">
      <c r="B15618" s="280"/>
    </row>
    <row r="15619" spans="2:2">
      <c r="B15619" s="280"/>
    </row>
    <row r="15620" spans="2:2">
      <c r="B15620" s="280"/>
    </row>
    <row r="15621" spans="2:2">
      <c r="B15621" s="280"/>
    </row>
    <row r="15622" spans="2:2">
      <c r="B15622" s="280"/>
    </row>
    <row r="15623" spans="2:2">
      <c r="B15623" s="280"/>
    </row>
    <row r="15624" spans="2:2">
      <c r="B15624" s="280"/>
    </row>
    <row r="15625" spans="2:2">
      <c r="B15625" s="280"/>
    </row>
    <row r="15626" spans="2:2">
      <c r="B15626" s="280"/>
    </row>
    <row r="15627" spans="2:2">
      <c r="B15627" s="280"/>
    </row>
    <row r="15628" spans="2:2">
      <c r="B15628" s="280"/>
    </row>
    <row r="15629" spans="2:2">
      <c r="B15629" s="280"/>
    </row>
    <row r="15630" spans="2:2">
      <c r="B15630" s="280"/>
    </row>
    <row r="15631" spans="2:2">
      <c r="B15631" s="280"/>
    </row>
    <row r="15632" spans="2:2">
      <c r="B15632" s="280"/>
    </row>
    <row r="15633" spans="2:2">
      <c r="B15633" s="280"/>
    </row>
    <row r="15634" spans="2:2">
      <c r="B15634" s="280"/>
    </row>
    <row r="15635" spans="2:2">
      <c r="B15635" s="280"/>
    </row>
    <row r="15636" spans="2:2">
      <c r="B15636" s="280"/>
    </row>
    <row r="15637" spans="2:2">
      <c r="B15637" s="280"/>
    </row>
    <row r="15638" spans="2:2">
      <c r="B15638" s="280"/>
    </row>
    <row r="15639" spans="2:2">
      <c r="B15639" s="280"/>
    </row>
    <row r="15640" spans="2:2">
      <c r="B15640" s="280"/>
    </row>
    <row r="15641" spans="2:2">
      <c r="B15641" s="280"/>
    </row>
    <row r="15642" spans="2:2">
      <c r="B15642" s="280"/>
    </row>
    <row r="15643" spans="2:2">
      <c r="B15643" s="280"/>
    </row>
    <row r="15644" spans="2:2">
      <c r="B15644" s="280"/>
    </row>
    <row r="15645" spans="2:2">
      <c r="B15645" s="280"/>
    </row>
    <row r="15646" spans="2:2">
      <c r="B15646" s="280"/>
    </row>
    <row r="15647" spans="2:2">
      <c r="B15647" s="280"/>
    </row>
    <row r="15648" spans="2:2">
      <c r="B15648" s="280"/>
    </row>
    <row r="15649" spans="2:2">
      <c r="B15649" s="280"/>
    </row>
    <row r="15650" spans="2:2">
      <c r="B15650" s="280"/>
    </row>
    <row r="15651" spans="2:2">
      <c r="B15651" s="280"/>
    </row>
    <row r="15652" spans="2:2">
      <c r="B15652" s="280"/>
    </row>
    <row r="15653" spans="2:2">
      <c r="B15653" s="280"/>
    </row>
    <row r="15654" spans="2:2">
      <c r="B15654" s="280"/>
    </row>
    <row r="15655" spans="2:2">
      <c r="B15655" s="280"/>
    </row>
    <row r="15656" spans="2:2">
      <c r="B15656" s="280"/>
    </row>
    <row r="15657" spans="2:2">
      <c r="B15657" s="280"/>
    </row>
    <row r="15658" spans="2:2">
      <c r="B15658" s="280"/>
    </row>
    <row r="15659" spans="2:2">
      <c r="B15659" s="280"/>
    </row>
    <row r="15660" spans="2:2">
      <c r="B15660" s="280"/>
    </row>
    <row r="15661" spans="2:2">
      <c r="B15661" s="280"/>
    </row>
    <row r="15662" spans="2:2">
      <c r="B15662" s="280"/>
    </row>
    <row r="15663" spans="2:2">
      <c r="B15663" s="280"/>
    </row>
    <row r="15664" spans="2:2">
      <c r="B15664" s="280"/>
    </row>
    <row r="15665" spans="2:2">
      <c r="B15665" s="280"/>
    </row>
    <row r="15666" spans="2:2">
      <c r="B15666" s="280"/>
    </row>
    <row r="15667" spans="2:2">
      <c r="B15667" s="280"/>
    </row>
    <row r="15668" spans="2:2">
      <c r="B15668" s="280"/>
    </row>
    <row r="15669" spans="2:2">
      <c r="B15669" s="280"/>
    </row>
    <row r="15670" spans="2:2">
      <c r="B15670" s="280"/>
    </row>
    <row r="15671" spans="2:2">
      <c r="B15671" s="280"/>
    </row>
    <row r="15672" spans="2:2">
      <c r="B15672" s="280"/>
    </row>
    <row r="15673" spans="2:2">
      <c r="B15673" s="280"/>
    </row>
    <row r="15674" spans="2:2">
      <c r="B15674" s="280"/>
    </row>
    <row r="15675" spans="2:2">
      <c r="B15675" s="280"/>
    </row>
    <row r="15676" spans="2:2">
      <c r="B15676" s="280"/>
    </row>
    <row r="15677" spans="2:2">
      <c r="B15677" s="280"/>
    </row>
    <row r="15678" spans="2:2">
      <c r="B15678" s="280"/>
    </row>
    <row r="15679" spans="2:2">
      <c r="B15679" s="280"/>
    </row>
    <row r="15680" spans="2:2">
      <c r="B15680" s="280"/>
    </row>
    <row r="15681" spans="2:2">
      <c r="B15681" s="280"/>
    </row>
    <row r="15682" spans="2:2">
      <c r="B15682" s="280"/>
    </row>
    <row r="15683" spans="2:2">
      <c r="B15683" s="280"/>
    </row>
    <row r="15684" spans="2:2">
      <c r="B15684" s="280"/>
    </row>
    <row r="15685" spans="2:2">
      <c r="B15685" s="280"/>
    </row>
    <row r="15686" spans="2:2">
      <c r="B15686" s="280"/>
    </row>
    <row r="15687" spans="2:2">
      <c r="B15687" s="280"/>
    </row>
    <row r="15688" spans="2:2">
      <c r="B15688" s="280"/>
    </row>
    <row r="15689" spans="2:2">
      <c r="B15689" s="280"/>
    </row>
    <row r="15690" spans="2:2">
      <c r="B15690" s="280"/>
    </row>
    <row r="15691" spans="2:2">
      <c r="B15691" s="280"/>
    </row>
    <row r="15692" spans="2:2">
      <c r="B15692" s="280"/>
    </row>
    <row r="15693" spans="2:2">
      <c r="B15693" s="280"/>
    </row>
    <row r="15694" spans="2:2">
      <c r="B15694" s="280"/>
    </row>
    <row r="15695" spans="2:2">
      <c r="B15695" s="280"/>
    </row>
    <row r="15696" spans="2:2">
      <c r="B15696" s="280"/>
    </row>
    <row r="15697" spans="2:2">
      <c r="B15697" s="280"/>
    </row>
    <row r="15698" spans="2:2">
      <c r="B15698" s="280"/>
    </row>
    <row r="15699" spans="2:2">
      <c r="B15699" s="280"/>
    </row>
    <row r="15700" spans="2:2">
      <c r="B15700" s="280"/>
    </row>
    <row r="15701" spans="2:2">
      <c r="B15701" s="280"/>
    </row>
    <row r="15702" spans="2:2">
      <c r="B15702" s="280"/>
    </row>
    <row r="15703" spans="2:2">
      <c r="B15703" s="280"/>
    </row>
    <row r="15704" spans="2:2">
      <c r="B15704" s="280"/>
    </row>
    <row r="15705" spans="2:2">
      <c r="B15705" s="280"/>
    </row>
    <row r="15706" spans="2:2">
      <c r="B15706" s="280"/>
    </row>
    <row r="15707" spans="2:2">
      <c r="B15707" s="280"/>
    </row>
    <row r="15708" spans="2:2">
      <c r="B15708" s="280"/>
    </row>
    <row r="15709" spans="2:2">
      <c r="B15709" s="280"/>
    </row>
    <row r="15710" spans="2:2">
      <c r="B15710" s="280"/>
    </row>
    <row r="15711" spans="2:2">
      <c r="B15711" s="280"/>
    </row>
    <row r="15712" spans="2:2">
      <c r="B15712" s="280"/>
    </row>
    <row r="15713" spans="2:2">
      <c r="B15713" s="280"/>
    </row>
    <row r="15714" spans="2:2">
      <c r="B15714" s="280"/>
    </row>
    <row r="15715" spans="2:2">
      <c r="B15715" s="280"/>
    </row>
    <row r="15716" spans="2:2">
      <c r="B15716" s="280"/>
    </row>
    <row r="15717" spans="2:2">
      <c r="B15717" s="280"/>
    </row>
    <row r="15718" spans="2:2">
      <c r="B15718" s="280"/>
    </row>
    <row r="15719" spans="2:2">
      <c r="B15719" s="280"/>
    </row>
    <row r="15720" spans="2:2">
      <c r="B15720" s="280"/>
    </row>
    <row r="15721" spans="2:2">
      <c r="B15721" s="280"/>
    </row>
    <row r="15722" spans="2:2">
      <c r="B15722" s="280"/>
    </row>
    <row r="15723" spans="2:2">
      <c r="B15723" s="280"/>
    </row>
    <row r="15724" spans="2:2">
      <c r="B15724" s="280"/>
    </row>
    <row r="15725" spans="2:2">
      <c r="B15725" s="280"/>
    </row>
    <row r="15726" spans="2:2">
      <c r="B15726" s="280"/>
    </row>
    <row r="15727" spans="2:2">
      <c r="B15727" s="280"/>
    </row>
    <row r="15728" spans="2:2">
      <c r="B15728" s="280"/>
    </row>
    <row r="15729" spans="2:2">
      <c r="B15729" s="280"/>
    </row>
    <row r="15730" spans="2:2">
      <c r="B15730" s="280"/>
    </row>
    <row r="15731" spans="2:2">
      <c r="B15731" s="280"/>
    </row>
    <row r="15732" spans="2:2">
      <c r="B15732" s="280"/>
    </row>
    <row r="15733" spans="2:2">
      <c r="B15733" s="280"/>
    </row>
    <row r="15734" spans="2:2">
      <c r="B15734" s="280"/>
    </row>
    <row r="15735" spans="2:2">
      <c r="B15735" s="280"/>
    </row>
    <row r="15736" spans="2:2">
      <c r="B15736" s="280"/>
    </row>
    <row r="15737" spans="2:2">
      <c r="B15737" s="280"/>
    </row>
    <row r="15738" spans="2:2">
      <c r="B15738" s="280"/>
    </row>
    <row r="15739" spans="2:2">
      <c r="B15739" s="280"/>
    </row>
    <row r="15740" spans="2:2">
      <c r="B15740" s="280"/>
    </row>
    <row r="15741" spans="2:2">
      <c r="B15741" s="280"/>
    </row>
    <row r="15742" spans="2:2">
      <c r="B15742" s="280"/>
    </row>
    <row r="15743" spans="2:2">
      <c r="B15743" s="280"/>
    </row>
    <row r="15744" spans="2:2">
      <c r="B15744" s="280"/>
    </row>
    <row r="15745" spans="2:2">
      <c r="B15745" s="280"/>
    </row>
    <row r="15746" spans="2:2">
      <c r="B15746" s="280"/>
    </row>
    <row r="15747" spans="2:2">
      <c r="B15747" s="280"/>
    </row>
    <row r="15748" spans="2:2">
      <c r="B15748" s="280"/>
    </row>
    <row r="15749" spans="2:2">
      <c r="B15749" s="280"/>
    </row>
    <row r="15750" spans="2:2">
      <c r="B15750" s="280"/>
    </row>
    <row r="15751" spans="2:2">
      <c r="B15751" s="280"/>
    </row>
    <row r="15752" spans="2:2">
      <c r="B15752" s="280"/>
    </row>
    <row r="15753" spans="2:2">
      <c r="B15753" s="280"/>
    </row>
    <row r="15754" spans="2:2">
      <c r="B15754" s="280"/>
    </row>
    <row r="15755" spans="2:2">
      <c r="B15755" s="280"/>
    </row>
    <row r="15756" spans="2:2">
      <c r="B15756" s="280"/>
    </row>
    <row r="15757" spans="2:2">
      <c r="B15757" s="280"/>
    </row>
    <row r="15758" spans="2:2">
      <c r="B15758" s="280"/>
    </row>
    <row r="15759" spans="2:2">
      <c r="B15759" s="280"/>
    </row>
    <row r="15760" spans="2:2">
      <c r="B15760" s="280"/>
    </row>
    <row r="15761" spans="2:2">
      <c r="B15761" s="280"/>
    </row>
    <row r="15762" spans="2:2">
      <c r="B15762" s="280"/>
    </row>
    <row r="15763" spans="2:2">
      <c r="B15763" s="280"/>
    </row>
    <row r="15764" spans="2:2">
      <c r="B15764" s="280"/>
    </row>
    <row r="15765" spans="2:2">
      <c r="B15765" s="280"/>
    </row>
    <row r="15766" spans="2:2">
      <c r="B15766" s="280"/>
    </row>
    <row r="15767" spans="2:2">
      <c r="B15767" s="280"/>
    </row>
    <row r="15768" spans="2:2">
      <c r="B15768" s="280"/>
    </row>
    <row r="15769" spans="2:2">
      <c r="B15769" s="280"/>
    </row>
    <row r="15770" spans="2:2">
      <c r="B15770" s="280"/>
    </row>
    <row r="15771" spans="2:2">
      <c r="B15771" s="280"/>
    </row>
    <row r="15772" spans="2:2">
      <c r="B15772" s="280"/>
    </row>
    <row r="15773" spans="2:2">
      <c r="B15773" s="280"/>
    </row>
    <row r="15774" spans="2:2">
      <c r="B15774" s="280"/>
    </row>
    <row r="15775" spans="2:2">
      <c r="B15775" s="280"/>
    </row>
    <row r="15776" spans="2:2">
      <c r="B15776" s="280"/>
    </row>
    <row r="15777" spans="2:2">
      <c r="B15777" s="280"/>
    </row>
    <row r="15778" spans="2:2">
      <c r="B15778" s="280"/>
    </row>
    <row r="15779" spans="2:2">
      <c r="B15779" s="280"/>
    </row>
    <row r="15780" spans="2:2">
      <c r="B15780" s="280"/>
    </row>
    <row r="15781" spans="2:2">
      <c r="B15781" s="280"/>
    </row>
    <row r="15782" spans="2:2">
      <c r="B15782" s="280"/>
    </row>
    <row r="15783" spans="2:2">
      <c r="B15783" s="280"/>
    </row>
    <row r="15784" spans="2:2">
      <c r="B15784" s="280"/>
    </row>
    <row r="15785" spans="2:2">
      <c r="B15785" s="280"/>
    </row>
    <row r="15786" spans="2:2">
      <c r="B15786" s="280"/>
    </row>
    <row r="15787" spans="2:2">
      <c r="B15787" s="280"/>
    </row>
    <row r="15788" spans="2:2">
      <c r="B15788" s="280"/>
    </row>
    <row r="15789" spans="2:2">
      <c r="B15789" s="280"/>
    </row>
    <row r="15790" spans="2:2">
      <c r="B15790" s="280"/>
    </row>
    <row r="15791" spans="2:2">
      <c r="B15791" s="280"/>
    </row>
    <row r="15792" spans="2:2">
      <c r="B15792" s="280"/>
    </row>
    <row r="15793" spans="2:2">
      <c r="B15793" s="280"/>
    </row>
    <row r="15794" spans="2:2">
      <c r="B15794" s="280"/>
    </row>
    <row r="15795" spans="2:2">
      <c r="B15795" s="280"/>
    </row>
    <row r="15796" spans="2:2">
      <c r="B15796" s="280"/>
    </row>
    <row r="15797" spans="2:2">
      <c r="B15797" s="280"/>
    </row>
    <row r="15798" spans="2:2">
      <c r="B15798" s="280"/>
    </row>
    <row r="15799" spans="2:2">
      <c r="B15799" s="280"/>
    </row>
    <row r="15800" spans="2:2">
      <c r="B15800" s="280"/>
    </row>
    <row r="15801" spans="2:2">
      <c r="B15801" s="280"/>
    </row>
    <row r="15802" spans="2:2">
      <c r="B15802" s="280"/>
    </row>
    <row r="15803" spans="2:2">
      <c r="B15803" s="280"/>
    </row>
    <row r="15804" spans="2:2">
      <c r="B15804" s="280"/>
    </row>
    <row r="15805" spans="2:2">
      <c r="B15805" s="280"/>
    </row>
    <row r="15806" spans="2:2">
      <c r="B15806" s="280"/>
    </row>
    <row r="15807" spans="2:2">
      <c r="B15807" s="280"/>
    </row>
    <row r="15808" spans="2:2">
      <c r="B15808" s="280"/>
    </row>
    <row r="15809" spans="2:2">
      <c r="B15809" s="280"/>
    </row>
    <row r="15810" spans="2:2">
      <c r="B15810" s="280"/>
    </row>
    <row r="15811" spans="2:2">
      <c r="B15811" s="280"/>
    </row>
    <row r="15812" spans="2:2">
      <c r="B15812" s="280"/>
    </row>
    <row r="15813" spans="2:2">
      <c r="B15813" s="280"/>
    </row>
    <row r="15814" spans="2:2">
      <c r="B15814" s="280"/>
    </row>
    <row r="15815" spans="2:2">
      <c r="B15815" s="280"/>
    </row>
    <row r="15816" spans="2:2">
      <c r="B15816" s="280"/>
    </row>
    <row r="15817" spans="2:2">
      <c r="B15817" s="280"/>
    </row>
    <row r="15818" spans="2:2">
      <c r="B15818" s="280"/>
    </row>
    <row r="15819" spans="2:2">
      <c r="B15819" s="280"/>
    </row>
    <row r="15820" spans="2:2">
      <c r="B15820" s="280"/>
    </row>
    <row r="15821" spans="2:2">
      <c r="B15821" s="280"/>
    </row>
    <row r="15822" spans="2:2">
      <c r="B15822" s="280"/>
    </row>
    <row r="15823" spans="2:2">
      <c r="B15823" s="280"/>
    </row>
    <row r="15824" spans="2:2">
      <c r="B15824" s="280"/>
    </row>
    <row r="15825" spans="2:2">
      <c r="B15825" s="280"/>
    </row>
    <row r="15826" spans="2:2">
      <c r="B15826" s="280"/>
    </row>
    <row r="15827" spans="2:2">
      <c r="B15827" s="280"/>
    </row>
    <row r="15828" spans="2:2">
      <c r="B15828" s="280"/>
    </row>
    <row r="15829" spans="2:2">
      <c r="B15829" s="280"/>
    </row>
    <row r="15830" spans="2:2">
      <c r="B15830" s="280"/>
    </row>
    <row r="15831" spans="2:2">
      <c r="B15831" s="280"/>
    </row>
    <row r="15832" spans="2:2">
      <c r="B15832" s="280"/>
    </row>
    <row r="15833" spans="2:2">
      <c r="B15833" s="280"/>
    </row>
    <row r="15834" spans="2:2">
      <c r="B15834" s="280"/>
    </row>
    <row r="15835" spans="2:2">
      <c r="B15835" s="280"/>
    </row>
    <row r="15836" spans="2:2">
      <c r="B15836" s="280"/>
    </row>
    <row r="15837" spans="2:2">
      <c r="B15837" s="280"/>
    </row>
    <row r="15838" spans="2:2">
      <c r="B15838" s="280"/>
    </row>
    <row r="15839" spans="2:2">
      <c r="B15839" s="280"/>
    </row>
    <row r="15840" spans="2:2">
      <c r="B15840" s="280"/>
    </row>
    <row r="15841" spans="2:2">
      <c r="B15841" s="280"/>
    </row>
    <row r="15842" spans="2:2">
      <c r="B15842" s="280"/>
    </row>
    <row r="15843" spans="2:2">
      <c r="B15843" s="280"/>
    </row>
    <row r="15844" spans="2:2">
      <c r="B15844" s="280"/>
    </row>
    <row r="15845" spans="2:2">
      <c r="B15845" s="280"/>
    </row>
    <row r="15846" spans="2:2">
      <c r="B15846" s="280"/>
    </row>
    <row r="15847" spans="2:2">
      <c r="B15847" s="280"/>
    </row>
    <row r="15848" spans="2:2">
      <c r="B15848" s="280"/>
    </row>
    <row r="15849" spans="2:2">
      <c r="B15849" s="280"/>
    </row>
    <row r="15850" spans="2:2">
      <c r="B15850" s="280"/>
    </row>
    <row r="15851" spans="2:2">
      <c r="B15851" s="280"/>
    </row>
    <row r="15852" spans="2:2">
      <c r="B15852" s="280"/>
    </row>
    <row r="15853" spans="2:2">
      <c r="B15853" s="280"/>
    </row>
    <row r="15854" spans="2:2">
      <c r="B15854" s="280"/>
    </row>
    <row r="15855" spans="2:2">
      <c r="B15855" s="280"/>
    </row>
    <row r="15856" spans="2:2">
      <c r="B15856" s="280"/>
    </row>
    <row r="15857" spans="2:2">
      <c r="B15857" s="280"/>
    </row>
    <row r="15858" spans="2:2">
      <c r="B15858" s="280"/>
    </row>
    <row r="15859" spans="2:2">
      <c r="B15859" s="280"/>
    </row>
    <row r="15860" spans="2:2">
      <c r="B15860" s="280"/>
    </row>
    <row r="15861" spans="2:2">
      <c r="B15861" s="280"/>
    </row>
    <row r="15862" spans="2:2">
      <c r="B15862" s="280"/>
    </row>
    <row r="15863" spans="2:2">
      <c r="B15863" s="280"/>
    </row>
    <row r="15864" spans="2:2">
      <c r="B15864" s="280"/>
    </row>
    <row r="15865" spans="2:2">
      <c r="B15865" s="280"/>
    </row>
    <row r="15866" spans="2:2">
      <c r="B15866" s="280"/>
    </row>
    <row r="15867" spans="2:2">
      <c r="B15867" s="280"/>
    </row>
    <row r="15868" spans="2:2">
      <c r="B15868" s="280"/>
    </row>
    <row r="15869" spans="2:2">
      <c r="B15869" s="280"/>
    </row>
    <row r="15870" spans="2:2">
      <c r="B15870" s="280"/>
    </row>
    <row r="15871" spans="2:2">
      <c r="B15871" s="280"/>
    </row>
    <row r="15872" spans="2:2">
      <c r="B15872" s="280"/>
    </row>
    <row r="15873" spans="2:2">
      <c r="B15873" s="280"/>
    </row>
    <row r="15874" spans="2:2">
      <c r="B15874" s="280"/>
    </row>
    <row r="15875" spans="2:2">
      <c r="B15875" s="280"/>
    </row>
    <row r="15876" spans="2:2">
      <c r="B15876" s="280"/>
    </row>
    <row r="15877" spans="2:2">
      <c r="B15877" s="280"/>
    </row>
    <row r="15878" spans="2:2">
      <c r="B15878" s="280"/>
    </row>
    <row r="15879" spans="2:2">
      <c r="B15879" s="280"/>
    </row>
    <row r="15880" spans="2:2">
      <c r="B15880" s="280"/>
    </row>
    <row r="15881" spans="2:2">
      <c r="B15881" s="280"/>
    </row>
    <row r="15882" spans="2:2">
      <c r="B15882" s="280"/>
    </row>
    <row r="15883" spans="2:2">
      <c r="B15883" s="280"/>
    </row>
    <row r="15884" spans="2:2">
      <c r="B15884" s="280"/>
    </row>
    <row r="15885" spans="2:2">
      <c r="B15885" s="280"/>
    </row>
    <row r="15886" spans="2:2">
      <c r="B15886" s="280"/>
    </row>
    <row r="15887" spans="2:2">
      <c r="B15887" s="280"/>
    </row>
    <row r="15888" spans="2:2">
      <c r="B15888" s="280"/>
    </row>
    <row r="15889" spans="2:2">
      <c r="B15889" s="280"/>
    </row>
    <row r="15890" spans="2:2">
      <c r="B15890" s="280"/>
    </row>
    <row r="15891" spans="2:2">
      <c r="B15891" s="280"/>
    </row>
    <row r="15892" spans="2:2">
      <c r="B15892" s="280"/>
    </row>
    <row r="15893" spans="2:2">
      <c r="B15893" s="280"/>
    </row>
    <row r="15894" spans="2:2">
      <c r="B15894" s="280"/>
    </row>
    <row r="15895" spans="2:2">
      <c r="B15895" s="280"/>
    </row>
    <row r="15896" spans="2:2">
      <c r="B15896" s="280"/>
    </row>
    <row r="15897" spans="2:2">
      <c r="B15897" s="280"/>
    </row>
    <row r="15898" spans="2:2">
      <c r="B15898" s="280"/>
    </row>
    <row r="15899" spans="2:2">
      <c r="B15899" s="280"/>
    </row>
    <row r="15900" spans="2:2">
      <c r="B15900" s="280"/>
    </row>
    <row r="15901" spans="2:2">
      <c r="B15901" s="280"/>
    </row>
    <row r="15902" spans="2:2">
      <c r="B15902" s="280"/>
    </row>
    <row r="15903" spans="2:2">
      <c r="B15903" s="280"/>
    </row>
    <row r="15904" spans="2:2">
      <c r="B15904" s="280"/>
    </row>
    <row r="15905" spans="2:2">
      <c r="B15905" s="280"/>
    </row>
    <row r="15906" spans="2:2">
      <c r="B15906" s="280"/>
    </row>
    <row r="15907" spans="2:2">
      <c r="B15907" s="280"/>
    </row>
    <row r="15908" spans="2:2">
      <c r="B15908" s="280"/>
    </row>
    <row r="15909" spans="2:2">
      <c r="B15909" s="280"/>
    </row>
    <row r="15910" spans="2:2">
      <c r="B15910" s="280"/>
    </row>
    <row r="15911" spans="2:2">
      <c r="B15911" s="280"/>
    </row>
    <row r="15912" spans="2:2">
      <c r="B15912" s="280"/>
    </row>
    <row r="15913" spans="2:2">
      <c r="B15913" s="280"/>
    </row>
    <row r="15914" spans="2:2">
      <c r="B15914" s="280"/>
    </row>
    <row r="15915" spans="2:2">
      <c r="B15915" s="280"/>
    </row>
    <row r="15916" spans="2:2">
      <c r="B15916" s="280"/>
    </row>
    <row r="15917" spans="2:2">
      <c r="B15917" s="280"/>
    </row>
    <row r="15918" spans="2:2">
      <c r="B15918" s="280"/>
    </row>
    <row r="15919" spans="2:2">
      <c r="B15919" s="280"/>
    </row>
    <row r="15920" spans="2:2">
      <c r="B15920" s="280"/>
    </row>
    <row r="15921" spans="2:2">
      <c r="B15921" s="280"/>
    </row>
    <row r="15922" spans="2:2">
      <c r="B15922" s="280"/>
    </row>
    <row r="15923" spans="2:2">
      <c r="B15923" s="280"/>
    </row>
    <row r="15924" spans="2:2">
      <c r="B15924" s="280"/>
    </row>
    <row r="15925" spans="2:2">
      <c r="B15925" s="280"/>
    </row>
    <row r="15926" spans="2:2">
      <c r="B15926" s="280"/>
    </row>
    <row r="15927" spans="2:2">
      <c r="B15927" s="280"/>
    </row>
    <row r="15928" spans="2:2">
      <c r="B15928" s="280"/>
    </row>
    <row r="15929" spans="2:2">
      <c r="B15929" s="280"/>
    </row>
    <row r="15930" spans="2:2">
      <c r="B15930" s="280"/>
    </row>
    <row r="15931" spans="2:2">
      <c r="B15931" s="280"/>
    </row>
    <row r="15932" spans="2:2">
      <c r="B15932" s="280"/>
    </row>
    <row r="15933" spans="2:2">
      <c r="B15933" s="280"/>
    </row>
    <row r="15934" spans="2:2">
      <c r="B15934" s="280"/>
    </row>
    <row r="15935" spans="2:2">
      <c r="B15935" s="280"/>
    </row>
    <row r="15936" spans="2:2">
      <c r="B15936" s="280"/>
    </row>
    <row r="15937" spans="2:2">
      <c r="B15937" s="280"/>
    </row>
    <row r="15938" spans="2:2">
      <c r="B15938" s="280"/>
    </row>
    <row r="15939" spans="2:2">
      <c r="B15939" s="280"/>
    </row>
    <row r="15940" spans="2:2">
      <c r="B15940" s="280"/>
    </row>
    <row r="15941" spans="2:2">
      <c r="B15941" s="280"/>
    </row>
    <row r="15942" spans="2:2">
      <c r="B15942" s="280"/>
    </row>
    <row r="15943" spans="2:2">
      <c r="B15943" s="280"/>
    </row>
    <row r="15944" spans="2:2">
      <c r="B15944" s="280"/>
    </row>
    <row r="15945" spans="2:2">
      <c r="B15945" s="280"/>
    </row>
    <row r="15946" spans="2:2">
      <c r="B15946" s="280"/>
    </row>
    <row r="15947" spans="2:2">
      <c r="B15947" s="280"/>
    </row>
    <row r="15948" spans="2:2">
      <c r="B15948" s="280"/>
    </row>
    <row r="15949" spans="2:2">
      <c r="B15949" s="280"/>
    </row>
    <row r="15950" spans="2:2">
      <c r="B15950" s="280"/>
    </row>
    <row r="15951" spans="2:2">
      <c r="B15951" s="280"/>
    </row>
    <row r="15952" spans="2:2">
      <c r="B15952" s="280"/>
    </row>
    <row r="15953" spans="2:2">
      <c r="B15953" s="280"/>
    </row>
    <row r="15954" spans="2:2">
      <c r="B15954" s="280"/>
    </row>
    <row r="15955" spans="2:2">
      <c r="B15955" s="280"/>
    </row>
    <row r="15956" spans="2:2">
      <c r="B15956" s="280"/>
    </row>
    <row r="15957" spans="2:2">
      <c r="B15957" s="280"/>
    </row>
    <row r="15958" spans="2:2">
      <c r="B15958" s="280"/>
    </row>
    <row r="15959" spans="2:2">
      <c r="B15959" s="280"/>
    </row>
    <row r="15960" spans="2:2">
      <c r="B15960" s="280"/>
    </row>
    <row r="15961" spans="2:2">
      <c r="B15961" s="280"/>
    </row>
    <row r="15962" spans="2:2">
      <c r="B15962" s="280"/>
    </row>
    <row r="15963" spans="2:2">
      <c r="B15963" s="280"/>
    </row>
    <row r="15964" spans="2:2">
      <c r="B15964" s="280"/>
    </row>
    <row r="15965" spans="2:2">
      <c r="B15965" s="280"/>
    </row>
    <row r="15966" spans="2:2">
      <c r="B15966" s="280"/>
    </row>
    <row r="15967" spans="2:2">
      <c r="B15967" s="280"/>
    </row>
    <row r="15968" spans="2:2">
      <c r="B15968" s="280"/>
    </row>
    <row r="15969" spans="2:2">
      <c r="B15969" s="280"/>
    </row>
    <row r="15970" spans="2:2">
      <c r="B15970" s="280"/>
    </row>
    <row r="15971" spans="2:2">
      <c r="B15971" s="280"/>
    </row>
    <row r="15972" spans="2:2">
      <c r="B15972" s="280"/>
    </row>
    <row r="15973" spans="2:2">
      <c r="B15973" s="280"/>
    </row>
    <row r="15974" spans="2:2">
      <c r="B15974" s="280"/>
    </row>
    <row r="15975" spans="2:2">
      <c r="B15975" s="280"/>
    </row>
    <row r="15976" spans="2:2">
      <c r="B15976" s="280"/>
    </row>
    <row r="15977" spans="2:2">
      <c r="B15977" s="280"/>
    </row>
    <row r="15978" spans="2:2">
      <c r="B15978" s="280"/>
    </row>
    <row r="15979" spans="2:2">
      <c r="B15979" s="280"/>
    </row>
    <row r="15980" spans="2:2">
      <c r="B15980" s="280"/>
    </row>
    <row r="15981" spans="2:2">
      <c r="B15981" s="280"/>
    </row>
    <row r="15982" spans="2:2">
      <c r="B15982" s="280"/>
    </row>
    <row r="15983" spans="2:2">
      <c r="B15983" s="280"/>
    </row>
    <row r="15984" spans="2:2">
      <c r="B15984" s="280"/>
    </row>
    <row r="15985" spans="2:2">
      <c r="B15985" s="280"/>
    </row>
    <row r="15986" spans="2:2">
      <c r="B15986" s="280"/>
    </row>
    <row r="15987" spans="2:2">
      <c r="B15987" s="280"/>
    </row>
    <row r="15988" spans="2:2">
      <c r="B15988" s="280"/>
    </row>
    <row r="15989" spans="2:2">
      <c r="B15989" s="280"/>
    </row>
    <row r="15990" spans="2:2">
      <c r="B15990" s="280"/>
    </row>
    <row r="15991" spans="2:2">
      <c r="B15991" s="280"/>
    </row>
    <row r="15992" spans="2:2">
      <c r="B15992" s="280"/>
    </row>
    <row r="15993" spans="2:2">
      <c r="B15993" s="280"/>
    </row>
    <row r="15994" spans="2:2">
      <c r="B15994" s="280"/>
    </row>
    <row r="15995" spans="2:2">
      <c r="B15995" s="280"/>
    </row>
    <row r="15996" spans="2:2">
      <c r="B15996" s="280"/>
    </row>
    <row r="15997" spans="2:2">
      <c r="B15997" s="280"/>
    </row>
    <row r="15998" spans="2:2">
      <c r="B15998" s="280"/>
    </row>
    <row r="15999" spans="2:2">
      <c r="B15999" s="280"/>
    </row>
    <row r="16000" spans="2:2">
      <c r="B16000" s="280"/>
    </row>
    <row r="16001" spans="2:2">
      <c r="B16001" s="280"/>
    </row>
    <row r="16002" spans="2:2">
      <c r="B16002" s="280"/>
    </row>
    <row r="16003" spans="2:2">
      <c r="B16003" s="280"/>
    </row>
    <row r="16004" spans="2:2">
      <c r="B16004" s="280"/>
    </row>
    <row r="16005" spans="2:2">
      <c r="B16005" s="280"/>
    </row>
    <row r="16006" spans="2:2">
      <c r="B16006" s="280"/>
    </row>
    <row r="16007" spans="2:2">
      <c r="B16007" s="280"/>
    </row>
    <row r="16008" spans="2:2">
      <c r="B16008" s="280"/>
    </row>
    <row r="16009" spans="2:2">
      <c r="B16009" s="280"/>
    </row>
    <row r="16010" spans="2:2">
      <c r="B16010" s="280"/>
    </row>
    <row r="16011" spans="2:2">
      <c r="B16011" s="280"/>
    </row>
    <row r="16012" spans="2:2">
      <c r="B16012" s="280"/>
    </row>
    <row r="16013" spans="2:2">
      <c r="B16013" s="280"/>
    </row>
    <row r="16014" spans="2:2">
      <c r="B16014" s="280"/>
    </row>
    <row r="16015" spans="2:2">
      <c r="B16015" s="280"/>
    </row>
    <row r="16016" spans="2:2">
      <c r="B16016" s="280"/>
    </row>
    <row r="16017" spans="2:2">
      <c r="B16017" s="280"/>
    </row>
    <row r="16018" spans="2:2">
      <c r="B16018" s="280"/>
    </row>
    <row r="16019" spans="2:2">
      <c r="B16019" s="280"/>
    </row>
    <row r="16020" spans="2:2">
      <c r="B16020" s="280"/>
    </row>
    <row r="16021" spans="2:2">
      <c r="B16021" s="280"/>
    </row>
    <row r="16022" spans="2:2">
      <c r="B16022" s="280"/>
    </row>
    <row r="16023" spans="2:2">
      <c r="B16023" s="280"/>
    </row>
    <row r="16024" spans="2:2">
      <c r="B16024" s="280"/>
    </row>
    <row r="16025" spans="2:2">
      <c r="B16025" s="280"/>
    </row>
    <row r="16026" spans="2:2">
      <c r="B16026" s="280"/>
    </row>
    <row r="16027" spans="2:2">
      <c r="B16027" s="280"/>
    </row>
    <row r="16028" spans="2:2">
      <c r="B16028" s="280"/>
    </row>
    <row r="16029" spans="2:2">
      <c r="B16029" s="280"/>
    </row>
    <row r="16030" spans="2:2">
      <c r="B16030" s="280"/>
    </row>
    <row r="16031" spans="2:2">
      <c r="B16031" s="280"/>
    </row>
    <row r="16032" spans="2:2">
      <c r="B16032" s="280"/>
    </row>
    <row r="16033" spans="2:2">
      <c r="B16033" s="280"/>
    </row>
    <row r="16034" spans="2:2">
      <c r="B16034" s="280"/>
    </row>
    <row r="16035" spans="2:2">
      <c r="B16035" s="280"/>
    </row>
    <row r="16036" spans="2:2">
      <c r="B16036" s="280"/>
    </row>
    <row r="16037" spans="2:2">
      <c r="B16037" s="280"/>
    </row>
    <row r="16038" spans="2:2">
      <c r="B16038" s="280"/>
    </row>
    <row r="16039" spans="2:2">
      <c r="B16039" s="280"/>
    </row>
    <row r="16040" spans="2:2">
      <c r="B16040" s="280"/>
    </row>
    <row r="16041" spans="2:2">
      <c r="B16041" s="280"/>
    </row>
    <row r="16042" spans="2:2">
      <c r="B16042" s="280"/>
    </row>
    <row r="16043" spans="2:2">
      <c r="B16043" s="280"/>
    </row>
    <row r="16044" spans="2:2">
      <c r="B16044" s="280"/>
    </row>
    <row r="16045" spans="2:2">
      <c r="B16045" s="280"/>
    </row>
    <row r="16046" spans="2:2">
      <c r="B16046" s="280"/>
    </row>
    <row r="16047" spans="2:2">
      <c r="B16047" s="280"/>
    </row>
    <row r="16048" spans="2:2">
      <c r="B16048" s="280"/>
    </row>
    <row r="16049" spans="2:2">
      <c r="B16049" s="280"/>
    </row>
    <row r="16050" spans="2:2">
      <c r="B16050" s="280"/>
    </row>
    <row r="16051" spans="2:2">
      <c r="B16051" s="280"/>
    </row>
    <row r="16052" spans="2:2">
      <c r="B16052" s="280"/>
    </row>
    <row r="16053" spans="2:2">
      <c r="B16053" s="280"/>
    </row>
    <row r="16054" spans="2:2">
      <c r="B16054" s="280"/>
    </row>
    <row r="16055" spans="2:2">
      <c r="B16055" s="280"/>
    </row>
    <row r="16056" spans="2:2">
      <c r="B16056" s="280"/>
    </row>
    <row r="16057" spans="2:2">
      <c r="B16057" s="280"/>
    </row>
    <row r="16058" spans="2:2">
      <c r="B16058" s="280"/>
    </row>
    <row r="16059" spans="2:2">
      <c r="B16059" s="280"/>
    </row>
    <row r="16060" spans="2:2">
      <c r="B16060" s="280"/>
    </row>
    <row r="16061" spans="2:2">
      <c r="B16061" s="280"/>
    </row>
    <row r="16062" spans="2:2">
      <c r="B16062" s="280"/>
    </row>
    <row r="16063" spans="2:2">
      <c r="B16063" s="280"/>
    </row>
    <row r="16064" spans="2:2">
      <c r="B16064" s="280"/>
    </row>
    <row r="16065" spans="2:2">
      <c r="B16065" s="280"/>
    </row>
    <row r="16066" spans="2:2">
      <c r="B16066" s="280"/>
    </row>
    <row r="16067" spans="2:2">
      <c r="B16067" s="280"/>
    </row>
    <row r="16068" spans="2:2">
      <c r="B16068" s="280"/>
    </row>
    <row r="16069" spans="2:2">
      <c r="B16069" s="280"/>
    </row>
    <row r="16070" spans="2:2">
      <c r="B16070" s="280"/>
    </row>
    <row r="16071" spans="2:2">
      <c r="B16071" s="280"/>
    </row>
    <row r="16072" spans="2:2">
      <c r="B16072" s="280"/>
    </row>
    <row r="16073" spans="2:2">
      <c r="B16073" s="280"/>
    </row>
    <row r="16074" spans="2:2">
      <c r="B16074" s="280"/>
    </row>
    <row r="16075" spans="2:2">
      <c r="B16075" s="280"/>
    </row>
    <row r="16076" spans="2:2">
      <c r="B16076" s="280"/>
    </row>
    <row r="16077" spans="2:2">
      <c r="B16077" s="280"/>
    </row>
    <row r="16078" spans="2:2">
      <c r="B16078" s="280"/>
    </row>
    <row r="16079" spans="2:2">
      <c r="B16079" s="280"/>
    </row>
    <row r="16080" spans="2:2">
      <c r="B16080" s="280"/>
    </row>
    <row r="16081" spans="2:2">
      <c r="B16081" s="280"/>
    </row>
    <row r="16082" spans="2:2">
      <c r="B16082" s="280"/>
    </row>
    <row r="16083" spans="2:2">
      <c r="B16083" s="280"/>
    </row>
    <row r="16084" spans="2:2">
      <c r="B16084" s="280"/>
    </row>
    <row r="16085" spans="2:2">
      <c r="B16085" s="280"/>
    </row>
    <row r="16086" spans="2:2">
      <c r="B16086" s="280"/>
    </row>
    <row r="16087" spans="2:2">
      <c r="B16087" s="280"/>
    </row>
    <row r="16088" spans="2:2">
      <c r="B16088" s="280"/>
    </row>
    <row r="16089" spans="2:2">
      <c r="B16089" s="280"/>
    </row>
    <row r="16090" spans="2:2">
      <c r="B16090" s="280"/>
    </row>
    <row r="16091" spans="2:2">
      <c r="B16091" s="280"/>
    </row>
    <row r="16092" spans="2:2">
      <c r="B16092" s="280"/>
    </row>
    <row r="16093" spans="2:2">
      <c r="B16093" s="280"/>
    </row>
    <row r="16094" spans="2:2">
      <c r="B16094" s="280"/>
    </row>
    <row r="16095" spans="2:2">
      <c r="B16095" s="280"/>
    </row>
    <row r="16096" spans="2:2">
      <c r="B16096" s="280"/>
    </row>
    <row r="16097" spans="2:2">
      <c r="B16097" s="280"/>
    </row>
    <row r="16098" spans="2:2">
      <c r="B16098" s="280"/>
    </row>
    <row r="16099" spans="2:2">
      <c r="B16099" s="280"/>
    </row>
    <row r="16100" spans="2:2">
      <c r="B16100" s="280"/>
    </row>
    <row r="16101" spans="2:2">
      <c r="B16101" s="280"/>
    </row>
    <row r="16102" spans="2:2">
      <c r="B16102" s="280"/>
    </row>
    <row r="16103" spans="2:2">
      <c r="B16103" s="280"/>
    </row>
    <row r="16104" spans="2:2">
      <c r="B16104" s="280"/>
    </row>
    <row r="16105" spans="2:2">
      <c r="B16105" s="280"/>
    </row>
    <row r="16106" spans="2:2">
      <c r="B16106" s="280"/>
    </row>
    <row r="16107" spans="2:2">
      <c r="B16107" s="280"/>
    </row>
    <row r="16108" spans="2:2">
      <c r="B16108" s="280"/>
    </row>
    <row r="16109" spans="2:2">
      <c r="B16109" s="280"/>
    </row>
    <row r="16110" spans="2:2">
      <c r="B16110" s="280"/>
    </row>
    <row r="16111" spans="2:2">
      <c r="B16111" s="280"/>
    </row>
    <row r="16112" spans="2:2">
      <c r="B16112" s="280"/>
    </row>
    <row r="16113" spans="2:2">
      <c r="B16113" s="280"/>
    </row>
    <row r="16114" spans="2:2">
      <c r="B16114" s="280"/>
    </row>
    <row r="16115" spans="2:2">
      <c r="B16115" s="280"/>
    </row>
    <row r="16116" spans="2:2">
      <c r="B16116" s="280"/>
    </row>
    <row r="16117" spans="2:2">
      <c r="B16117" s="280"/>
    </row>
    <row r="16118" spans="2:2">
      <c r="B16118" s="280"/>
    </row>
    <row r="16119" spans="2:2">
      <c r="B16119" s="280"/>
    </row>
    <row r="16120" spans="2:2">
      <c r="B16120" s="280"/>
    </row>
    <row r="16121" spans="2:2">
      <c r="B16121" s="280"/>
    </row>
    <row r="16122" spans="2:2">
      <c r="B16122" s="280"/>
    </row>
    <row r="16123" spans="2:2">
      <c r="B16123" s="280"/>
    </row>
    <row r="16124" spans="2:2">
      <c r="B16124" s="280"/>
    </row>
    <row r="16125" spans="2:2">
      <c r="B16125" s="280"/>
    </row>
    <row r="16126" spans="2:2">
      <c r="B16126" s="280"/>
    </row>
    <row r="16127" spans="2:2">
      <c r="B16127" s="280"/>
    </row>
    <row r="16128" spans="2:2">
      <c r="B16128" s="280"/>
    </row>
    <row r="16129" spans="2:2">
      <c r="B16129" s="280"/>
    </row>
    <row r="16130" spans="2:2">
      <c r="B16130" s="280"/>
    </row>
    <row r="16131" spans="2:2">
      <c r="B16131" s="280"/>
    </row>
    <row r="16132" spans="2:2">
      <c r="B16132" s="280"/>
    </row>
    <row r="16133" spans="2:2">
      <c r="B16133" s="280"/>
    </row>
    <row r="16134" spans="2:2">
      <c r="B16134" s="280"/>
    </row>
    <row r="16135" spans="2:2">
      <c r="B16135" s="280"/>
    </row>
    <row r="16136" spans="2:2">
      <c r="B16136" s="280"/>
    </row>
    <row r="16137" spans="2:2">
      <c r="B16137" s="280"/>
    </row>
    <row r="16138" spans="2:2">
      <c r="B16138" s="280"/>
    </row>
    <row r="16139" spans="2:2">
      <c r="B16139" s="280"/>
    </row>
    <row r="16140" spans="2:2">
      <c r="B16140" s="280"/>
    </row>
    <row r="16141" spans="2:2">
      <c r="B16141" s="280"/>
    </row>
    <row r="16142" spans="2:2">
      <c r="B16142" s="280"/>
    </row>
    <row r="16143" spans="2:2">
      <c r="B16143" s="280"/>
    </row>
    <row r="16144" spans="2:2">
      <c r="B16144" s="280"/>
    </row>
    <row r="16145" spans="2:2">
      <c r="B16145" s="280"/>
    </row>
    <row r="16146" spans="2:2">
      <c r="B16146" s="280"/>
    </row>
    <row r="16147" spans="2:2">
      <c r="B16147" s="280"/>
    </row>
    <row r="16148" spans="2:2">
      <c r="B16148" s="280"/>
    </row>
    <row r="16149" spans="2:2">
      <c r="B16149" s="280"/>
    </row>
    <row r="16150" spans="2:2">
      <c r="B16150" s="280"/>
    </row>
    <row r="16151" spans="2:2">
      <c r="B16151" s="280"/>
    </row>
    <row r="16152" spans="2:2">
      <c r="B16152" s="280"/>
    </row>
    <row r="16153" spans="2:2">
      <c r="B16153" s="280"/>
    </row>
    <row r="16154" spans="2:2">
      <c r="B16154" s="280"/>
    </row>
    <row r="16155" spans="2:2">
      <c r="B16155" s="280"/>
    </row>
    <row r="16156" spans="2:2">
      <c r="B16156" s="280"/>
    </row>
    <row r="16157" spans="2:2">
      <c r="B16157" s="280"/>
    </row>
    <row r="16158" spans="2:2">
      <c r="B16158" s="280"/>
    </row>
    <row r="16159" spans="2:2">
      <c r="B16159" s="280"/>
    </row>
    <row r="16160" spans="2:2">
      <c r="B16160" s="280"/>
    </row>
    <row r="16161" spans="2:2">
      <c r="B16161" s="280"/>
    </row>
    <row r="16162" spans="2:2">
      <c r="B16162" s="280"/>
    </row>
    <row r="16163" spans="2:2">
      <c r="B16163" s="280"/>
    </row>
    <row r="16164" spans="2:2">
      <c r="B16164" s="280"/>
    </row>
    <row r="16165" spans="2:2">
      <c r="B16165" s="280"/>
    </row>
    <row r="16166" spans="2:2">
      <c r="B16166" s="280"/>
    </row>
    <row r="16167" spans="2:2">
      <c r="B16167" s="280"/>
    </row>
    <row r="16168" spans="2:2">
      <c r="B16168" s="280"/>
    </row>
    <row r="16169" spans="2:2">
      <c r="B16169" s="280"/>
    </row>
    <row r="16170" spans="2:2">
      <c r="B16170" s="280"/>
    </row>
    <row r="16171" spans="2:2">
      <c r="B16171" s="280"/>
    </row>
    <row r="16172" spans="2:2">
      <c r="B16172" s="280"/>
    </row>
    <row r="16173" spans="2:2">
      <c r="B16173" s="280"/>
    </row>
    <row r="16174" spans="2:2">
      <c r="B16174" s="280"/>
    </row>
    <row r="16175" spans="2:2">
      <c r="B16175" s="280"/>
    </row>
    <row r="16176" spans="2:2">
      <c r="B16176" s="280"/>
    </row>
    <row r="16177" spans="2:2">
      <c r="B16177" s="280"/>
    </row>
    <row r="16178" spans="2:2">
      <c r="B16178" s="280"/>
    </row>
    <row r="16179" spans="2:2">
      <c r="B16179" s="280"/>
    </row>
    <row r="16180" spans="2:2">
      <c r="B16180" s="280"/>
    </row>
    <row r="16181" spans="2:2">
      <c r="B16181" s="280"/>
    </row>
    <row r="16182" spans="2:2">
      <c r="B16182" s="280"/>
    </row>
    <row r="16183" spans="2:2">
      <c r="B16183" s="280"/>
    </row>
    <row r="16184" spans="2:2">
      <c r="B16184" s="280"/>
    </row>
    <row r="16185" spans="2:2">
      <c r="B16185" s="280"/>
    </row>
    <row r="16186" spans="2:2">
      <c r="B16186" s="280"/>
    </row>
    <row r="16187" spans="2:2">
      <c r="B16187" s="280"/>
    </row>
    <row r="16188" spans="2:2">
      <c r="B16188" s="280"/>
    </row>
    <row r="16189" spans="2:2">
      <c r="B16189" s="280"/>
    </row>
    <row r="16190" spans="2:2">
      <c r="B16190" s="280"/>
    </row>
    <row r="16191" spans="2:2">
      <c r="B16191" s="280"/>
    </row>
    <row r="16192" spans="2:2">
      <c r="B16192" s="280"/>
    </row>
    <row r="16193" spans="2:2">
      <c r="B16193" s="280"/>
    </row>
    <row r="16194" spans="2:2">
      <c r="B16194" s="280"/>
    </row>
    <row r="16195" spans="2:2">
      <c r="B16195" s="280"/>
    </row>
    <row r="16196" spans="2:2">
      <c r="B16196" s="280"/>
    </row>
    <row r="16197" spans="2:2">
      <c r="B16197" s="280"/>
    </row>
    <row r="16198" spans="2:2">
      <c r="B16198" s="280"/>
    </row>
    <row r="16199" spans="2:2">
      <c r="B16199" s="280"/>
    </row>
    <row r="16200" spans="2:2">
      <c r="B16200" s="280"/>
    </row>
    <row r="16201" spans="2:2">
      <c r="B16201" s="280"/>
    </row>
    <row r="16202" spans="2:2">
      <c r="B16202" s="280"/>
    </row>
    <row r="16203" spans="2:2">
      <c r="B16203" s="280"/>
    </row>
    <row r="16204" spans="2:2">
      <c r="B16204" s="280"/>
    </row>
    <row r="16205" spans="2:2">
      <c r="B16205" s="280"/>
    </row>
    <row r="16206" spans="2:2">
      <c r="B16206" s="280"/>
    </row>
    <row r="16207" spans="2:2">
      <c r="B16207" s="280"/>
    </row>
    <row r="16208" spans="2:2">
      <c r="B16208" s="280"/>
    </row>
    <row r="16209" spans="2:2">
      <c r="B16209" s="280"/>
    </row>
    <row r="16210" spans="2:2">
      <c r="B16210" s="280"/>
    </row>
    <row r="16211" spans="2:2">
      <c r="B16211" s="280"/>
    </row>
    <row r="16212" spans="2:2">
      <c r="B16212" s="280"/>
    </row>
    <row r="16213" spans="2:2">
      <c r="B16213" s="280"/>
    </row>
    <row r="16214" spans="2:2">
      <c r="B16214" s="280"/>
    </row>
    <row r="16215" spans="2:2">
      <c r="B16215" s="280"/>
    </row>
    <row r="16216" spans="2:2">
      <c r="B16216" s="280"/>
    </row>
    <row r="16217" spans="2:2">
      <c r="B16217" s="280"/>
    </row>
    <row r="16218" spans="2:2">
      <c r="B16218" s="280"/>
    </row>
    <row r="16219" spans="2:2">
      <c r="B16219" s="280"/>
    </row>
    <row r="16220" spans="2:2">
      <c r="B16220" s="280"/>
    </row>
    <row r="16221" spans="2:2">
      <c r="B16221" s="280"/>
    </row>
    <row r="16222" spans="2:2">
      <c r="B16222" s="280"/>
    </row>
    <row r="16223" spans="2:2">
      <c r="B16223" s="280"/>
    </row>
    <row r="16224" spans="2:2">
      <c r="B16224" s="280"/>
    </row>
    <row r="16225" spans="2:2">
      <c r="B16225" s="280"/>
    </row>
    <row r="16226" spans="2:2">
      <c r="B16226" s="280"/>
    </row>
    <row r="16227" spans="2:2">
      <c r="B16227" s="280"/>
    </row>
    <row r="16228" spans="2:2">
      <c r="B16228" s="280"/>
    </row>
    <row r="16229" spans="2:2">
      <c r="B16229" s="280"/>
    </row>
    <row r="16230" spans="2:2">
      <c r="B16230" s="280"/>
    </row>
    <row r="16231" spans="2:2">
      <c r="B16231" s="280"/>
    </row>
    <row r="16232" spans="2:2">
      <c r="B16232" s="280"/>
    </row>
    <row r="16233" spans="2:2">
      <c r="B16233" s="280"/>
    </row>
    <row r="16234" spans="2:2">
      <c r="B16234" s="280"/>
    </row>
    <row r="16235" spans="2:2">
      <c r="B16235" s="280"/>
    </row>
    <row r="16236" spans="2:2">
      <c r="B16236" s="280"/>
    </row>
    <row r="16237" spans="2:2">
      <c r="B16237" s="280"/>
    </row>
    <row r="16238" spans="2:2">
      <c r="B16238" s="280"/>
    </row>
    <row r="16239" spans="2:2">
      <c r="B16239" s="280"/>
    </row>
    <row r="16240" spans="2:2">
      <c r="B16240" s="280"/>
    </row>
    <row r="16241" spans="2:2">
      <c r="B16241" s="280"/>
    </row>
    <row r="16242" spans="2:2">
      <c r="B16242" s="280"/>
    </row>
    <row r="16243" spans="2:2">
      <c r="B16243" s="280"/>
    </row>
    <row r="16244" spans="2:2">
      <c r="B16244" s="280"/>
    </row>
    <row r="16245" spans="2:2">
      <c r="B16245" s="280"/>
    </row>
    <row r="16246" spans="2:2">
      <c r="B16246" s="280"/>
    </row>
    <row r="16247" spans="2:2">
      <c r="B16247" s="280"/>
    </row>
    <row r="16248" spans="2:2">
      <c r="B16248" s="280"/>
    </row>
    <row r="16249" spans="2:2">
      <c r="B16249" s="280"/>
    </row>
    <row r="16250" spans="2:2">
      <c r="B16250" s="280"/>
    </row>
    <row r="16251" spans="2:2">
      <c r="B16251" s="280"/>
    </row>
    <row r="16252" spans="2:2">
      <c r="B16252" s="280"/>
    </row>
    <row r="16253" spans="2:2">
      <c r="B16253" s="280"/>
    </row>
    <row r="16254" spans="2:2">
      <c r="B16254" s="280"/>
    </row>
    <row r="16255" spans="2:2">
      <c r="B16255" s="280"/>
    </row>
    <row r="16256" spans="2:2">
      <c r="B16256" s="280"/>
    </row>
    <row r="16257" spans="2:2">
      <c r="B16257" s="280"/>
    </row>
    <row r="16258" spans="2:2">
      <c r="B16258" s="280"/>
    </row>
    <row r="16259" spans="2:2">
      <c r="B16259" s="280"/>
    </row>
    <row r="16260" spans="2:2">
      <c r="B16260" s="280"/>
    </row>
    <row r="16261" spans="2:2">
      <c r="B16261" s="280"/>
    </row>
    <row r="16262" spans="2:2">
      <c r="B16262" s="280"/>
    </row>
    <row r="16263" spans="2:2">
      <c r="B16263" s="280"/>
    </row>
    <row r="16264" spans="2:2">
      <c r="B16264" s="280"/>
    </row>
    <row r="16265" spans="2:2">
      <c r="B16265" s="280"/>
    </row>
    <row r="16266" spans="2:2">
      <c r="B16266" s="280"/>
    </row>
    <row r="16267" spans="2:2">
      <c r="B16267" s="280"/>
    </row>
    <row r="16268" spans="2:2">
      <c r="B16268" s="280"/>
    </row>
    <row r="16269" spans="2:2">
      <c r="B16269" s="280"/>
    </row>
    <row r="16270" spans="2:2">
      <c r="B16270" s="280"/>
    </row>
    <row r="16271" spans="2:2">
      <c r="B16271" s="280"/>
    </row>
    <row r="16272" spans="2:2">
      <c r="B16272" s="280"/>
    </row>
    <row r="16273" spans="2:2">
      <c r="B16273" s="280"/>
    </row>
    <row r="16274" spans="2:2">
      <c r="B16274" s="280"/>
    </row>
    <row r="16275" spans="2:2">
      <c r="B16275" s="280"/>
    </row>
    <row r="16276" spans="2:2">
      <c r="B16276" s="280"/>
    </row>
    <row r="16277" spans="2:2">
      <c r="B16277" s="280"/>
    </row>
    <row r="16278" spans="2:2">
      <c r="B16278" s="280"/>
    </row>
    <row r="16279" spans="2:2">
      <c r="B16279" s="280"/>
    </row>
    <row r="16280" spans="2:2">
      <c r="B16280" s="280"/>
    </row>
    <row r="16281" spans="2:2">
      <c r="B16281" s="280"/>
    </row>
    <row r="16282" spans="2:2">
      <c r="B16282" s="280"/>
    </row>
    <row r="16283" spans="2:2">
      <c r="B16283" s="280"/>
    </row>
    <row r="16284" spans="2:2">
      <c r="B16284" s="280"/>
    </row>
    <row r="16285" spans="2:2">
      <c r="B16285" s="280"/>
    </row>
    <row r="16286" spans="2:2">
      <c r="B16286" s="280"/>
    </row>
    <row r="16287" spans="2:2">
      <c r="B16287" s="280"/>
    </row>
    <row r="16288" spans="2:2">
      <c r="B16288" s="280"/>
    </row>
    <row r="16289" spans="2:2">
      <c r="B16289" s="280"/>
    </row>
    <row r="16290" spans="2:2">
      <c r="B16290" s="280"/>
    </row>
    <row r="16291" spans="2:2">
      <c r="B16291" s="280"/>
    </row>
    <row r="16292" spans="2:2">
      <c r="B16292" s="280"/>
    </row>
    <row r="16293" spans="2:2">
      <c r="B16293" s="280"/>
    </row>
    <row r="16294" spans="2:2">
      <c r="B16294" s="280"/>
    </row>
    <row r="16295" spans="2:2">
      <c r="B16295" s="280"/>
    </row>
    <row r="16296" spans="2:2">
      <c r="B16296" s="280"/>
    </row>
    <row r="16297" spans="2:2">
      <c r="B16297" s="280"/>
    </row>
    <row r="16298" spans="2:2">
      <c r="B16298" s="280"/>
    </row>
    <row r="16299" spans="2:2">
      <c r="B16299" s="280"/>
    </row>
    <row r="16300" spans="2:2">
      <c r="B16300" s="280"/>
    </row>
    <row r="16301" spans="2:2">
      <c r="B16301" s="280"/>
    </row>
    <row r="16302" spans="2:2">
      <c r="B16302" s="280"/>
    </row>
    <row r="16303" spans="2:2">
      <c r="B16303" s="280"/>
    </row>
    <row r="16304" spans="2:2">
      <c r="B16304" s="280"/>
    </row>
    <row r="16305" spans="2:2">
      <c r="B16305" s="280"/>
    </row>
    <row r="16306" spans="2:2">
      <c r="B16306" s="280"/>
    </row>
    <row r="16307" spans="2:2">
      <c r="B16307" s="280"/>
    </row>
    <row r="16308" spans="2:2">
      <c r="B16308" s="280"/>
    </row>
    <row r="16309" spans="2:2">
      <c r="B16309" s="280"/>
    </row>
    <row r="16310" spans="2:2">
      <c r="B16310" s="280"/>
    </row>
    <row r="16311" spans="2:2">
      <c r="B16311" s="280"/>
    </row>
    <row r="16312" spans="2:2">
      <c r="B16312" s="280"/>
    </row>
    <row r="16313" spans="2:2">
      <c r="B16313" s="280"/>
    </row>
    <row r="16314" spans="2:2">
      <c r="B16314" s="280"/>
    </row>
    <row r="16315" spans="2:2">
      <c r="B16315" s="280"/>
    </row>
    <row r="16316" spans="2:2">
      <c r="B16316" s="280"/>
    </row>
    <row r="16317" spans="2:2">
      <c r="B16317" s="280"/>
    </row>
    <row r="16318" spans="2:2">
      <c r="B16318" s="280"/>
    </row>
    <row r="16319" spans="2:2">
      <c r="B16319" s="280"/>
    </row>
    <row r="16320" spans="2:2">
      <c r="B16320" s="280"/>
    </row>
    <row r="16321" spans="2:2">
      <c r="B16321" s="280"/>
    </row>
    <row r="16322" spans="2:2">
      <c r="B16322" s="280"/>
    </row>
    <row r="16323" spans="2:2">
      <c r="B16323" s="280"/>
    </row>
    <row r="16324" spans="2:2">
      <c r="B16324" s="280"/>
    </row>
    <row r="16325" spans="2:2">
      <c r="B16325" s="280"/>
    </row>
    <row r="16326" spans="2:2">
      <c r="B16326" s="280"/>
    </row>
    <row r="16327" spans="2:2">
      <c r="B16327" s="280"/>
    </row>
    <row r="16328" spans="2:2">
      <c r="B16328" s="280"/>
    </row>
    <row r="16329" spans="2:2">
      <c r="B16329" s="280"/>
    </row>
    <row r="16330" spans="2:2">
      <c r="B16330" s="280"/>
    </row>
    <row r="16331" spans="2:2">
      <c r="B16331" s="280"/>
    </row>
    <row r="16332" spans="2:2">
      <c r="B16332" s="280"/>
    </row>
    <row r="16333" spans="2:2">
      <c r="B16333" s="280"/>
    </row>
    <row r="16334" spans="2:2">
      <c r="B16334" s="280"/>
    </row>
    <row r="16335" spans="2:2">
      <c r="B16335" s="280"/>
    </row>
    <row r="16336" spans="2:2">
      <c r="B16336" s="280"/>
    </row>
    <row r="16337" spans="2:2">
      <c r="B16337" s="280"/>
    </row>
    <row r="16338" spans="2:2">
      <c r="B16338" s="280"/>
    </row>
    <row r="16339" spans="2:2">
      <c r="B16339" s="280"/>
    </row>
    <row r="16340" spans="2:2">
      <c r="B16340" s="280"/>
    </row>
    <row r="16341" spans="2:2">
      <c r="B16341" s="280"/>
    </row>
    <row r="16342" spans="2:2">
      <c r="B16342" s="280"/>
    </row>
    <row r="16343" spans="2:2">
      <c r="B16343" s="280"/>
    </row>
    <row r="16344" spans="2:2">
      <c r="B16344" s="280"/>
    </row>
    <row r="16345" spans="2:2">
      <c r="B16345" s="280"/>
    </row>
    <row r="16346" spans="2:2">
      <c r="B16346" s="280"/>
    </row>
    <row r="16347" spans="2:2">
      <c r="B16347" s="280"/>
    </row>
    <row r="16348" spans="2:2">
      <c r="B16348" s="280"/>
    </row>
    <row r="16349" spans="2:2">
      <c r="B16349" s="280"/>
    </row>
    <row r="16350" spans="2:2">
      <c r="B16350" s="280"/>
    </row>
    <row r="16351" spans="2:2">
      <c r="B16351" s="280"/>
    </row>
    <row r="16352" spans="2:2">
      <c r="B16352" s="280"/>
    </row>
    <row r="16353" spans="2:2">
      <c r="B16353" s="280"/>
    </row>
    <row r="16354" spans="2:2">
      <c r="B16354" s="280"/>
    </row>
    <row r="16355" spans="2:2">
      <c r="B16355" s="280"/>
    </row>
    <row r="16356" spans="2:2">
      <c r="B16356" s="280"/>
    </row>
    <row r="16357" spans="2:2">
      <c r="B16357" s="280"/>
    </row>
    <row r="16358" spans="2:2">
      <c r="B16358" s="280"/>
    </row>
    <row r="16359" spans="2:2">
      <c r="B16359" s="280"/>
    </row>
    <row r="16360" spans="2:2">
      <c r="B16360" s="280"/>
    </row>
    <row r="16361" spans="2:2">
      <c r="B16361" s="280"/>
    </row>
    <row r="16362" spans="2:2">
      <c r="B16362" s="280"/>
    </row>
    <row r="16363" spans="2:2">
      <c r="B16363" s="280"/>
    </row>
    <row r="16364" spans="2:2">
      <c r="B16364" s="280"/>
    </row>
    <row r="16365" spans="2:2">
      <c r="B16365" s="280"/>
    </row>
    <row r="16366" spans="2:2">
      <c r="B16366" s="280"/>
    </row>
    <row r="16367" spans="2:2">
      <c r="B16367" s="280"/>
    </row>
    <row r="16368" spans="2:2">
      <c r="B16368" s="280"/>
    </row>
    <row r="16369" spans="2:2">
      <c r="B16369" s="280"/>
    </row>
    <row r="16370" spans="2:2">
      <c r="B16370" s="280"/>
    </row>
    <row r="16371" spans="2:2">
      <c r="B16371" s="280"/>
    </row>
    <row r="16372" spans="2:2">
      <c r="B16372" s="280"/>
    </row>
    <row r="16373" spans="2:2">
      <c r="B16373" s="280"/>
    </row>
    <row r="16374" spans="2:2">
      <c r="B16374" s="280"/>
    </row>
    <row r="16375" spans="2:2">
      <c r="B16375" s="280"/>
    </row>
    <row r="16376" spans="2:2">
      <c r="B16376" s="280"/>
    </row>
    <row r="16377" spans="2:2">
      <c r="B16377" s="280"/>
    </row>
    <row r="16378" spans="2:2">
      <c r="B16378" s="280"/>
    </row>
    <row r="16379" spans="2:2">
      <c r="B16379" s="280"/>
    </row>
    <row r="16380" spans="2:2">
      <c r="B16380" s="280"/>
    </row>
    <row r="16381" spans="2:2">
      <c r="B16381" s="280"/>
    </row>
    <row r="16382" spans="2:2">
      <c r="B16382" s="280"/>
    </row>
    <row r="16383" spans="2:2">
      <c r="B16383" s="280"/>
    </row>
    <row r="16384" spans="2:2">
      <c r="B16384" s="280"/>
    </row>
    <row r="16385" spans="2:2">
      <c r="B16385" s="280"/>
    </row>
    <row r="16386" spans="2:2">
      <c r="B16386" s="280"/>
    </row>
    <row r="16387" spans="2:2">
      <c r="B16387" s="280"/>
    </row>
    <row r="16388" spans="2:2">
      <c r="B16388" s="280"/>
    </row>
    <row r="16389" spans="2:2">
      <c r="B16389" s="280"/>
    </row>
    <row r="16390" spans="2:2">
      <c r="B16390" s="280"/>
    </row>
    <row r="16391" spans="2:2">
      <c r="B16391" s="280"/>
    </row>
    <row r="16392" spans="2:2">
      <c r="B16392" s="280"/>
    </row>
    <row r="16393" spans="2:2">
      <c r="B16393" s="280"/>
    </row>
    <row r="16394" spans="2:2">
      <c r="B16394" s="280"/>
    </row>
    <row r="16395" spans="2:2">
      <c r="B16395" s="280"/>
    </row>
    <row r="16396" spans="2:2">
      <c r="B16396" s="280"/>
    </row>
    <row r="16397" spans="2:2">
      <c r="B16397" s="280"/>
    </row>
    <row r="16398" spans="2:2">
      <c r="B16398" s="280"/>
    </row>
    <row r="16399" spans="2:2">
      <c r="B16399" s="280"/>
    </row>
    <row r="16400" spans="2:2">
      <c r="B16400" s="280"/>
    </row>
    <row r="16401" spans="2:2">
      <c r="B16401" s="280"/>
    </row>
    <row r="16402" spans="2:2">
      <c r="B16402" s="280"/>
    </row>
    <row r="16403" spans="2:2">
      <c r="B16403" s="280"/>
    </row>
    <row r="16404" spans="2:2">
      <c r="B16404" s="280"/>
    </row>
    <row r="16405" spans="2:2">
      <c r="B16405" s="280"/>
    </row>
    <row r="16406" spans="2:2">
      <c r="B16406" s="280"/>
    </row>
    <row r="16407" spans="2:2">
      <c r="B16407" s="280"/>
    </row>
    <row r="16408" spans="2:2">
      <c r="B16408" s="280"/>
    </row>
    <row r="16409" spans="2:2">
      <c r="B16409" s="280"/>
    </row>
    <row r="16410" spans="2:2">
      <c r="B16410" s="280"/>
    </row>
    <row r="16411" spans="2:2">
      <c r="B16411" s="280"/>
    </row>
    <row r="16412" spans="2:2">
      <c r="B16412" s="280"/>
    </row>
    <row r="16413" spans="2:2">
      <c r="B16413" s="280"/>
    </row>
    <row r="16414" spans="2:2">
      <c r="B16414" s="280"/>
    </row>
    <row r="16415" spans="2:2">
      <c r="B16415" s="280"/>
    </row>
    <row r="16416" spans="2:2">
      <c r="B16416" s="280"/>
    </row>
    <row r="16417" spans="2:2">
      <c r="B16417" s="280"/>
    </row>
    <row r="16418" spans="2:2">
      <c r="B16418" s="280"/>
    </row>
    <row r="16419" spans="2:2">
      <c r="B16419" s="280"/>
    </row>
    <row r="16420" spans="2:2">
      <c r="B16420" s="280"/>
    </row>
    <row r="16421" spans="2:2">
      <c r="B16421" s="280"/>
    </row>
    <row r="16422" spans="2:2">
      <c r="B16422" s="280"/>
    </row>
    <row r="16423" spans="2:2">
      <c r="B16423" s="280"/>
    </row>
    <row r="16424" spans="2:2">
      <c r="B16424" s="280"/>
    </row>
    <row r="16425" spans="2:2">
      <c r="B16425" s="280"/>
    </row>
    <row r="16426" spans="2:2">
      <c r="B16426" s="280"/>
    </row>
    <row r="16427" spans="2:2">
      <c r="B16427" s="280"/>
    </row>
    <row r="16428" spans="2:2">
      <c r="B16428" s="280"/>
    </row>
    <row r="16429" spans="2:2">
      <c r="B16429" s="280"/>
    </row>
    <row r="16430" spans="2:2">
      <c r="B16430" s="280"/>
    </row>
    <row r="16431" spans="2:2">
      <c r="B16431" s="280"/>
    </row>
    <row r="16432" spans="2:2">
      <c r="B16432" s="280"/>
    </row>
    <row r="16433" spans="2:2">
      <c r="B16433" s="280"/>
    </row>
    <row r="16434" spans="2:2">
      <c r="B16434" s="280"/>
    </row>
    <row r="16435" spans="2:2">
      <c r="B16435" s="280"/>
    </row>
    <row r="16436" spans="2:2">
      <c r="B16436" s="280"/>
    </row>
    <row r="16437" spans="2:2">
      <c r="B16437" s="280"/>
    </row>
    <row r="16438" spans="2:2">
      <c r="B16438" s="280"/>
    </row>
    <row r="16439" spans="2:2">
      <c r="B16439" s="280"/>
    </row>
    <row r="16440" spans="2:2">
      <c r="B16440" s="280"/>
    </row>
    <row r="16441" spans="2:2">
      <c r="B16441" s="280"/>
    </row>
    <row r="16442" spans="2:2">
      <c r="B16442" s="280"/>
    </row>
    <row r="16443" spans="2:2">
      <c r="B16443" s="280"/>
    </row>
    <row r="16444" spans="2:2">
      <c r="B16444" s="280"/>
    </row>
    <row r="16445" spans="2:2">
      <c r="B16445" s="280"/>
    </row>
    <row r="16446" spans="2:2">
      <c r="B16446" s="280"/>
    </row>
    <row r="16447" spans="2:2">
      <c r="B16447" s="280"/>
    </row>
    <row r="16448" spans="2:2">
      <c r="B16448" s="280"/>
    </row>
    <row r="16449" spans="2:2">
      <c r="B16449" s="280"/>
    </row>
    <row r="16450" spans="2:2">
      <c r="B16450" s="280"/>
    </row>
    <row r="16451" spans="2:2">
      <c r="B16451" s="280"/>
    </row>
    <row r="16452" spans="2:2">
      <c r="B16452" s="280"/>
    </row>
    <row r="16453" spans="2:2">
      <c r="B16453" s="280"/>
    </row>
    <row r="16454" spans="2:2">
      <c r="B16454" s="280"/>
    </row>
    <row r="16455" spans="2:2">
      <c r="B16455" s="280"/>
    </row>
    <row r="16456" spans="2:2">
      <c r="B16456" s="280"/>
    </row>
    <row r="16457" spans="2:2">
      <c r="B16457" s="280"/>
    </row>
    <row r="16458" spans="2:2">
      <c r="B16458" s="280"/>
    </row>
    <row r="16459" spans="2:2">
      <c r="B16459" s="280"/>
    </row>
    <row r="16460" spans="2:2">
      <c r="B16460" s="280"/>
    </row>
    <row r="16461" spans="2:2">
      <c r="B16461" s="280"/>
    </row>
    <row r="16462" spans="2:2">
      <c r="B16462" s="280"/>
    </row>
    <row r="16463" spans="2:2">
      <c r="B16463" s="280"/>
    </row>
    <row r="16464" spans="2:2">
      <c r="B16464" s="280"/>
    </row>
    <row r="16465" spans="2:2">
      <c r="B16465" s="280"/>
    </row>
    <row r="16466" spans="2:2">
      <c r="B16466" s="280"/>
    </row>
    <row r="16467" spans="2:2">
      <c r="B16467" s="280"/>
    </row>
    <row r="16468" spans="2:2">
      <c r="B16468" s="280"/>
    </row>
    <row r="16469" spans="2:2">
      <c r="B16469" s="280"/>
    </row>
    <row r="16470" spans="2:2">
      <c r="B16470" s="280"/>
    </row>
    <row r="16471" spans="2:2">
      <c r="B16471" s="280"/>
    </row>
    <row r="16472" spans="2:2">
      <c r="B16472" s="280"/>
    </row>
    <row r="16473" spans="2:2">
      <c r="B16473" s="280"/>
    </row>
    <row r="16474" spans="2:2">
      <c r="B16474" s="280"/>
    </row>
    <row r="16475" spans="2:2">
      <c r="B16475" s="280"/>
    </row>
    <row r="16476" spans="2:2">
      <c r="B16476" s="280"/>
    </row>
    <row r="16477" spans="2:2">
      <c r="B16477" s="280"/>
    </row>
    <row r="16478" spans="2:2">
      <c r="B16478" s="280"/>
    </row>
    <row r="16479" spans="2:2">
      <c r="B16479" s="280"/>
    </row>
    <row r="16480" spans="2:2">
      <c r="B16480" s="280"/>
    </row>
    <row r="16481" spans="2:2">
      <c r="B16481" s="280"/>
    </row>
    <row r="16482" spans="2:2">
      <c r="B16482" s="280"/>
    </row>
    <row r="16483" spans="2:2">
      <c r="B16483" s="280"/>
    </row>
    <row r="16484" spans="2:2">
      <c r="B16484" s="280"/>
    </row>
    <row r="16485" spans="2:2">
      <c r="B16485" s="280"/>
    </row>
    <row r="16486" spans="2:2">
      <c r="B16486" s="280"/>
    </row>
    <row r="16487" spans="2:2">
      <c r="B16487" s="280"/>
    </row>
    <row r="16488" spans="2:2">
      <c r="B16488" s="280"/>
    </row>
    <row r="16489" spans="2:2">
      <c r="B16489" s="280"/>
    </row>
    <row r="16490" spans="2:2">
      <c r="B16490" s="280"/>
    </row>
    <row r="16491" spans="2:2">
      <c r="B16491" s="280"/>
    </row>
    <row r="16492" spans="2:2">
      <c r="B16492" s="280"/>
    </row>
    <row r="16493" spans="2:2">
      <c r="B16493" s="280"/>
    </row>
    <row r="16494" spans="2:2">
      <c r="B16494" s="280"/>
    </row>
    <row r="16495" spans="2:2">
      <c r="B16495" s="280"/>
    </row>
    <row r="16496" spans="2:2">
      <c r="B16496" s="280"/>
    </row>
    <row r="16497" spans="2:2">
      <c r="B16497" s="280"/>
    </row>
    <row r="16498" spans="2:2">
      <c r="B16498" s="280"/>
    </row>
    <row r="16499" spans="2:2">
      <c r="B16499" s="280"/>
    </row>
    <row r="16500" spans="2:2">
      <c r="B16500" s="280"/>
    </row>
    <row r="16501" spans="2:2">
      <c r="B16501" s="280"/>
    </row>
    <row r="16502" spans="2:2">
      <c r="B16502" s="280"/>
    </row>
    <row r="16503" spans="2:2">
      <c r="B16503" s="280"/>
    </row>
    <row r="16504" spans="2:2">
      <c r="B16504" s="280"/>
    </row>
    <row r="16505" spans="2:2">
      <c r="B16505" s="280"/>
    </row>
    <row r="16506" spans="2:2">
      <c r="B16506" s="280"/>
    </row>
    <row r="16507" spans="2:2">
      <c r="B16507" s="280"/>
    </row>
    <row r="16508" spans="2:2">
      <c r="B16508" s="280"/>
    </row>
    <row r="16509" spans="2:2">
      <c r="B16509" s="280"/>
    </row>
    <row r="16510" spans="2:2">
      <c r="B16510" s="280"/>
    </row>
    <row r="16511" spans="2:2">
      <c r="B16511" s="280"/>
    </row>
    <row r="16512" spans="2:2">
      <c r="B16512" s="280"/>
    </row>
    <row r="16513" spans="2:2">
      <c r="B16513" s="280"/>
    </row>
    <row r="16514" spans="2:2">
      <c r="B16514" s="280"/>
    </row>
    <row r="16515" spans="2:2">
      <c r="B16515" s="280"/>
    </row>
    <row r="16516" spans="2:2">
      <c r="B16516" s="280"/>
    </row>
    <row r="16517" spans="2:2">
      <c r="B16517" s="280"/>
    </row>
    <row r="16518" spans="2:2">
      <c r="B16518" s="280"/>
    </row>
    <row r="16519" spans="2:2">
      <c r="B16519" s="280"/>
    </row>
    <row r="16520" spans="2:2">
      <c r="B16520" s="280"/>
    </row>
    <row r="16521" spans="2:2">
      <c r="B16521" s="280"/>
    </row>
    <row r="16522" spans="2:2">
      <c r="B16522" s="280"/>
    </row>
    <row r="16523" spans="2:2">
      <c r="B16523" s="280"/>
    </row>
    <row r="16524" spans="2:2">
      <c r="B16524" s="280"/>
    </row>
    <row r="16525" spans="2:2">
      <c r="B16525" s="280"/>
    </row>
    <row r="16526" spans="2:2">
      <c r="B16526" s="280"/>
    </row>
    <row r="16527" spans="2:2">
      <c r="B16527" s="280"/>
    </row>
    <row r="16528" spans="2:2">
      <c r="B16528" s="280"/>
    </row>
    <row r="16529" spans="2:2">
      <c r="B16529" s="280"/>
    </row>
    <row r="16530" spans="2:2">
      <c r="B16530" s="280"/>
    </row>
    <row r="16531" spans="2:2">
      <c r="B16531" s="280"/>
    </row>
    <row r="16532" spans="2:2">
      <c r="B16532" s="280"/>
    </row>
    <row r="16533" spans="2:2">
      <c r="B16533" s="280"/>
    </row>
    <row r="16534" spans="2:2">
      <c r="B16534" s="280"/>
    </row>
    <row r="16535" spans="2:2">
      <c r="B16535" s="280"/>
    </row>
    <row r="16536" spans="2:2">
      <c r="B16536" s="280"/>
    </row>
    <row r="16537" spans="2:2">
      <c r="B16537" s="280"/>
    </row>
    <row r="16538" spans="2:2">
      <c r="B16538" s="280"/>
    </row>
    <row r="16539" spans="2:2">
      <c r="B16539" s="280"/>
    </row>
    <row r="16540" spans="2:2">
      <c r="B16540" s="280"/>
    </row>
    <row r="16541" spans="2:2">
      <c r="B16541" s="280"/>
    </row>
    <row r="16542" spans="2:2">
      <c r="B16542" s="280"/>
    </row>
    <row r="16543" spans="2:2">
      <c r="B16543" s="280"/>
    </row>
    <row r="16544" spans="2:2">
      <c r="B16544" s="280"/>
    </row>
    <row r="16545" spans="2:2">
      <c r="B16545" s="280"/>
    </row>
    <row r="16546" spans="2:2">
      <c r="B16546" s="280"/>
    </row>
    <row r="16547" spans="2:2">
      <c r="B16547" s="280"/>
    </row>
    <row r="16548" spans="2:2">
      <c r="B16548" s="280"/>
    </row>
    <row r="16549" spans="2:2">
      <c r="B16549" s="280"/>
    </row>
    <row r="16550" spans="2:2">
      <c r="B16550" s="280"/>
    </row>
    <row r="16551" spans="2:2">
      <c r="B16551" s="280"/>
    </row>
    <row r="16552" spans="2:2">
      <c r="B16552" s="280"/>
    </row>
    <row r="16553" spans="2:2">
      <c r="B16553" s="280"/>
    </row>
    <row r="16554" spans="2:2">
      <c r="B16554" s="280"/>
    </row>
    <row r="16555" spans="2:2">
      <c r="B16555" s="280"/>
    </row>
    <row r="16556" spans="2:2">
      <c r="B16556" s="280"/>
    </row>
    <row r="16557" spans="2:2">
      <c r="B16557" s="280"/>
    </row>
    <row r="16558" spans="2:2">
      <c r="B16558" s="280"/>
    </row>
    <row r="16559" spans="2:2">
      <c r="B16559" s="280"/>
    </row>
    <row r="16560" spans="2:2">
      <c r="B16560" s="280"/>
    </row>
    <row r="16561" spans="2:2">
      <c r="B16561" s="280"/>
    </row>
    <row r="16562" spans="2:2">
      <c r="B16562" s="280"/>
    </row>
    <row r="16563" spans="2:2">
      <c r="B16563" s="280"/>
    </row>
    <row r="16564" spans="2:2">
      <c r="B16564" s="280"/>
    </row>
    <row r="16565" spans="2:2">
      <c r="B16565" s="280"/>
    </row>
    <row r="16566" spans="2:2">
      <c r="B16566" s="280"/>
    </row>
    <row r="16567" spans="2:2">
      <c r="B16567" s="280"/>
    </row>
    <row r="16568" spans="2:2">
      <c r="B16568" s="280"/>
    </row>
    <row r="16569" spans="2:2">
      <c r="B16569" s="280"/>
    </row>
    <row r="16570" spans="2:2">
      <c r="B16570" s="280"/>
    </row>
    <row r="16571" spans="2:2">
      <c r="B16571" s="280"/>
    </row>
    <row r="16572" spans="2:2">
      <c r="B16572" s="280"/>
    </row>
    <row r="16573" spans="2:2">
      <c r="B16573" s="280"/>
    </row>
    <row r="16574" spans="2:2">
      <c r="B16574" s="280"/>
    </row>
    <row r="16575" spans="2:2">
      <c r="B16575" s="280"/>
    </row>
    <row r="16576" spans="2:2">
      <c r="B16576" s="280"/>
    </row>
    <row r="16577" spans="2:2">
      <c r="B16577" s="280"/>
    </row>
    <row r="16578" spans="2:2">
      <c r="B16578" s="280"/>
    </row>
    <row r="16579" spans="2:2">
      <c r="B16579" s="280"/>
    </row>
    <row r="16580" spans="2:2">
      <c r="B16580" s="280"/>
    </row>
    <row r="16581" spans="2:2">
      <c r="B16581" s="280"/>
    </row>
    <row r="16582" spans="2:2">
      <c r="B16582" s="280"/>
    </row>
    <row r="16583" spans="2:2">
      <c r="B16583" s="280"/>
    </row>
    <row r="16584" spans="2:2">
      <c r="B16584" s="280"/>
    </row>
    <row r="16585" spans="2:2">
      <c r="B16585" s="280"/>
    </row>
    <row r="16586" spans="2:2">
      <c r="B16586" s="280"/>
    </row>
    <row r="16587" spans="2:2">
      <c r="B16587" s="280"/>
    </row>
    <row r="16588" spans="2:2">
      <c r="B16588" s="280"/>
    </row>
    <row r="16589" spans="2:2">
      <c r="B16589" s="280"/>
    </row>
    <row r="16590" spans="2:2">
      <c r="B16590" s="280"/>
    </row>
    <row r="16591" spans="2:2">
      <c r="B16591" s="280"/>
    </row>
    <row r="16592" spans="2:2">
      <c r="B16592" s="280"/>
    </row>
    <row r="16593" spans="2:2">
      <c r="B16593" s="280"/>
    </row>
    <row r="16594" spans="2:2">
      <c r="B16594" s="280"/>
    </row>
    <row r="16595" spans="2:2">
      <c r="B16595" s="280"/>
    </row>
    <row r="16596" spans="2:2">
      <c r="B16596" s="280"/>
    </row>
    <row r="16597" spans="2:2">
      <c r="B16597" s="280"/>
    </row>
    <row r="16598" spans="2:2">
      <c r="B16598" s="280"/>
    </row>
    <row r="16599" spans="2:2">
      <c r="B16599" s="280"/>
    </row>
    <row r="16600" spans="2:2">
      <c r="B16600" s="280"/>
    </row>
    <row r="16601" spans="2:2">
      <c r="B16601" s="280"/>
    </row>
    <row r="16602" spans="2:2">
      <c r="B16602" s="280"/>
    </row>
    <row r="16603" spans="2:2">
      <c r="B16603" s="280"/>
    </row>
    <row r="16604" spans="2:2">
      <c r="B16604" s="280"/>
    </row>
    <row r="16605" spans="2:2">
      <c r="B16605" s="280"/>
    </row>
    <row r="16606" spans="2:2">
      <c r="B16606" s="280"/>
    </row>
    <row r="16607" spans="2:2">
      <c r="B16607" s="280"/>
    </row>
    <row r="16608" spans="2:2">
      <c r="B16608" s="280"/>
    </row>
    <row r="16609" spans="2:2">
      <c r="B16609" s="280"/>
    </row>
    <row r="16610" spans="2:2">
      <c r="B16610" s="280"/>
    </row>
    <row r="16611" spans="2:2">
      <c r="B16611" s="280"/>
    </row>
    <row r="16612" spans="2:2">
      <c r="B16612" s="280"/>
    </row>
    <row r="16613" spans="2:2">
      <c r="B16613" s="280"/>
    </row>
    <row r="16614" spans="2:2">
      <c r="B16614" s="280"/>
    </row>
    <row r="16615" spans="2:2">
      <c r="B16615" s="280"/>
    </row>
    <row r="16616" spans="2:2">
      <c r="B16616" s="280"/>
    </row>
    <row r="16617" spans="2:2">
      <c r="B16617" s="280"/>
    </row>
    <row r="16618" spans="2:2">
      <c r="B16618" s="280"/>
    </row>
    <row r="16619" spans="2:2">
      <c r="B16619" s="280"/>
    </row>
    <row r="16620" spans="2:2">
      <c r="B16620" s="280"/>
    </row>
    <row r="16621" spans="2:2">
      <c r="B16621" s="280"/>
    </row>
    <row r="16622" spans="2:2">
      <c r="B16622" s="280"/>
    </row>
    <row r="16623" spans="2:2">
      <c r="B16623" s="280"/>
    </row>
    <row r="16624" spans="2:2">
      <c r="B16624" s="280"/>
    </row>
    <row r="16625" spans="2:2">
      <c r="B16625" s="280"/>
    </row>
    <row r="16626" spans="2:2">
      <c r="B16626" s="280"/>
    </row>
    <row r="16627" spans="2:2">
      <c r="B16627" s="280"/>
    </row>
    <row r="16628" spans="2:2">
      <c r="B16628" s="280"/>
    </row>
    <row r="16629" spans="2:2">
      <c r="B16629" s="280"/>
    </row>
    <row r="16630" spans="2:2">
      <c r="B16630" s="280"/>
    </row>
    <row r="16631" spans="2:2">
      <c r="B16631" s="280"/>
    </row>
    <row r="16632" spans="2:2">
      <c r="B16632" s="280"/>
    </row>
    <row r="16633" spans="2:2">
      <c r="B16633" s="280"/>
    </row>
    <row r="16634" spans="2:2">
      <c r="B16634" s="280"/>
    </row>
    <row r="16635" spans="2:2">
      <c r="B16635" s="280"/>
    </row>
    <row r="16636" spans="2:2">
      <c r="B16636" s="280"/>
    </row>
    <row r="16637" spans="2:2">
      <c r="B16637" s="280"/>
    </row>
    <row r="16638" spans="2:2">
      <c r="B16638" s="280"/>
    </row>
    <row r="16639" spans="2:2">
      <c r="B16639" s="280"/>
    </row>
    <row r="16640" spans="2:2">
      <c r="B16640" s="280"/>
    </row>
    <row r="16641" spans="2:2">
      <c r="B16641" s="280"/>
    </row>
    <row r="16642" spans="2:2">
      <c r="B16642" s="280"/>
    </row>
    <row r="16643" spans="2:2">
      <c r="B16643" s="280"/>
    </row>
    <row r="16644" spans="2:2">
      <c r="B16644" s="280"/>
    </row>
    <row r="16645" spans="2:2">
      <c r="B16645" s="280"/>
    </row>
    <row r="16646" spans="2:2">
      <c r="B16646" s="280"/>
    </row>
    <row r="16647" spans="2:2">
      <c r="B16647" s="280"/>
    </row>
    <row r="16648" spans="2:2">
      <c r="B16648" s="280"/>
    </row>
    <row r="16649" spans="2:2">
      <c r="B16649" s="280"/>
    </row>
    <row r="16650" spans="2:2">
      <c r="B16650" s="280"/>
    </row>
    <row r="16651" spans="2:2">
      <c r="B16651" s="280"/>
    </row>
    <row r="16652" spans="2:2">
      <c r="B16652" s="280"/>
    </row>
    <row r="16653" spans="2:2">
      <c r="B16653" s="280"/>
    </row>
    <row r="16654" spans="2:2">
      <c r="B16654" s="280"/>
    </row>
    <row r="16655" spans="2:2">
      <c r="B16655" s="280"/>
    </row>
    <row r="16656" spans="2:2">
      <c r="B16656" s="280"/>
    </row>
    <row r="16657" spans="2:2">
      <c r="B16657" s="280"/>
    </row>
    <row r="16658" spans="2:2">
      <c r="B16658" s="280"/>
    </row>
    <row r="16659" spans="2:2">
      <c r="B16659" s="280"/>
    </row>
    <row r="16660" spans="2:2">
      <c r="B16660" s="280"/>
    </row>
    <row r="16661" spans="2:2">
      <c r="B16661" s="280"/>
    </row>
    <row r="16662" spans="2:2">
      <c r="B16662" s="280"/>
    </row>
    <row r="16663" spans="2:2">
      <c r="B16663" s="280"/>
    </row>
    <row r="16664" spans="2:2">
      <c r="B16664" s="280"/>
    </row>
    <row r="16665" spans="2:2">
      <c r="B16665" s="280"/>
    </row>
    <row r="16666" spans="2:2">
      <c r="B16666" s="280"/>
    </row>
    <row r="16667" spans="2:2">
      <c r="B16667" s="280"/>
    </row>
    <row r="16668" spans="2:2">
      <c r="B16668" s="280"/>
    </row>
    <row r="16669" spans="2:2">
      <c r="B16669" s="280"/>
    </row>
    <row r="16670" spans="2:2">
      <c r="B16670" s="280"/>
    </row>
    <row r="16671" spans="2:2">
      <c r="B16671" s="280"/>
    </row>
    <row r="16672" spans="2:2">
      <c r="B16672" s="280"/>
    </row>
    <row r="16673" spans="2:2">
      <c r="B16673" s="280"/>
    </row>
    <row r="16674" spans="2:2">
      <c r="B16674" s="280"/>
    </row>
    <row r="16675" spans="2:2">
      <c r="B16675" s="280"/>
    </row>
    <row r="16676" spans="2:2">
      <c r="B16676" s="280"/>
    </row>
    <row r="16677" spans="2:2">
      <c r="B16677" s="280"/>
    </row>
    <row r="16678" spans="2:2">
      <c r="B16678" s="280"/>
    </row>
    <row r="16679" spans="2:2">
      <c r="B16679" s="280"/>
    </row>
    <row r="16680" spans="2:2">
      <c r="B16680" s="280"/>
    </row>
    <row r="16681" spans="2:2">
      <c r="B16681" s="280"/>
    </row>
    <row r="16682" spans="2:2">
      <c r="B16682" s="280"/>
    </row>
    <row r="16683" spans="2:2">
      <c r="B16683" s="280"/>
    </row>
    <row r="16684" spans="2:2">
      <c r="B16684" s="280"/>
    </row>
    <row r="16685" spans="2:2">
      <c r="B16685" s="280"/>
    </row>
    <row r="16686" spans="2:2">
      <c r="B16686" s="280"/>
    </row>
    <row r="16687" spans="2:2">
      <c r="B16687" s="280"/>
    </row>
    <row r="16688" spans="2:2">
      <c r="B16688" s="280"/>
    </row>
    <row r="16689" spans="2:2">
      <c r="B16689" s="280"/>
    </row>
    <row r="16690" spans="2:2">
      <c r="B16690" s="280"/>
    </row>
    <row r="16691" spans="2:2">
      <c r="B16691" s="280"/>
    </row>
    <row r="16692" spans="2:2">
      <c r="B16692" s="280"/>
    </row>
    <row r="16693" spans="2:2">
      <c r="B16693" s="280"/>
    </row>
    <row r="16694" spans="2:2">
      <c r="B16694" s="280"/>
    </row>
    <row r="16695" spans="2:2">
      <c r="B16695" s="280"/>
    </row>
    <row r="16696" spans="2:2">
      <c r="B16696" s="280"/>
    </row>
    <row r="16697" spans="2:2">
      <c r="B16697" s="280"/>
    </row>
    <row r="16698" spans="2:2">
      <c r="B16698" s="280"/>
    </row>
    <row r="16699" spans="2:2">
      <c r="B16699" s="280"/>
    </row>
    <row r="16700" spans="2:2">
      <c r="B16700" s="280"/>
    </row>
    <row r="16701" spans="2:2">
      <c r="B16701" s="280"/>
    </row>
    <row r="16702" spans="2:2">
      <c r="B16702" s="280"/>
    </row>
    <row r="16703" spans="2:2">
      <c r="B16703" s="280"/>
    </row>
    <row r="16704" spans="2:2">
      <c r="B16704" s="280"/>
    </row>
    <row r="16705" spans="2:2">
      <c r="B16705" s="280"/>
    </row>
    <row r="16706" spans="2:2">
      <c r="B16706" s="280"/>
    </row>
    <row r="16707" spans="2:2">
      <c r="B16707" s="280"/>
    </row>
    <row r="16708" spans="2:2">
      <c r="B16708" s="280"/>
    </row>
    <row r="16709" spans="2:2">
      <c r="B16709" s="280"/>
    </row>
    <row r="16710" spans="2:2">
      <c r="B16710" s="280"/>
    </row>
    <row r="16711" spans="2:2">
      <c r="B16711" s="280"/>
    </row>
    <row r="16712" spans="2:2">
      <c r="B16712" s="280"/>
    </row>
    <row r="16713" spans="2:2">
      <c r="B16713" s="280"/>
    </row>
    <row r="16714" spans="2:2">
      <c r="B16714" s="280"/>
    </row>
    <row r="16715" spans="2:2">
      <c r="B16715" s="280"/>
    </row>
    <row r="16716" spans="2:2">
      <c r="B16716" s="280"/>
    </row>
    <row r="16717" spans="2:2">
      <c r="B16717" s="280"/>
    </row>
    <row r="16718" spans="2:2">
      <c r="B16718" s="280"/>
    </row>
    <row r="16719" spans="2:2">
      <c r="B16719" s="280"/>
    </row>
    <row r="16720" spans="2:2">
      <c r="B16720" s="280"/>
    </row>
    <row r="16721" spans="2:2">
      <c r="B16721" s="280"/>
    </row>
    <row r="16722" spans="2:2">
      <c r="B16722" s="280"/>
    </row>
    <row r="16723" spans="2:2">
      <c r="B16723" s="280"/>
    </row>
    <row r="16724" spans="2:2">
      <c r="B16724" s="280"/>
    </row>
    <row r="16725" spans="2:2">
      <c r="B16725" s="280"/>
    </row>
    <row r="16726" spans="2:2">
      <c r="B16726" s="280"/>
    </row>
    <row r="16727" spans="2:2">
      <c r="B16727" s="280"/>
    </row>
    <row r="16728" spans="2:2">
      <c r="B16728" s="280"/>
    </row>
    <row r="16729" spans="2:2">
      <c r="B16729" s="280"/>
    </row>
    <row r="16730" spans="2:2">
      <c r="B16730" s="280"/>
    </row>
    <row r="16731" spans="2:2">
      <c r="B16731" s="280"/>
    </row>
    <row r="16732" spans="2:2">
      <c r="B16732" s="280"/>
    </row>
    <row r="16733" spans="2:2">
      <c r="B16733" s="280"/>
    </row>
    <row r="16734" spans="2:2">
      <c r="B16734" s="280"/>
    </row>
    <row r="16735" spans="2:2">
      <c r="B16735" s="280"/>
    </row>
    <row r="16736" spans="2:2">
      <c r="B16736" s="280"/>
    </row>
    <row r="16737" spans="2:2">
      <c r="B16737" s="280"/>
    </row>
    <row r="16738" spans="2:2">
      <c r="B16738" s="280"/>
    </row>
    <row r="16739" spans="2:2">
      <c r="B16739" s="280"/>
    </row>
    <row r="16740" spans="2:2">
      <c r="B16740" s="280"/>
    </row>
    <row r="16741" spans="2:2">
      <c r="B16741" s="280"/>
    </row>
    <row r="16742" spans="2:2">
      <c r="B16742" s="280"/>
    </row>
    <row r="16743" spans="2:2">
      <c r="B16743" s="280"/>
    </row>
    <row r="16744" spans="2:2">
      <c r="B16744" s="280"/>
    </row>
    <row r="16745" spans="2:2">
      <c r="B16745" s="280"/>
    </row>
    <row r="16746" spans="2:2">
      <c r="B16746" s="280"/>
    </row>
    <row r="16747" spans="2:2">
      <c r="B16747" s="280"/>
    </row>
    <row r="16748" spans="2:2">
      <c r="B16748" s="280"/>
    </row>
    <row r="16749" spans="2:2">
      <c r="B16749" s="280"/>
    </row>
    <row r="16750" spans="2:2">
      <c r="B16750" s="280"/>
    </row>
    <row r="16751" spans="2:2">
      <c r="B16751" s="280"/>
    </row>
    <row r="16752" spans="2:2">
      <c r="B16752" s="280"/>
    </row>
    <row r="16753" spans="2:2">
      <c r="B16753" s="280"/>
    </row>
    <row r="16754" spans="2:2">
      <c r="B16754" s="280"/>
    </row>
    <row r="16755" spans="2:2">
      <c r="B16755" s="280"/>
    </row>
    <row r="16756" spans="2:2">
      <c r="B16756" s="280"/>
    </row>
    <row r="16757" spans="2:2">
      <c r="B16757" s="280"/>
    </row>
    <row r="16758" spans="2:2">
      <c r="B16758" s="280"/>
    </row>
    <row r="16759" spans="2:2">
      <c r="B16759" s="280"/>
    </row>
    <row r="16760" spans="2:2">
      <c r="B16760" s="280"/>
    </row>
    <row r="16761" spans="2:2">
      <c r="B16761" s="280"/>
    </row>
    <row r="16762" spans="2:2">
      <c r="B16762" s="280"/>
    </row>
    <row r="16763" spans="2:2">
      <c r="B16763" s="280"/>
    </row>
    <row r="16764" spans="2:2">
      <c r="B16764" s="280"/>
    </row>
    <row r="16765" spans="2:2">
      <c r="B16765" s="280"/>
    </row>
    <row r="16766" spans="2:2">
      <c r="B16766" s="280"/>
    </row>
    <row r="16767" spans="2:2">
      <c r="B16767" s="280"/>
    </row>
    <row r="16768" spans="2:2">
      <c r="B16768" s="280"/>
    </row>
    <row r="16769" spans="2:2">
      <c r="B16769" s="280"/>
    </row>
    <row r="16770" spans="2:2">
      <c r="B16770" s="280"/>
    </row>
    <row r="16771" spans="2:2">
      <c r="B16771" s="280"/>
    </row>
    <row r="16772" spans="2:2">
      <c r="B16772" s="280"/>
    </row>
    <row r="16773" spans="2:2">
      <c r="B16773" s="280"/>
    </row>
    <row r="16774" spans="2:2">
      <c r="B16774" s="280"/>
    </row>
    <row r="16775" spans="2:2">
      <c r="B16775" s="280"/>
    </row>
    <row r="16776" spans="2:2">
      <c r="B16776" s="280"/>
    </row>
    <row r="16777" spans="2:2">
      <c r="B16777" s="280"/>
    </row>
    <row r="16778" spans="2:2">
      <c r="B16778" s="280"/>
    </row>
    <row r="16779" spans="2:2">
      <c r="B16779" s="280"/>
    </row>
    <row r="16780" spans="2:2">
      <c r="B16780" s="280"/>
    </row>
    <row r="16781" spans="2:2">
      <c r="B16781" s="280"/>
    </row>
    <row r="16782" spans="2:2">
      <c r="B16782" s="280"/>
    </row>
    <row r="16783" spans="2:2">
      <c r="B16783" s="280"/>
    </row>
    <row r="16784" spans="2:2">
      <c r="B16784" s="280"/>
    </row>
    <row r="16785" spans="2:2">
      <c r="B16785" s="280"/>
    </row>
    <row r="16786" spans="2:2">
      <c r="B16786" s="280"/>
    </row>
    <row r="16787" spans="2:2">
      <c r="B16787" s="280"/>
    </row>
    <row r="16788" spans="2:2">
      <c r="B16788" s="280"/>
    </row>
    <row r="16789" spans="2:2">
      <c r="B16789" s="280"/>
    </row>
    <row r="16790" spans="2:2">
      <c r="B16790" s="280"/>
    </row>
    <row r="16791" spans="2:2">
      <c r="B16791" s="280"/>
    </row>
    <row r="16792" spans="2:2">
      <c r="B16792" s="280"/>
    </row>
    <row r="16793" spans="2:2">
      <c r="B16793" s="280"/>
    </row>
    <row r="16794" spans="2:2">
      <c r="B16794" s="280"/>
    </row>
    <row r="16795" spans="2:2">
      <c r="B16795" s="280"/>
    </row>
    <row r="16796" spans="2:2">
      <c r="B16796" s="280"/>
    </row>
    <row r="16797" spans="2:2">
      <c r="B16797" s="280"/>
    </row>
    <row r="16798" spans="2:2">
      <c r="B16798" s="280"/>
    </row>
    <row r="16799" spans="2:2">
      <c r="B16799" s="280"/>
    </row>
    <row r="16800" spans="2:2">
      <c r="B16800" s="280"/>
    </row>
    <row r="16801" spans="2:2">
      <c r="B16801" s="280"/>
    </row>
    <row r="16802" spans="2:2">
      <c r="B16802" s="280"/>
    </row>
    <row r="16803" spans="2:2">
      <c r="B16803" s="280"/>
    </row>
    <row r="16804" spans="2:2">
      <c r="B16804" s="280"/>
    </row>
    <row r="16805" spans="2:2">
      <c r="B16805" s="280"/>
    </row>
    <row r="16806" spans="2:2">
      <c r="B16806" s="280"/>
    </row>
    <row r="16807" spans="2:2">
      <c r="B16807" s="280"/>
    </row>
    <row r="16808" spans="2:2">
      <c r="B16808" s="280"/>
    </row>
    <row r="16809" spans="2:2">
      <c r="B16809" s="280"/>
    </row>
    <row r="16810" spans="2:2">
      <c r="B16810" s="280"/>
    </row>
    <row r="16811" spans="2:2">
      <c r="B16811" s="280"/>
    </row>
    <row r="16812" spans="2:2">
      <c r="B16812" s="280"/>
    </row>
    <row r="16813" spans="2:2">
      <c r="B16813" s="280"/>
    </row>
    <row r="16814" spans="2:2">
      <c r="B16814" s="280"/>
    </row>
    <row r="16815" spans="2:2">
      <c r="B16815" s="280"/>
    </row>
    <row r="16816" spans="2:2">
      <c r="B16816" s="280"/>
    </row>
    <row r="16817" spans="2:2">
      <c r="B16817" s="280"/>
    </row>
    <row r="16818" spans="2:2">
      <c r="B16818" s="280"/>
    </row>
    <row r="16819" spans="2:2">
      <c r="B16819" s="280"/>
    </row>
    <row r="16820" spans="2:2">
      <c r="B16820" s="280"/>
    </row>
    <row r="16821" spans="2:2">
      <c r="B16821" s="280"/>
    </row>
    <row r="16822" spans="2:2">
      <c r="B16822" s="280"/>
    </row>
    <row r="16823" spans="2:2">
      <c r="B16823" s="280"/>
    </row>
    <row r="16824" spans="2:2">
      <c r="B16824" s="280"/>
    </row>
    <row r="16825" spans="2:2">
      <c r="B16825" s="280"/>
    </row>
    <row r="16826" spans="2:2">
      <c r="B16826" s="280"/>
    </row>
    <row r="16827" spans="2:2">
      <c r="B16827" s="280"/>
    </row>
    <row r="16828" spans="2:2">
      <c r="B16828" s="280"/>
    </row>
    <row r="16829" spans="2:2">
      <c r="B16829" s="280"/>
    </row>
    <row r="16830" spans="2:2">
      <c r="B16830" s="280"/>
    </row>
    <row r="16831" spans="2:2">
      <c r="B16831" s="280"/>
    </row>
    <row r="16832" spans="2:2">
      <c r="B16832" s="280"/>
    </row>
    <row r="16833" spans="2:2">
      <c r="B16833" s="280"/>
    </row>
    <row r="16834" spans="2:2">
      <c r="B16834" s="280"/>
    </row>
    <row r="16835" spans="2:2">
      <c r="B16835" s="280"/>
    </row>
    <row r="16836" spans="2:2">
      <c r="B16836" s="280"/>
    </row>
    <row r="16837" spans="2:2">
      <c r="B16837" s="280"/>
    </row>
    <row r="16838" spans="2:2">
      <c r="B16838" s="280"/>
    </row>
    <row r="16839" spans="2:2">
      <c r="B16839" s="280"/>
    </row>
    <row r="16840" spans="2:2">
      <c r="B16840" s="280"/>
    </row>
    <row r="16841" spans="2:2">
      <c r="B16841" s="280"/>
    </row>
    <row r="16842" spans="2:2">
      <c r="B16842" s="280"/>
    </row>
    <row r="16843" spans="2:2">
      <c r="B16843" s="280"/>
    </row>
    <row r="16844" spans="2:2">
      <c r="B16844" s="280"/>
    </row>
    <row r="16845" spans="2:2">
      <c r="B16845" s="280"/>
    </row>
    <row r="16846" spans="2:2">
      <c r="B16846" s="280"/>
    </row>
    <row r="16847" spans="2:2">
      <c r="B16847" s="280"/>
    </row>
    <row r="16848" spans="2:2">
      <c r="B16848" s="280"/>
    </row>
    <row r="16849" spans="2:2">
      <c r="B16849" s="280"/>
    </row>
    <row r="16850" spans="2:2">
      <c r="B16850" s="280"/>
    </row>
    <row r="16851" spans="2:2">
      <c r="B16851" s="280"/>
    </row>
    <row r="16852" spans="2:2">
      <c r="B16852" s="280"/>
    </row>
    <row r="16853" spans="2:2">
      <c r="B16853" s="280"/>
    </row>
    <row r="16854" spans="2:2">
      <c r="B16854" s="280"/>
    </row>
    <row r="16855" spans="2:2">
      <c r="B16855" s="280"/>
    </row>
    <row r="16856" spans="2:2">
      <c r="B16856" s="280"/>
    </row>
    <row r="16857" spans="2:2">
      <c r="B16857" s="280"/>
    </row>
    <row r="16858" spans="2:2">
      <c r="B16858" s="280"/>
    </row>
    <row r="16859" spans="2:2">
      <c r="B16859" s="280"/>
    </row>
    <row r="16860" spans="2:2">
      <c r="B16860" s="280"/>
    </row>
    <row r="16861" spans="2:2">
      <c r="B16861" s="280"/>
    </row>
    <row r="16862" spans="2:2">
      <c r="B16862" s="280"/>
    </row>
    <row r="16863" spans="2:2">
      <c r="B16863" s="280"/>
    </row>
    <row r="16864" spans="2:2">
      <c r="B16864" s="280"/>
    </row>
    <row r="16865" spans="2:2">
      <c r="B16865" s="280"/>
    </row>
    <row r="16866" spans="2:2">
      <c r="B16866" s="280"/>
    </row>
    <row r="16867" spans="2:2">
      <c r="B16867" s="280"/>
    </row>
    <row r="16868" spans="2:2">
      <c r="B16868" s="280"/>
    </row>
    <row r="16869" spans="2:2">
      <c r="B16869" s="280"/>
    </row>
    <row r="16870" spans="2:2">
      <c r="B16870" s="280"/>
    </row>
    <row r="16871" spans="2:2">
      <c r="B16871" s="280"/>
    </row>
    <row r="16872" spans="2:2">
      <c r="B16872" s="280"/>
    </row>
    <row r="16873" spans="2:2">
      <c r="B16873" s="280"/>
    </row>
    <row r="16874" spans="2:2">
      <c r="B16874" s="280"/>
    </row>
    <row r="16875" spans="2:2">
      <c r="B16875" s="280"/>
    </row>
    <row r="16876" spans="2:2">
      <c r="B16876" s="280"/>
    </row>
    <row r="16877" spans="2:2">
      <c r="B16877" s="280"/>
    </row>
    <row r="16878" spans="2:2">
      <c r="B16878" s="280"/>
    </row>
    <row r="16879" spans="2:2">
      <c r="B16879" s="280"/>
    </row>
    <row r="16880" spans="2:2">
      <c r="B16880" s="280"/>
    </row>
    <row r="16881" spans="2:2">
      <c r="B16881" s="280"/>
    </row>
    <row r="16882" spans="2:2">
      <c r="B16882" s="280"/>
    </row>
    <row r="16883" spans="2:2">
      <c r="B16883" s="280"/>
    </row>
    <row r="16884" spans="2:2">
      <c r="B16884" s="280"/>
    </row>
    <row r="16885" spans="2:2">
      <c r="B16885" s="280"/>
    </row>
    <row r="16886" spans="2:2">
      <c r="B16886" s="280"/>
    </row>
    <row r="16887" spans="2:2">
      <c r="B16887" s="280"/>
    </row>
    <row r="16888" spans="2:2">
      <c r="B16888" s="280"/>
    </row>
    <row r="16889" spans="2:2">
      <c r="B16889" s="280"/>
    </row>
    <row r="16890" spans="2:2">
      <c r="B16890" s="280"/>
    </row>
    <row r="16891" spans="2:2">
      <c r="B16891" s="280"/>
    </row>
    <row r="16892" spans="2:2">
      <c r="B16892" s="280"/>
    </row>
    <row r="16893" spans="2:2">
      <c r="B16893" s="280"/>
    </row>
    <row r="16894" spans="2:2">
      <c r="B16894" s="280"/>
    </row>
    <row r="16895" spans="2:2">
      <c r="B16895" s="280"/>
    </row>
    <row r="16896" spans="2:2">
      <c r="B16896" s="280"/>
    </row>
    <row r="16897" spans="2:2">
      <c r="B16897" s="280"/>
    </row>
    <row r="16898" spans="2:2">
      <c r="B16898" s="280"/>
    </row>
    <row r="16899" spans="2:2">
      <c r="B16899" s="280"/>
    </row>
    <row r="16900" spans="2:2">
      <c r="B16900" s="280"/>
    </row>
    <row r="16901" spans="2:2">
      <c r="B16901" s="280"/>
    </row>
    <row r="16902" spans="2:2">
      <c r="B16902" s="280"/>
    </row>
    <row r="16903" spans="2:2">
      <c r="B16903" s="280"/>
    </row>
    <row r="16904" spans="2:2">
      <c r="B16904" s="280"/>
    </row>
    <row r="16905" spans="2:2">
      <c r="B16905" s="280"/>
    </row>
    <row r="16906" spans="2:2">
      <c r="B16906" s="280"/>
    </row>
    <row r="16907" spans="2:2">
      <c r="B16907" s="280"/>
    </row>
    <row r="16908" spans="2:2">
      <c r="B16908" s="280"/>
    </row>
    <row r="16909" spans="2:2">
      <c r="B16909" s="280"/>
    </row>
    <row r="16910" spans="2:2">
      <c r="B16910" s="280"/>
    </row>
    <row r="16911" spans="2:2">
      <c r="B16911" s="280"/>
    </row>
    <row r="16912" spans="2:2">
      <c r="B16912" s="280"/>
    </row>
    <row r="16913" spans="2:2">
      <c r="B16913" s="280"/>
    </row>
    <row r="16914" spans="2:2">
      <c r="B16914" s="280"/>
    </row>
    <row r="16915" spans="2:2">
      <c r="B16915" s="280"/>
    </row>
    <row r="16916" spans="2:2">
      <c r="B16916" s="280"/>
    </row>
    <row r="16917" spans="2:2">
      <c r="B16917" s="280"/>
    </row>
    <row r="16918" spans="2:2">
      <c r="B16918" s="280"/>
    </row>
    <row r="16919" spans="2:2">
      <c r="B16919" s="280"/>
    </row>
    <row r="16920" spans="2:2">
      <c r="B16920" s="280"/>
    </row>
    <row r="16921" spans="2:2">
      <c r="B16921" s="280"/>
    </row>
    <row r="16922" spans="2:2">
      <c r="B16922" s="280"/>
    </row>
    <row r="16923" spans="2:2">
      <c r="B16923" s="280"/>
    </row>
    <row r="16924" spans="2:2">
      <c r="B16924" s="280"/>
    </row>
    <row r="16925" spans="2:2">
      <c r="B16925" s="280"/>
    </row>
    <row r="16926" spans="2:2">
      <c r="B16926" s="280"/>
    </row>
    <row r="16927" spans="2:2">
      <c r="B16927" s="280"/>
    </row>
    <row r="16928" spans="2:2">
      <c r="B16928" s="280"/>
    </row>
    <row r="16929" spans="2:2">
      <c r="B16929" s="280"/>
    </row>
    <row r="16930" spans="2:2">
      <c r="B16930" s="280"/>
    </row>
    <row r="16931" spans="2:2">
      <c r="B16931" s="280"/>
    </row>
    <row r="16932" spans="2:2">
      <c r="B16932" s="280"/>
    </row>
    <row r="16933" spans="2:2">
      <c r="B16933" s="280"/>
    </row>
    <row r="16934" spans="2:2">
      <c r="B16934" s="280"/>
    </row>
    <row r="16935" spans="2:2">
      <c r="B16935" s="280"/>
    </row>
    <row r="16936" spans="2:2">
      <c r="B16936" s="280"/>
    </row>
    <row r="16937" spans="2:2">
      <c r="B16937" s="280"/>
    </row>
    <row r="16938" spans="2:2">
      <c r="B16938" s="280"/>
    </row>
    <row r="16939" spans="2:2">
      <c r="B16939" s="280"/>
    </row>
    <row r="16940" spans="2:2">
      <c r="B16940" s="280"/>
    </row>
    <row r="16941" spans="2:2">
      <c r="B16941" s="280"/>
    </row>
    <row r="16942" spans="2:2">
      <c r="B16942" s="280"/>
    </row>
    <row r="16943" spans="2:2">
      <c r="B16943" s="280"/>
    </row>
    <row r="16944" spans="2:2">
      <c r="B16944" s="280"/>
    </row>
    <row r="16945" spans="2:2">
      <c r="B16945" s="280"/>
    </row>
    <row r="16946" spans="2:2">
      <c r="B16946" s="280"/>
    </row>
    <row r="16947" spans="2:2">
      <c r="B16947" s="280"/>
    </row>
    <row r="16948" spans="2:2">
      <c r="B16948" s="280"/>
    </row>
    <row r="16949" spans="2:2">
      <c r="B16949" s="280"/>
    </row>
    <row r="16950" spans="2:2">
      <c r="B16950" s="280"/>
    </row>
    <row r="16951" spans="2:2">
      <c r="B16951" s="280"/>
    </row>
    <row r="16952" spans="2:2">
      <c r="B16952" s="280"/>
    </row>
    <row r="16953" spans="2:2">
      <c r="B16953" s="280"/>
    </row>
    <row r="16954" spans="2:2">
      <c r="B16954" s="280"/>
    </row>
    <row r="16955" spans="2:2">
      <c r="B16955" s="280"/>
    </row>
    <row r="16956" spans="2:2">
      <c r="B16956" s="280"/>
    </row>
    <row r="16957" spans="2:2">
      <c r="B16957" s="280"/>
    </row>
    <row r="16958" spans="2:2">
      <c r="B16958" s="280"/>
    </row>
    <row r="16959" spans="2:2">
      <c r="B16959" s="280"/>
    </row>
    <row r="16960" spans="2:2">
      <c r="B16960" s="280"/>
    </row>
    <row r="16961" spans="2:2">
      <c r="B16961" s="280"/>
    </row>
    <row r="16962" spans="2:2">
      <c r="B16962" s="280"/>
    </row>
    <row r="16963" spans="2:2">
      <c r="B16963" s="280"/>
    </row>
    <row r="16964" spans="2:2">
      <c r="B16964" s="280"/>
    </row>
    <row r="16965" spans="2:2">
      <c r="B16965" s="280"/>
    </row>
    <row r="16966" spans="2:2">
      <c r="B16966" s="280"/>
    </row>
    <row r="16967" spans="2:2">
      <c r="B16967" s="280"/>
    </row>
    <row r="16968" spans="2:2">
      <c r="B16968" s="280"/>
    </row>
    <row r="16969" spans="2:2">
      <c r="B16969" s="280"/>
    </row>
    <row r="16970" spans="2:2">
      <c r="B16970" s="280"/>
    </row>
    <row r="16971" spans="2:2">
      <c r="B16971" s="280"/>
    </row>
    <row r="16972" spans="2:2">
      <c r="B16972" s="280"/>
    </row>
    <row r="16973" spans="2:2">
      <c r="B16973" s="280"/>
    </row>
    <row r="16974" spans="2:2">
      <c r="B16974" s="280"/>
    </row>
    <row r="16975" spans="2:2">
      <c r="B16975" s="280"/>
    </row>
    <row r="16976" spans="2:2">
      <c r="B16976" s="280"/>
    </row>
    <row r="16977" spans="2:2">
      <c r="B16977" s="280"/>
    </row>
    <row r="16978" spans="2:2">
      <c r="B16978" s="280"/>
    </row>
    <row r="16979" spans="2:2">
      <c r="B16979" s="280"/>
    </row>
    <row r="16980" spans="2:2">
      <c r="B16980" s="280"/>
    </row>
    <row r="16981" spans="2:2">
      <c r="B16981" s="280"/>
    </row>
    <row r="16982" spans="2:2">
      <c r="B16982" s="280"/>
    </row>
    <row r="16983" spans="2:2">
      <c r="B16983" s="280"/>
    </row>
    <row r="16984" spans="2:2">
      <c r="B16984" s="280"/>
    </row>
    <row r="16985" spans="2:2">
      <c r="B16985" s="280"/>
    </row>
    <row r="16986" spans="2:2">
      <c r="B16986" s="280"/>
    </row>
    <row r="16987" spans="2:2">
      <c r="B16987" s="280"/>
    </row>
    <row r="16988" spans="2:2">
      <c r="B16988" s="280"/>
    </row>
    <row r="16989" spans="2:2">
      <c r="B16989" s="280"/>
    </row>
    <row r="16990" spans="2:2">
      <c r="B16990" s="280"/>
    </row>
    <row r="16991" spans="2:2">
      <c r="B16991" s="280"/>
    </row>
    <row r="16992" spans="2:2">
      <c r="B16992" s="280"/>
    </row>
    <row r="16993" spans="2:2">
      <c r="B16993" s="280"/>
    </row>
    <row r="16994" spans="2:2">
      <c r="B16994" s="280"/>
    </row>
    <row r="16995" spans="2:2">
      <c r="B16995" s="280"/>
    </row>
    <row r="16996" spans="2:2">
      <c r="B16996" s="280"/>
    </row>
    <row r="16997" spans="2:2">
      <c r="B16997" s="280"/>
    </row>
    <row r="16998" spans="2:2">
      <c r="B16998" s="280"/>
    </row>
    <row r="16999" spans="2:2">
      <c r="B16999" s="280"/>
    </row>
    <row r="17000" spans="2:2">
      <c r="B17000" s="280"/>
    </row>
    <row r="17001" spans="2:2">
      <c r="B17001" s="280"/>
    </row>
    <row r="17002" spans="2:2">
      <c r="B17002" s="280"/>
    </row>
    <row r="17003" spans="2:2">
      <c r="B17003" s="280"/>
    </row>
    <row r="17004" spans="2:2">
      <c r="B17004" s="280"/>
    </row>
    <row r="17005" spans="2:2">
      <c r="B17005" s="280"/>
    </row>
    <row r="17006" spans="2:2">
      <c r="B17006" s="280"/>
    </row>
    <row r="17007" spans="2:2">
      <c r="B17007" s="280"/>
    </row>
    <row r="17008" spans="2:2">
      <c r="B17008" s="280"/>
    </row>
    <row r="17009" spans="2:2">
      <c r="B17009" s="280"/>
    </row>
    <row r="17010" spans="2:2">
      <c r="B17010" s="280"/>
    </row>
    <row r="17011" spans="2:2">
      <c r="B17011" s="280"/>
    </row>
    <row r="17012" spans="2:2">
      <c r="B17012" s="280"/>
    </row>
    <row r="17013" spans="2:2">
      <c r="B17013" s="280"/>
    </row>
    <row r="17014" spans="2:2">
      <c r="B17014" s="280"/>
    </row>
    <row r="17015" spans="2:2">
      <c r="B17015" s="280"/>
    </row>
    <row r="17016" spans="2:2">
      <c r="B17016" s="280"/>
    </row>
    <row r="17017" spans="2:2">
      <c r="B17017" s="280"/>
    </row>
    <row r="17018" spans="2:2">
      <c r="B17018" s="280"/>
    </row>
    <row r="17019" spans="2:2">
      <c r="B17019" s="280"/>
    </row>
    <row r="17020" spans="2:2">
      <c r="B17020" s="280"/>
    </row>
    <row r="17021" spans="2:2">
      <c r="B17021" s="280"/>
    </row>
    <row r="17022" spans="2:2">
      <c r="B17022" s="280"/>
    </row>
    <row r="17023" spans="2:2">
      <c r="B17023" s="280"/>
    </row>
    <row r="17024" spans="2:2">
      <c r="B17024" s="280"/>
    </row>
    <row r="17025" spans="2:2">
      <c r="B17025" s="280"/>
    </row>
    <row r="17026" spans="2:2">
      <c r="B17026" s="280"/>
    </row>
    <row r="17027" spans="2:2">
      <c r="B17027" s="280"/>
    </row>
    <row r="17028" spans="2:2">
      <c r="B17028" s="280"/>
    </row>
    <row r="17029" spans="2:2">
      <c r="B17029" s="280"/>
    </row>
    <row r="17030" spans="2:2">
      <c r="B17030" s="280"/>
    </row>
    <row r="17031" spans="2:2">
      <c r="B17031" s="280"/>
    </row>
    <row r="17032" spans="2:2">
      <c r="B17032" s="280"/>
    </row>
    <row r="17033" spans="2:2">
      <c r="B17033" s="280"/>
    </row>
    <row r="17034" spans="2:2">
      <c r="B17034" s="280"/>
    </row>
    <row r="17035" spans="2:2">
      <c r="B17035" s="280"/>
    </row>
    <row r="17036" spans="2:2">
      <c r="B17036" s="280"/>
    </row>
    <row r="17037" spans="2:2">
      <c r="B17037" s="280"/>
    </row>
    <row r="17038" spans="2:2">
      <c r="B17038" s="280"/>
    </row>
    <row r="17039" spans="2:2">
      <c r="B17039" s="280"/>
    </row>
    <row r="17040" spans="2:2">
      <c r="B17040" s="280"/>
    </row>
    <row r="17041" spans="2:2">
      <c r="B17041" s="280"/>
    </row>
    <row r="17042" spans="2:2">
      <c r="B17042" s="280"/>
    </row>
    <row r="17043" spans="2:2">
      <c r="B17043" s="280"/>
    </row>
    <row r="17044" spans="2:2">
      <c r="B17044" s="280"/>
    </row>
    <row r="17045" spans="2:2">
      <c r="B17045" s="280"/>
    </row>
    <row r="17046" spans="2:2">
      <c r="B17046" s="280"/>
    </row>
    <row r="17047" spans="2:2">
      <c r="B17047" s="280"/>
    </row>
    <row r="17048" spans="2:2">
      <c r="B17048" s="280"/>
    </row>
    <row r="17049" spans="2:2">
      <c r="B17049" s="280"/>
    </row>
    <row r="17050" spans="2:2">
      <c r="B17050" s="280"/>
    </row>
    <row r="17051" spans="2:2">
      <c r="B17051" s="280"/>
    </row>
    <row r="17052" spans="2:2">
      <c r="B17052" s="280"/>
    </row>
    <row r="17053" spans="2:2">
      <c r="B17053" s="280"/>
    </row>
    <row r="17054" spans="2:2">
      <c r="B17054" s="280"/>
    </row>
    <row r="17055" spans="2:2">
      <c r="B17055" s="280"/>
    </row>
    <row r="17056" spans="2:2">
      <c r="B17056" s="280"/>
    </row>
    <row r="17057" spans="2:2">
      <c r="B17057" s="280"/>
    </row>
    <row r="17058" spans="2:2">
      <c r="B17058" s="280"/>
    </row>
    <row r="17059" spans="2:2">
      <c r="B17059" s="280"/>
    </row>
    <row r="17060" spans="2:2">
      <c r="B17060" s="280"/>
    </row>
    <row r="17061" spans="2:2">
      <c r="B17061" s="280"/>
    </row>
    <row r="17062" spans="2:2">
      <c r="B17062" s="280"/>
    </row>
    <row r="17063" spans="2:2">
      <c r="B17063" s="280"/>
    </row>
    <row r="17064" spans="2:2">
      <c r="B17064" s="280"/>
    </row>
    <row r="17065" spans="2:2">
      <c r="B17065" s="280"/>
    </row>
    <row r="17066" spans="2:2">
      <c r="B17066" s="280"/>
    </row>
    <row r="17067" spans="2:2">
      <c r="B17067" s="280"/>
    </row>
    <row r="17068" spans="2:2">
      <c r="B17068" s="280"/>
    </row>
    <row r="17069" spans="2:2">
      <c r="B17069" s="280"/>
    </row>
    <row r="17070" spans="2:2">
      <c r="B17070" s="280"/>
    </row>
    <row r="17071" spans="2:2">
      <c r="B17071" s="280"/>
    </row>
    <row r="17072" spans="2:2">
      <c r="B17072" s="280"/>
    </row>
    <row r="17073" spans="2:2">
      <c r="B17073" s="280"/>
    </row>
    <row r="17074" spans="2:2">
      <c r="B17074" s="280"/>
    </row>
    <row r="17075" spans="2:2">
      <c r="B17075" s="280"/>
    </row>
    <row r="17076" spans="2:2">
      <c r="B17076" s="280"/>
    </row>
    <row r="17077" spans="2:2">
      <c r="B17077" s="280"/>
    </row>
    <row r="17078" spans="2:2">
      <c r="B17078" s="280"/>
    </row>
    <row r="17079" spans="2:2">
      <c r="B17079" s="280"/>
    </row>
    <row r="17080" spans="2:2">
      <c r="B17080" s="280"/>
    </row>
    <row r="17081" spans="2:2">
      <c r="B17081" s="280"/>
    </row>
    <row r="17082" spans="2:2">
      <c r="B17082" s="280"/>
    </row>
    <row r="17083" spans="2:2">
      <c r="B17083" s="280"/>
    </row>
    <row r="17084" spans="2:2">
      <c r="B17084" s="280"/>
    </row>
    <row r="17085" spans="2:2">
      <c r="B17085" s="280"/>
    </row>
    <row r="17086" spans="2:2">
      <c r="B17086" s="280"/>
    </row>
    <row r="17087" spans="2:2">
      <c r="B17087" s="280"/>
    </row>
    <row r="17088" spans="2:2">
      <c r="B17088" s="280"/>
    </row>
    <row r="17089" spans="2:2">
      <c r="B17089" s="280"/>
    </row>
    <row r="17090" spans="2:2">
      <c r="B17090" s="280"/>
    </row>
    <row r="17091" spans="2:2">
      <c r="B17091" s="280"/>
    </row>
    <row r="17092" spans="2:2">
      <c r="B17092" s="280"/>
    </row>
    <row r="17093" spans="2:2">
      <c r="B17093" s="280"/>
    </row>
    <row r="17094" spans="2:2">
      <c r="B17094" s="280"/>
    </row>
    <row r="17095" spans="2:2">
      <c r="B17095" s="280"/>
    </row>
    <row r="17096" spans="2:2">
      <c r="B17096" s="280"/>
    </row>
    <row r="17097" spans="2:2">
      <c r="B17097" s="280"/>
    </row>
    <row r="17098" spans="2:2">
      <c r="B17098" s="280"/>
    </row>
    <row r="17099" spans="2:2">
      <c r="B17099" s="280"/>
    </row>
    <row r="17100" spans="2:2">
      <c r="B17100" s="280"/>
    </row>
    <row r="17101" spans="2:2">
      <c r="B17101" s="280"/>
    </row>
    <row r="17102" spans="2:2">
      <c r="B17102" s="280"/>
    </row>
    <row r="17103" spans="2:2">
      <c r="B17103" s="280"/>
    </row>
    <row r="17104" spans="2:2">
      <c r="B17104" s="280"/>
    </row>
    <row r="17105" spans="2:2">
      <c r="B17105" s="280"/>
    </row>
    <row r="17106" spans="2:2">
      <c r="B17106" s="280"/>
    </row>
    <row r="17107" spans="2:2">
      <c r="B17107" s="280"/>
    </row>
    <row r="17108" spans="2:2">
      <c r="B17108" s="280"/>
    </row>
    <row r="17109" spans="2:2">
      <c r="B17109" s="280"/>
    </row>
    <row r="17110" spans="2:2">
      <c r="B17110" s="280"/>
    </row>
    <row r="17111" spans="2:2">
      <c r="B17111" s="280"/>
    </row>
    <row r="17112" spans="2:2">
      <c r="B17112" s="280"/>
    </row>
    <row r="17113" spans="2:2">
      <c r="B17113" s="280"/>
    </row>
    <row r="17114" spans="2:2">
      <c r="B17114" s="280"/>
    </row>
    <row r="17115" spans="2:2">
      <c r="B17115" s="280"/>
    </row>
    <row r="17116" spans="2:2">
      <c r="B17116" s="280"/>
    </row>
    <row r="17117" spans="2:2">
      <c r="B17117" s="280"/>
    </row>
    <row r="17118" spans="2:2">
      <c r="B17118" s="280"/>
    </row>
    <row r="17119" spans="2:2">
      <c r="B17119" s="280"/>
    </row>
    <row r="17120" spans="2:2">
      <c r="B17120" s="280"/>
    </row>
    <row r="17121" spans="2:2">
      <c r="B17121" s="280"/>
    </row>
    <row r="17122" spans="2:2">
      <c r="B17122" s="280"/>
    </row>
    <row r="17123" spans="2:2">
      <c r="B17123" s="280"/>
    </row>
    <row r="17124" spans="2:2">
      <c r="B17124" s="280"/>
    </row>
    <row r="17125" spans="2:2">
      <c r="B17125" s="280"/>
    </row>
    <row r="17126" spans="2:2">
      <c r="B17126" s="280"/>
    </row>
    <row r="17127" spans="2:2">
      <c r="B17127" s="280"/>
    </row>
    <row r="17128" spans="2:2">
      <c r="B17128" s="280"/>
    </row>
    <row r="17129" spans="2:2">
      <c r="B17129" s="280"/>
    </row>
    <row r="17130" spans="2:2">
      <c r="B17130" s="280"/>
    </row>
    <row r="17131" spans="2:2">
      <c r="B17131" s="280"/>
    </row>
    <row r="17132" spans="2:2">
      <c r="B17132" s="280"/>
    </row>
    <row r="17133" spans="2:2">
      <c r="B17133" s="280"/>
    </row>
    <row r="17134" spans="2:2">
      <c r="B17134" s="280"/>
    </row>
    <row r="17135" spans="2:2">
      <c r="B17135" s="280"/>
    </row>
    <row r="17136" spans="2:2">
      <c r="B17136" s="280"/>
    </row>
    <row r="17137" spans="2:2">
      <c r="B17137" s="280"/>
    </row>
    <row r="17138" spans="2:2">
      <c r="B17138" s="280"/>
    </row>
    <row r="17139" spans="2:2">
      <c r="B17139" s="280"/>
    </row>
    <row r="17140" spans="2:2">
      <c r="B17140" s="280"/>
    </row>
    <row r="17141" spans="2:2">
      <c r="B17141" s="280"/>
    </row>
    <row r="17142" spans="2:2">
      <c r="B17142" s="280"/>
    </row>
    <row r="17143" spans="2:2">
      <c r="B17143" s="280"/>
    </row>
    <row r="17144" spans="2:2">
      <c r="B17144" s="280"/>
    </row>
    <row r="17145" spans="2:2">
      <c r="B17145" s="280"/>
    </row>
    <row r="17146" spans="2:2">
      <c r="B17146" s="280"/>
    </row>
    <row r="17147" spans="2:2">
      <c r="B17147" s="280"/>
    </row>
    <row r="17148" spans="2:2">
      <c r="B17148" s="280"/>
    </row>
    <row r="17149" spans="2:2">
      <c r="B17149" s="280"/>
    </row>
    <row r="17150" spans="2:2">
      <c r="B17150" s="280"/>
    </row>
    <row r="17151" spans="2:2">
      <c r="B17151" s="280"/>
    </row>
    <row r="17152" spans="2:2">
      <c r="B17152" s="280"/>
    </row>
    <row r="17153" spans="2:2">
      <c r="B17153" s="280"/>
    </row>
    <row r="17154" spans="2:2">
      <c r="B17154" s="280"/>
    </row>
    <row r="17155" spans="2:2">
      <c r="B17155" s="280"/>
    </row>
    <row r="17156" spans="2:2">
      <c r="B17156" s="280"/>
    </row>
    <row r="17157" spans="2:2">
      <c r="B17157" s="280"/>
    </row>
    <row r="17158" spans="2:2">
      <c r="B17158" s="280"/>
    </row>
    <row r="17159" spans="2:2">
      <c r="B17159" s="280"/>
    </row>
    <row r="17160" spans="2:2">
      <c r="B17160" s="280"/>
    </row>
    <row r="17161" spans="2:2">
      <c r="B17161" s="280"/>
    </row>
    <row r="17162" spans="2:2">
      <c r="B17162" s="280"/>
    </row>
    <row r="17163" spans="2:2">
      <c r="B17163" s="280"/>
    </row>
    <row r="17164" spans="2:2">
      <c r="B17164" s="280"/>
    </row>
    <row r="17165" spans="2:2">
      <c r="B17165" s="280"/>
    </row>
    <row r="17166" spans="2:2">
      <c r="B17166" s="280"/>
    </row>
    <row r="17167" spans="2:2">
      <c r="B17167" s="280"/>
    </row>
    <row r="17168" spans="2:2">
      <c r="B17168" s="280"/>
    </row>
    <row r="17169" spans="2:2">
      <c r="B17169" s="280"/>
    </row>
    <row r="17170" spans="2:2">
      <c r="B17170" s="280"/>
    </row>
    <row r="17171" spans="2:2">
      <c r="B17171" s="280"/>
    </row>
    <row r="17172" spans="2:2">
      <c r="B17172" s="280"/>
    </row>
    <row r="17173" spans="2:2">
      <c r="B17173" s="280"/>
    </row>
    <row r="17174" spans="2:2">
      <c r="B17174" s="280"/>
    </row>
    <row r="17175" spans="2:2">
      <c r="B17175" s="280"/>
    </row>
    <row r="17176" spans="2:2">
      <c r="B17176" s="280"/>
    </row>
    <row r="17177" spans="2:2">
      <c r="B17177" s="280"/>
    </row>
    <row r="17178" spans="2:2">
      <c r="B17178" s="280"/>
    </row>
    <row r="17179" spans="2:2">
      <c r="B17179" s="280"/>
    </row>
    <row r="17180" spans="2:2">
      <c r="B17180" s="280"/>
    </row>
    <row r="17181" spans="2:2">
      <c r="B17181" s="280"/>
    </row>
    <row r="17182" spans="2:2">
      <c r="B17182" s="280"/>
    </row>
    <row r="17183" spans="2:2">
      <c r="B17183" s="280"/>
    </row>
    <row r="17184" spans="2:2">
      <c r="B17184" s="280"/>
    </row>
    <row r="17185" spans="2:2">
      <c r="B17185" s="280"/>
    </row>
    <row r="17186" spans="2:2">
      <c r="B17186" s="280"/>
    </row>
    <row r="17187" spans="2:2">
      <c r="B17187" s="280"/>
    </row>
    <row r="17188" spans="2:2">
      <c r="B17188" s="280"/>
    </row>
    <row r="17189" spans="2:2">
      <c r="B17189" s="280"/>
    </row>
    <row r="17190" spans="2:2">
      <c r="B17190" s="280"/>
    </row>
    <row r="17191" spans="2:2">
      <c r="B17191" s="280"/>
    </row>
    <row r="17192" spans="2:2">
      <c r="B17192" s="280"/>
    </row>
    <row r="17193" spans="2:2">
      <c r="B17193" s="280"/>
    </row>
    <row r="17194" spans="2:2">
      <c r="B17194" s="280"/>
    </row>
    <row r="17195" spans="2:2">
      <c r="B17195" s="280"/>
    </row>
    <row r="17196" spans="2:2">
      <c r="B17196" s="280"/>
    </row>
    <row r="17197" spans="2:2">
      <c r="B17197" s="280"/>
    </row>
    <row r="17198" spans="2:2">
      <c r="B17198" s="280"/>
    </row>
    <row r="17199" spans="2:2">
      <c r="B17199" s="280"/>
    </row>
    <row r="17200" spans="2:2">
      <c r="B17200" s="280"/>
    </row>
    <row r="17201" spans="2:2">
      <c r="B17201" s="280"/>
    </row>
    <row r="17202" spans="2:2">
      <c r="B17202" s="280"/>
    </row>
    <row r="17203" spans="2:2">
      <c r="B17203" s="280"/>
    </row>
    <row r="17204" spans="2:2">
      <c r="B17204" s="280"/>
    </row>
    <row r="17205" spans="2:2">
      <c r="B17205" s="280"/>
    </row>
    <row r="17206" spans="2:2">
      <c r="B17206" s="280"/>
    </row>
    <row r="17207" spans="2:2">
      <c r="B17207" s="280"/>
    </row>
    <row r="17208" spans="2:2">
      <c r="B17208" s="280"/>
    </row>
    <row r="17209" spans="2:2">
      <c r="B17209" s="280"/>
    </row>
    <row r="17210" spans="2:2">
      <c r="B17210" s="280"/>
    </row>
    <row r="17211" spans="2:2">
      <c r="B17211" s="280"/>
    </row>
    <row r="17212" spans="2:2">
      <c r="B17212" s="280"/>
    </row>
    <row r="17213" spans="2:2">
      <c r="B17213" s="280"/>
    </row>
    <row r="17214" spans="2:2">
      <c r="B17214" s="280"/>
    </row>
    <row r="17215" spans="2:2">
      <c r="B17215" s="280"/>
    </row>
    <row r="17216" spans="2:2">
      <c r="B17216" s="280"/>
    </row>
    <row r="17217" spans="2:2">
      <c r="B17217" s="280"/>
    </row>
    <row r="17218" spans="2:2">
      <c r="B17218" s="280"/>
    </row>
    <row r="17219" spans="2:2">
      <c r="B17219" s="280"/>
    </row>
    <row r="17220" spans="2:2">
      <c r="B17220" s="280"/>
    </row>
    <row r="17221" spans="2:2">
      <c r="B17221" s="280"/>
    </row>
    <row r="17222" spans="2:2">
      <c r="B17222" s="280"/>
    </row>
    <row r="17223" spans="2:2">
      <c r="B17223" s="280"/>
    </row>
    <row r="17224" spans="2:2">
      <c r="B17224" s="280"/>
    </row>
    <row r="17225" spans="2:2">
      <c r="B17225" s="280"/>
    </row>
    <row r="17226" spans="2:2">
      <c r="B17226" s="280"/>
    </row>
    <row r="17227" spans="2:2">
      <c r="B17227" s="280"/>
    </row>
    <row r="17228" spans="2:2">
      <c r="B17228" s="280"/>
    </row>
    <row r="17229" spans="2:2">
      <c r="B17229" s="280"/>
    </row>
    <row r="17230" spans="2:2">
      <c r="B17230" s="280"/>
    </row>
    <row r="17231" spans="2:2">
      <c r="B17231" s="280"/>
    </row>
    <row r="17232" spans="2:2">
      <c r="B17232" s="280"/>
    </row>
    <row r="17233" spans="2:2">
      <c r="B17233" s="280"/>
    </row>
    <row r="17234" spans="2:2">
      <c r="B17234" s="280"/>
    </row>
    <row r="17235" spans="2:2">
      <c r="B17235" s="280"/>
    </row>
    <row r="17236" spans="2:2">
      <c r="B17236" s="280"/>
    </row>
    <row r="17237" spans="2:2">
      <c r="B17237" s="280"/>
    </row>
    <row r="17238" spans="2:2">
      <c r="B17238" s="280"/>
    </row>
    <row r="17239" spans="2:2">
      <c r="B17239" s="280"/>
    </row>
    <row r="17240" spans="2:2">
      <c r="B17240" s="280"/>
    </row>
    <row r="17241" spans="2:2">
      <c r="B17241" s="280"/>
    </row>
    <row r="17242" spans="2:2">
      <c r="B17242" s="280"/>
    </row>
    <row r="17243" spans="2:2">
      <c r="B17243" s="280"/>
    </row>
    <row r="17244" spans="2:2">
      <c r="B17244" s="280"/>
    </row>
    <row r="17245" spans="2:2">
      <c r="B17245" s="280"/>
    </row>
    <row r="17246" spans="2:2">
      <c r="B17246" s="280"/>
    </row>
    <row r="17247" spans="2:2">
      <c r="B17247" s="280"/>
    </row>
    <row r="17248" spans="2:2">
      <c r="B17248" s="280"/>
    </row>
    <row r="17249" spans="2:2">
      <c r="B17249" s="280"/>
    </row>
    <row r="17250" spans="2:2">
      <c r="B17250" s="280"/>
    </row>
    <row r="17251" spans="2:2">
      <c r="B17251" s="280"/>
    </row>
    <row r="17252" spans="2:2">
      <c r="B17252" s="280"/>
    </row>
    <row r="17253" spans="2:2">
      <c r="B17253" s="280"/>
    </row>
    <row r="17254" spans="2:2">
      <c r="B17254" s="280"/>
    </row>
    <row r="17255" spans="2:2">
      <c r="B17255" s="280"/>
    </row>
    <row r="17256" spans="2:2">
      <c r="B17256" s="280"/>
    </row>
    <row r="17257" spans="2:2">
      <c r="B17257" s="280"/>
    </row>
    <row r="17258" spans="2:2">
      <c r="B17258" s="280"/>
    </row>
    <row r="17259" spans="2:2">
      <c r="B17259" s="280"/>
    </row>
    <row r="17260" spans="2:2">
      <c r="B17260" s="280"/>
    </row>
    <row r="17261" spans="2:2">
      <c r="B17261" s="280"/>
    </row>
    <row r="17262" spans="2:2">
      <c r="B17262" s="280"/>
    </row>
    <row r="17263" spans="2:2">
      <c r="B17263" s="280"/>
    </row>
    <row r="17264" spans="2:2">
      <c r="B17264" s="280"/>
    </row>
    <row r="17265" spans="2:2">
      <c r="B17265" s="280"/>
    </row>
    <row r="17266" spans="2:2">
      <c r="B17266" s="280"/>
    </row>
    <row r="17267" spans="2:2">
      <c r="B17267" s="280"/>
    </row>
    <row r="17268" spans="2:2">
      <c r="B17268" s="280"/>
    </row>
    <row r="17269" spans="2:2">
      <c r="B17269" s="280"/>
    </row>
    <row r="17270" spans="2:2">
      <c r="B17270" s="280"/>
    </row>
    <row r="17271" spans="2:2">
      <c r="B17271" s="280"/>
    </row>
    <row r="17272" spans="2:2">
      <c r="B17272" s="280"/>
    </row>
    <row r="17273" spans="2:2">
      <c r="B17273" s="280"/>
    </row>
    <row r="17274" spans="2:2">
      <c r="B17274" s="280"/>
    </row>
    <row r="17275" spans="2:2">
      <c r="B17275" s="280"/>
    </row>
    <row r="17276" spans="2:2">
      <c r="B17276" s="280"/>
    </row>
    <row r="17277" spans="2:2">
      <c r="B17277" s="280"/>
    </row>
    <row r="17278" spans="2:2">
      <c r="B17278" s="280"/>
    </row>
    <row r="17279" spans="2:2">
      <c r="B17279" s="280"/>
    </row>
    <row r="17280" spans="2:2">
      <c r="B17280" s="280"/>
    </row>
    <row r="17281" spans="2:2">
      <c r="B17281" s="280"/>
    </row>
    <row r="17282" spans="2:2">
      <c r="B17282" s="280"/>
    </row>
    <row r="17283" spans="2:2">
      <c r="B17283" s="280"/>
    </row>
    <row r="17284" spans="2:2">
      <c r="B17284" s="280"/>
    </row>
    <row r="17285" spans="2:2">
      <c r="B17285" s="280"/>
    </row>
    <row r="17286" spans="2:2">
      <c r="B17286" s="280"/>
    </row>
    <row r="17287" spans="2:2">
      <c r="B17287" s="280"/>
    </row>
    <row r="17288" spans="2:2">
      <c r="B17288" s="280"/>
    </row>
    <row r="17289" spans="2:2">
      <c r="B17289" s="280"/>
    </row>
    <row r="17290" spans="2:2">
      <c r="B17290" s="280"/>
    </row>
    <row r="17291" spans="2:2">
      <c r="B17291" s="280"/>
    </row>
    <row r="17292" spans="2:2">
      <c r="B17292" s="280"/>
    </row>
    <row r="17293" spans="2:2">
      <c r="B17293" s="280"/>
    </row>
    <row r="17294" spans="2:2">
      <c r="B17294" s="280"/>
    </row>
    <row r="17295" spans="2:2">
      <c r="B17295" s="280"/>
    </row>
    <row r="17296" spans="2:2">
      <c r="B17296" s="280"/>
    </row>
    <row r="17297" spans="2:2">
      <c r="B17297" s="280"/>
    </row>
    <row r="17298" spans="2:2">
      <c r="B17298" s="280"/>
    </row>
    <row r="17299" spans="2:2">
      <c r="B17299" s="280"/>
    </row>
    <row r="17300" spans="2:2">
      <c r="B17300" s="280"/>
    </row>
    <row r="17301" spans="2:2">
      <c r="B17301" s="280"/>
    </row>
    <row r="17302" spans="2:2">
      <c r="B17302" s="280"/>
    </row>
    <row r="17303" spans="2:2">
      <c r="B17303" s="280"/>
    </row>
    <row r="17304" spans="2:2">
      <c r="B17304" s="280"/>
    </row>
    <row r="17305" spans="2:2">
      <c r="B17305" s="280"/>
    </row>
    <row r="17306" spans="2:2">
      <c r="B17306" s="280"/>
    </row>
    <row r="17307" spans="2:2">
      <c r="B17307" s="280"/>
    </row>
    <row r="17308" spans="2:2">
      <c r="B17308" s="280"/>
    </row>
    <row r="17309" spans="2:2">
      <c r="B17309" s="280"/>
    </row>
    <row r="17310" spans="2:2">
      <c r="B17310" s="280"/>
    </row>
    <row r="17311" spans="2:2">
      <c r="B17311" s="280"/>
    </row>
    <row r="17312" spans="2:2">
      <c r="B17312" s="280"/>
    </row>
    <row r="17313" spans="2:2">
      <c r="B17313" s="280"/>
    </row>
    <row r="17314" spans="2:2">
      <c r="B17314" s="280"/>
    </row>
    <row r="17315" spans="2:2">
      <c r="B17315" s="280"/>
    </row>
    <row r="17316" spans="2:2">
      <c r="B17316" s="280"/>
    </row>
    <row r="17317" spans="2:2">
      <c r="B17317" s="280"/>
    </row>
    <row r="17318" spans="2:2">
      <c r="B17318" s="280"/>
    </row>
    <row r="17319" spans="2:2">
      <c r="B17319" s="280"/>
    </row>
    <row r="17320" spans="2:2">
      <c r="B17320" s="280"/>
    </row>
    <row r="17321" spans="2:2">
      <c r="B17321" s="280"/>
    </row>
    <row r="17322" spans="2:2">
      <c r="B17322" s="280"/>
    </row>
    <row r="17323" spans="2:2">
      <c r="B17323" s="280"/>
    </row>
    <row r="17324" spans="2:2">
      <c r="B17324" s="280"/>
    </row>
    <row r="17325" spans="2:2">
      <c r="B17325" s="280"/>
    </row>
    <row r="17326" spans="2:2">
      <c r="B17326" s="280"/>
    </row>
    <row r="17327" spans="2:2">
      <c r="B17327" s="280"/>
    </row>
    <row r="17328" spans="2:2">
      <c r="B17328" s="280"/>
    </row>
    <row r="17329" spans="2:2">
      <c r="B17329" s="280"/>
    </row>
    <row r="17330" spans="2:2">
      <c r="B17330" s="280"/>
    </row>
    <row r="17331" spans="2:2">
      <c r="B17331" s="280"/>
    </row>
    <row r="17332" spans="2:2">
      <c r="B17332" s="280"/>
    </row>
    <row r="17333" spans="2:2">
      <c r="B17333" s="280"/>
    </row>
    <row r="17334" spans="2:2">
      <c r="B17334" s="280"/>
    </row>
    <row r="17335" spans="2:2">
      <c r="B17335" s="280"/>
    </row>
    <row r="17336" spans="2:2">
      <c r="B17336" s="280"/>
    </row>
    <row r="17337" spans="2:2">
      <c r="B17337" s="280"/>
    </row>
    <row r="17338" spans="2:2">
      <c r="B17338" s="280"/>
    </row>
    <row r="17339" spans="2:2">
      <c r="B17339" s="280"/>
    </row>
    <row r="17340" spans="2:2">
      <c r="B17340" s="280"/>
    </row>
    <row r="17341" spans="2:2">
      <c r="B17341" s="280"/>
    </row>
    <row r="17342" spans="2:2">
      <c r="B17342" s="280"/>
    </row>
    <row r="17343" spans="2:2">
      <c r="B17343" s="280"/>
    </row>
    <row r="17344" spans="2:2">
      <c r="B17344" s="280"/>
    </row>
    <row r="17345" spans="2:2">
      <c r="B17345" s="280"/>
    </row>
    <row r="17346" spans="2:2">
      <c r="B17346" s="280"/>
    </row>
    <row r="17347" spans="2:2">
      <c r="B17347" s="280"/>
    </row>
    <row r="17348" spans="2:2">
      <c r="B17348" s="280"/>
    </row>
    <row r="17349" spans="2:2">
      <c r="B17349" s="280"/>
    </row>
    <row r="17350" spans="2:2">
      <c r="B17350" s="280"/>
    </row>
    <row r="17351" spans="2:2">
      <c r="B17351" s="280"/>
    </row>
    <row r="17352" spans="2:2">
      <c r="B17352" s="280"/>
    </row>
    <row r="17353" spans="2:2">
      <c r="B17353" s="280"/>
    </row>
    <row r="17354" spans="2:2">
      <c r="B17354" s="280"/>
    </row>
    <row r="17355" spans="2:2">
      <c r="B17355" s="280"/>
    </row>
    <row r="17356" spans="2:2">
      <c r="B17356" s="280"/>
    </row>
    <row r="17357" spans="2:2">
      <c r="B17357" s="280"/>
    </row>
    <row r="17358" spans="2:2">
      <c r="B17358" s="280"/>
    </row>
    <row r="17359" spans="2:2">
      <c r="B17359" s="280"/>
    </row>
    <row r="17360" spans="2:2">
      <c r="B17360" s="280"/>
    </row>
    <row r="17361" spans="2:2">
      <c r="B17361" s="280"/>
    </row>
    <row r="17362" spans="2:2">
      <c r="B17362" s="280"/>
    </row>
    <row r="17363" spans="2:2">
      <c r="B17363" s="280"/>
    </row>
    <row r="17364" spans="2:2">
      <c r="B17364" s="280"/>
    </row>
    <row r="17365" spans="2:2">
      <c r="B17365" s="280"/>
    </row>
    <row r="17366" spans="2:2">
      <c r="B17366" s="280"/>
    </row>
    <row r="17367" spans="2:2">
      <c r="B17367" s="280"/>
    </row>
    <row r="17368" spans="2:2">
      <c r="B17368" s="280"/>
    </row>
    <row r="17369" spans="2:2">
      <c r="B17369" s="280"/>
    </row>
    <row r="17370" spans="2:2">
      <c r="B17370" s="280"/>
    </row>
    <row r="17371" spans="2:2">
      <c r="B17371" s="280"/>
    </row>
    <row r="17372" spans="2:2">
      <c r="B17372" s="280"/>
    </row>
    <row r="17373" spans="2:2">
      <c r="B17373" s="280"/>
    </row>
    <row r="17374" spans="2:2">
      <c r="B17374" s="280"/>
    </row>
    <row r="17375" spans="2:2">
      <c r="B17375" s="280"/>
    </row>
    <row r="17376" spans="2:2">
      <c r="B17376" s="280"/>
    </row>
    <row r="17377" spans="2:2">
      <c r="B17377" s="280"/>
    </row>
    <row r="17378" spans="2:2">
      <c r="B17378" s="280"/>
    </row>
    <row r="17379" spans="2:2">
      <c r="B17379" s="280"/>
    </row>
    <row r="17380" spans="2:2">
      <c r="B17380" s="280"/>
    </row>
    <row r="17381" spans="2:2">
      <c r="B17381" s="280"/>
    </row>
    <row r="17382" spans="2:2">
      <c r="B17382" s="280"/>
    </row>
    <row r="17383" spans="2:2">
      <c r="B17383" s="280"/>
    </row>
    <row r="17384" spans="2:2">
      <c r="B17384" s="280"/>
    </row>
    <row r="17385" spans="2:2">
      <c r="B17385" s="280"/>
    </row>
    <row r="17386" spans="2:2">
      <c r="B17386" s="280"/>
    </row>
    <row r="17387" spans="2:2">
      <c r="B17387" s="280"/>
    </row>
    <row r="17388" spans="2:2">
      <c r="B17388" s="280"/>
    </row>
    <row r="17389" spans="2:2">
      <c r="B17389" s="280"/>
    </row>
    <row r="17390" spans="2:2">
      <c r="B17390" s="280"/>
    </row>
    <row r="17391" spans="2:2">
      <c r="B17391" s="280"/>
    </row>
    <row r="17392" spans="2:2">
      <c r="B17392" s="280"/>
    </row>
    <row r="17393" spans="2:2">
      <c r="B17393" s="280"/>
    </row>
    <row r="17394" spans="2:2">
      <c r="B17394" s="280"/>
    </row>
    <row r="17395" spans="2:2">
      <c r="B17395" s="280"/>
    </row>
    <row r="17396" spans="2:2">
      <c r="B17396" s="280"/>
    </row>
    <row r="17397" spans="2:2">
      <c r="B17397" s="280"/>
    </row>
    <row r="17398" spans="2:2">
      <c r="B17398" s="280"/>
    </row>
    <row r="17399" spans="2:2">
      <c r="B17399" s="280"/>
    </row>
    <row r="17400" spans="2:2">
      <c r="B17400" s="280"/>
    </row>
    <row r="17401" spans="2:2">
      <c r="B17401" s="280"/>
    </row>
    <row r="17402" spans="2:2">
      <c r="B17402" s="280"/>
    </row>
    <row r="17403" spans="2:2">
      <c r="B17403" s="280"/>
    </row>
    <row r="17404" spans="2:2">
      <c r="B17404" s="280"/>
    </row>
    <row r="17405" spans="2:2">
      <c r="B17405" s="280"/>
    </row>
    <row r="17406" spans="2:2">
      <c r="B17406" s="280"/>
    </row>
    <row r="17407" spans="2:2">
      <c r="B17407" s="280"/>
    </row>
    <row r="17408" spans="2:2">
      <c r="B17408" s="280"/>
    </row>
    <row r="17409" spans="2:2">
      <c r="B17409" s="280"/>
    </row>
    <row r="17410" spans="2:2">
      <c r="B17410" s="280"/>
    </row>
    <row r="17411" spans="2:2">
      <c r="B17411" s="280"/>
    </row>
    <row r="17412" spans="2:2">
      <c r="B17412" s="280"/>
    </row>
    <row r="17413" spans="2:2">
      <c r="B17413" s="280"/>
    </row>
    <row r="17414" spans="2:2">
      <c r="B17414" s="280"/>
    </row>
    <row r="17415" spans="2:2">
      <c r="B17415" s="280"/>
    </row>
    <row r="17416" spans="2:2">
      <c r="B17416" s="280"/>
    </row>
    <row r="17417" spans="2:2">
      <c r="B17417" s="280"/>
    </row>
    <row r="17418" spans="2:2">
      <c r="B17418" s="280"/>
    </row>
    <row r="17419" spans="2:2">
      <c r="B17419" s="280"/>
    </row>
    <row r="17420" spans="2:2">
      <c r="B17420" s="280"/>
    </row>
    <row r="17421" spans="2:2">
      <c r="B17421" s="280"/>
    </row>
    <row r="17422" spans="2:2">
      <c r="B17422" s="280"/>
    </row>
    <row r="17423" spans="2:2">
      <c r="B17423" s="280"/>
    </row>
    <row r="17424" spans="2:2">
      <c r="B17424" s="280"/>
    </row>
    <row r="17425" spans="2:2">
      <c r="B17425" s="280"/>
    </row>
    <row r="17426" spans="2:2">
      <c r="B17426" s="280"/>
    </row>
    <row r="17427" spans="2:2">
      <c r="B17427" s="280"/>
    </row>
    <row r="17428" spans="2:2">
      <c r="B17428" s="280"/>
    </row>
    <row r="17429" spans="2:2">
      <c r="B17429" s="280"/>
    </row>
    <row r="17430" spans="2:2">
      <c r="B17430" s="280"/>
    </row>
    <row r="17431" spans="2:2">
      <c r="B17431" s="280"/>
    </row>
    <row r="17432" spans="2:2">
      <c r="B17432" s="280"/>
    </row>
    <row r="17433" spans="2:2">
      <c r="B17433" s="280"/>
    </row>
    <row r="17434" spans="2:2">
      <c r="B17434" s="280"/>
    </row>
    <row r="17435" spans="2:2">
      <c r="B17435" s="280"/>
    </row>
    <row r="17436" spans="2:2">
      <c r="B17436" s="280"/>
    </row>
    <row r="17437" spans="2:2">
      <c r="B17437" s="280"/>
    </row>
    <row r="17438" spans="2:2">
      <c r="B17438" s="280"/>
    </row>
    <row r="17439" spans="2:2">
      <c r="B17439" s="280"/>
    </row>
    <row r="17440" spans="2:2">
      <c r="B17440" s="280"/>
    </row>
    <row r="17441" spans="2:2">
      <c r="B17441" s="280"/>
    </row>
    <row r="17442" spans="2:2">
      <c r="B17442" s="280"/>
    </row>
    <row r="17443" spans="2:2">
      <c r="B17443" s="280"/>
    </row>
    <row r="17444" spans="2:2">
      <c r="B17444" s="280"/>
    </row>
    <row r="17445" spans="2:2">
      <c r="B17445" s="280"/>
    </row>
    <row r="17446" spans="2:2">
      <c r="B17446" s="280"/>
    </row>
    <row r="17447" spans="2:2">
      <c r="B17447" s="280"/>
    </row>
    <row r="17448" spans="2:2">
      <c r="B17448" s="280"/>
    </row>
    <row r="17449" spans="2:2">
      <c r="B17449" s="280"/>
    </row>
    <row r="17450" spans="2:2">
      <c r="B17450" s="280"/>
    </row>
    <row r="17451" spans="2:2">
      <c r="B17451" s="280"/>
    </row>
    <row r="17452" spans="2:2">
      <c r="B17452" s="280"/>
    </row>
    <row r="17453" spans="2:2">
      <c r="B17453" s="280"/>
    </row>
    <row r="17454" spans="2:2">
      <c r="B17454" s="280"/>
    </row>
    <row r="17455" spans="2:2">
      <c r="B17455" s="280"/>
    </row>
    <row r="17456" spans="2:2">
      <c r="B17456" s="280"/>
    </row>
    <row r="17457" spans="2:2">
      <c r="B17457" s="280"/>
    </row>
    <row r="17458" spans="2:2">
      <c r="B17458" s="280"/>
    </row>
    <row r="17459" spans="2:2">
      <c r="B17459" s="280"/>
    </row>
    <row r="17460" spans="2:2">
      <c r="B17460" s="280"/>
    </row>
    <row r="17461" spans="2:2">
      <c r="B17461" s="280"/>
    </row>
    <row r="17462" spans="2:2">
      <c r="B17462" s="280"/>
    </row>
    <row r="17463" spans="2:2">
      <c r="B17463" s="280"/>
    </row>
    <row r="17464" spans="2:2">
      <c r="B17464" s="280"/>
    </row>
    <row r="17465" spans="2:2">
      <c r="B17465" s="280"/>
    </row>
    <row r="17466" spans="2:2">
      <c r="B17466" s="280"/>
    </row>
    <row r="17467" spans="2:2">
      <c r="B17467" s="280"/>
    </row>
    <row r="17468" spans="2:2">
      <c r="B17468" s="280"/>
    </row>
    <row r="17469" spans="2:2">
      <c r="B17469" s="280"/>
    </row>
    <row r="17470" spans="2:2">
      <c r="B17470" s="280"/>
    </row>
    <row r="17471" spans="2:2">
      <c r="B17471" s="280"/>
    </row>
    <row r="17472" spans="2:2">
      <c r="B17472" s="280"/>
    </row>
    <row r="17473" spans="2:2">
      <c r="B17473" s="280"/>
    </row>
    <row r="17474" spans="2:2">
      <c r="B17474" s="280"/>
    </row>
    <row r="17475" spans="2:2">
      <c r="B17475" s="280"/>
    </row>
    <row r="17476" spans="2:2">
      <c r="B17476" s="280"/>
    </row>
    <row r="17477" spans="2:2">
      <c r="B17477" s="280"/>
    </row>
    <row r="17478" spans="2:2">
      <c r="B17478" s="280"/>
    </row>
    <row r="17479" spans="2:2">
      <c r="B17479" s="280"/>
    </row>
    <row r="17480" spans="2:2">
      <c r="B17480" s="280"/>
    </row>
    <row r="17481" spans="2:2">
      <c r="B17481" s="280"/>
    </row>
    <row r="17482" spans="2:2">
      <c r="B17482" s="280"/>
    </row>
    <row r="17483" spans="2:2">
      <c r="B17483" s="280"/>
    </row>
    <row r="17484" spans="2:2">
      <c r="B17484" s="280"/>
    </row>
    <row r="17485" spans="2:2">
      <c r="B17485" s="280"/>
    </row>
    <row r="17486" spans="2:2">
      <c r="B17486" s="280"/>
    </row>
    <row r="17487" spans="2:2">
      <c r="B17487" s="280"/>
    </row>
    <row r="17488" spans="2:2">
      <c r="B17488" s="280"/>
    </row>
    <row r="17489" spans="2:2">
      <c r="B17489" s="280"/>
    </row>
    <row r="17490" spans="2:2">
      <c r="B17490" s="280"/>
    </row>
    <row r="17491" spans="2:2">
      <c r="B17491" s="280"/>
    </row>
    <row r="17492" spans="2:2">
      <c r="B17492" s="280"/>
    </row>
    <row r="17493" spans="2:2">
      <c r="B17493" s="280"/>
    </row>
    <row r="17494" spans="2:2">
      <c r="B17494" s="280"/>
    </row>
    <row r="17495" spans="2:2">
      <c r="B17495" s="280"/>
    </row>
    <row r="17496" spans="2:2">
      <c r="B17496" s="280"/>
    </row>
    <row r="17497" spans="2:2">
      <c r="B17497" s="280"/>
    </row>
    <row r="17498" spans="2:2">
      <c r="B17498" s="280"/>
    </row>
    <row r="17499" spans="2:2">
      <c r="B17499" s="280"/>
    </row>
    <row r="17500" spans="2:2">
      <c r="B17500" s="280"/>
    </row>
    <row r="17501" spans="2:2">
      <c r="B17501" s="280"/>
    </row>
    <row r="17502" spans="2:2">
      <c r="B17502" s="280"/>
    </row>
    <row r="17503" spans="2:2">
      <c r="B17503" s="280"/>
    </row>
    <row r="17504" spans="2:2">
      <c r="B17504" s="280"/>
    </row>
    <row r="17505" spans="2:2">
      <c r="B17505" s="280"/>
    </row>
    <row r="17506" spans="2:2">
      <c r="B17506" s="280"/>
    </row>
    <row r="17507" spans="2:2">
      <c r="B17507" s="280"/>
    </row>
    <row r="17508" spans="2:2">
      <c r="B17508" s="280"/>
    </row>
    <row r="17509" spans="2:2">
      <c r="B17509" s="280"/>
    </row>
    <row r="17510" spans="2:2">
      <c r="B17510" s="280"/>
    </row>
    <row r="17511" spans="2:2">
      <c r="B17511" s="280"/>
    </row>
    <row r="17512" spans="2:2">
      <c r="B17512" s="280"/>
    </row>
    <row r="17513" spans="2:2">
      <c r="B17513" s="280"/>
    </row>
    <row r="17514" spans="2:2">
      <c r="B17514" s="280"/>
    </row>
    <row r="17515" spans="2:2">
      <c r="B17515" s="280"/>
    </row>
    <row r="17516" spans="2:2">
      <c r="B17516" s="280"/>
    </row>
    <row r="17517" spans="2:2">
      <c r="B17517" s="280"/>
    </row>
    <row r="17518" spans="2:2">
      <c r="B17518" s="280"/>
    </row>
    <row r="17519" spans="2:2">
      <c r="B17519" s="280"/>
    </row>
    <row r="17520" spans="2:2">
      <c r="B17520" s="280"/>
    </row>
    <row r="17521" spans="2:2">
      <c r="B17521" s="280"/>
    </row>
    <row r="17522" spans="2:2">
      <c r="B17522" s="280"/>
    </row>
    <row r="17523" spans="2:2">
      <c r="B17523" s="280"/>
    </row>
    <row r="17524" spans="2:2">
      <c r="B17524" s="280"/>
    </row>
    <row r="17525" spans="2:2">
      <c r="B17525" s="280"/>
    </row>
    <row r="17526" spans="2:2">
      <c r="B17526" s="280"/>
    </row>
    <row r="17527" spans="2:2">
      <c r="B17527" s="280"/>
    </row>
    <row r="17528" spans="2:2">
      <c r="B17528" s="280"/>
    </row>
    <row r="17529" spans="2:2">
      <c r="B17529" s="280"/>
    </row>
    <row r="17530" spans="2:2">
      <c r="B17530" s="280"/>
    </row>
    <row r="17531" spans="2:2">
      <c r="B17531" s="280"/>
    </row>
    <row r="17532" spans="2:2">
      <c r="B17532" s="280"/>
    </row>
    <row r="17533" spans="2:2">
      <c r="B17533" s="280"/>
    </row>
    <row r="17534" spans="2:2">
      <c r="B17534" s="280"/>
    </row>
    <row r="17535" spans="2:2">
      <c r="B17535" s="280"/>
    </row>
    <row r="17536" spans="2:2">
      <c r="B17536" s="280"/>
    </row>
    <row r="17537" spans="2:2">
      <c r="B17537" s="280"/>
    </row>
    <row r="17538" spans="2:2">
      <c r="B17538" s="280"/>
    </row>
    <row r="17539" spans="2:2">
      <c r="B17539" s="280"/>
    </row>
    <row r="17540" spans="2:2">
      <c r="B17540" s="280"/>
    </row>
    <row r="17541" spans="2:2">
      <c r="B17541" s="280"/>
    </row>
    <row r="17542" spans="2:2">
      <c r="B17542" s="280"/>
    </row>
    <row r="17543" spans="2:2">
      <c r="B17543" s="280"/>
    </row>
    <row r="17544" spans="2:2">
      <c r="B17544" s="280"/>
    </row>
    <row r="17545" spans="2:2">
      <c r="B17545" s="280"/>
    </row>
    <row r="17546" spans="2:2">
      <c r="B17546" s="280"/>
    </row>
    <row r="17547" spans="2:2">
      <c r="B17547" s="280"/>
    </row>
    <row r="17548" spans="2:2">
      <c r="B17548" s="280"/>
    </row>
    <row r="17549" spans="2:2">
      <c r="B17549" s="280"/>
    </row>
    <row r="17550" spans="2:2">
      <c r="B17550" s="280"/>
    </row>
    <row r="17551" spans="2:2">
      <c r="B17551" s="280"/>
    </row>
    <row r="17552" spans="2:2">
      <c r="B17552" s="280"/>
    </row>
    <row r="17553" spans="2:2">
      <c r="B17553" s="280"/>
    </row>
    <row r="17554" spans="2:2">
      <c r="B17554" s="280"/>
    </row>
    <row r="17555" spans="2:2">
      <c r="B17555" s="280"/>
    </row>
    <row r="17556" spans="2:2">
      <c r="B17556" s="280"/>
    </row>
    <row r="17557" spans="2:2">
      <c r="B17557" s="280"/>
    </row>
    <row r="17558" spans="2:2">
      <c r="B17558" s="280"/>
    </row>
    <row r="17559" spans="2:2">
      <c r="B17559" s="280"/>
    </row>
    <row r="17560" spans="2:2">
      <c r="B17560" s="280"/>
    </row>
    <row r="17561" spans="2:2">
      <c r="B17561" s="280"/>
    </row>
    <row r="17562" spans="2:2">
      <c r="B17562" s="280"/>
    </row>
    <row r="17563" spans="2:2">
      <c r="B17563" s="280"/>
    </row>
    <row r="17564" spans="2:2">
      <c r="B17564" s="280"/>
    </row>
    <row r="17565" spans="2:2">
      <c r="B17565" s="280"/>
    </row>
    <row r="17566" spans="2:2">
      <c r="B17566" s="280"/>
    </row>
    <row r="17567" spans="2:2">
      <c r="B17567" s="280"/>
    </row>
    <row r="17568" spans="2:2">
      <c r="B17568" s="280"/>
    </row>
    <row r="17569" spans="2:2">
      <c r="B17569" s="280"/>
    </row>
    <row r="17570" spans="2:2">
      <c r="B17570" s="280"/>
    </row>
    <row r="17571" spans="2:2">
      <c r="B17571" s="280"/>
    </row>
    <row r="17572" spans="2:2">
      <c r="B17572" s="280"/>
    </row>
    <row r="17573" spans="2:2">
      <c r="B17573" s="280"/>
    </row>
    <row r="17574" spans="2:2">
      <c r="B17574" s="280"/>
    </row>
    <row r="17575" spans="2:2">
      <c r="B17575" s="280"/>
    </row>
    <row r="17576" spans="2:2">
      <c r="B17576" s="280"/>
    </row>
    <row r="17577" spans="2:2">
      <c r="B17577" s="280"/>
    </row>
    <row r="17578" spans="2:2">
      <c r="B17578" s="280"/>
    </row>
    <row r="17579" spans="2:2">
      <c r="B17579" s="280"/>
    </row>
    <row r="17580" spans="2:2">
      <c r="B17580" s="280"/>
    </row>
    <row r="17581" spans="2:2">
      <c r="B17581" s="280"/>
    </row>
    <row r="17582" spans="2:2">
      <c r="B17582" s="280"/>
    </row>
    <row r="17583" spans="2:2">
      <c r="B17583" s="280"/>
    </row>
    <row r="17584" spans="2:2">
      <c r="B17584" s="280"/>
    </row>
    <row r="17585" spans="2:2">
      <c r="B17585" s="280"/>
    </row>
    <row r="17586" spans="2:2">
      <c r="B17586" s="280"/>
    </row>
    <row r="17587" spans="2:2">
      <c r="B17587" s="280"/>
    </row>
    <row r="17588" spans="2:2">
      <c r="B17588" s="280"/>
    </row>
    <row r="17589" spans="2:2">
      <c r="B17589" s="280"/>
    </row>
    <row r="17590" spans="2:2">
      <c r="B17590" s="280"/>
    </row>
    <row r="17591" spans="2:2">
      <c r="B17591" s="280"/>
    </row>
    <row r="17592" spans="2:2">
      <c r="B17592" s="280"/>
    </row>
    <row r="17593" spans="2:2">
      <c r="B17593" s="280"/>
    </row>
    <row r="17594" spans="2:2">
      <c r="B17594" s="280"/>
    </row>
    <row r="17595" spans="2:2">
      <c r="B17595" s="280"/>
    </row>
    <row r="17596" spans="2:2">
      <c r="B17596" s="280"/>
    </row>
    <row r="17597" spans="2:2">
      <c r="B17597" s="280"/>
    </row>
    <row r="17598" spans="2:2">
      <c r="B17598" s="280"/>
    </row>
    <row r="17599" spans="2:2">
      <c r="B17599" s="280"/>
    </row>
    <row r="17600" spans="2:2">
      <c r="B17600" s="280"/>
    </row>
    <row r="17601" spans="2:2">
      <c r="B17601" s="280"/>
    </row>
    <row r="17602" spans="2:2">
      <c r="B17602" s="280"/>
    </row>
    <row r="17603" spans="2:2">
      <c r="B17603" s="280"/>
    </row>
    <row r="17604" spans="2:2">
      <c r="B17604" s="280"/>
    </row>
    <row r="17605" spans="2:2">
      <c r="B17605" s="280"/>
    </row>
    <row r="17606" spans="2:2">
      <c r="B17606" s="280"/>
    </row>
    <row r="17607" spans="2:2">
      <c r="B17607" s="280"/>
    </row>
    <row r="17608" spans="2:2">
      <c r="B17608" s="280"/>
    </row>
    <row r="17609" spans="2:2">
      <c r="B17609" s="280"/>
    </row>
    <row r="17610" spans="2:2">
      <c r="B17610" s="280"/>
    </row>
    <row r="17611" spans="2:2">
      <c r="B17611" s="280"/>
    </row>
    <row r="17612" spans="2:2">
      <c r="B17612" s="280"/>
    </row>
    <row r="17613" spans="2:2">
      <c r="B17613" s="280"/>
    </row>
    <row r="17614" spans="2:2">
      <c r="B17614" s="280"/>
    </row>
    <row r="17615" spans="2:2">
      <c r="B17615" s="280"/>
    </row>
    <row r="17616" spans="2:2">
      <c r="B17616" s="280"/>
    </row>
    <row r="17617" spans="2:2">
      <c r="B17617" s="280"/>
    </row>
    <row r="17618" spans="2:2">
      <c r="B17618" s="280"/>
    </row>
    <row r="17619" spans="2:2">
      <c r="B17619" s="280"/>
    </row>
    <row r="17620" spans="2:2">
      <c r="B17620" s="280"/>
    </row>
    <row r="17621" spans="2:2">
      <c r="B17621" s="280"/>
    </row>
    <row r="17622" spans="2:2">
      <c r="B17622" s="280"/>
    </row>
    <row r="17623" spans="2:2">
      <c r="B17623" s="280"/>
    </row>
    <row r="17624" spans="2:2">
      <c r="B17624" s="280"/>
    </row>
    <row r="17625" spans="2:2">
      <c r="B17625" s="280"/>
    </row>
    <row r="17626" spans="2:2">
      <c r="B17626" s="280"/>
    </row>
    <row r="17627" spans="2:2">
      <c r="B17627" s="280"/>
    </row>
    <row r="17628" spans="2:2">
      <c r="B17628" s="280"/>
    </row>
    <row r="17629" spans="2:2">
      <c r="B17629" s="280"/>
    </row>
    <row r="17630" spans="2:2">
      <c r="B17630" s="280"/>
    </row>
    <row r="17631" spans="2:2">
      <c r="B17631" s="280"/>
    </row>
    <row r="17632" spans="2:2">
      <c r="B17632" s="280"/>
    </row>
    <row r="17633" spans="2:2">
      <c r="B17633" s="280"/>
    </row>
    <row r="17634" spans="2:2">
      <c r="B17634" s="280"/>
    </row>
    <row r="17635" spans="2:2">
      <c r="B17635" s="280"/>
    </row>
    <row r="17636" spans="2:2">
      <c r="B17636" s="280"/>
    </row>
    <row r="17637" spans="2:2">
      <c r="B17637" s="280"/>
    </row>
    <row r="17638" spans="2:2">
      <c r="B17638" s="280"/>
    </row>
    <row r="17639" spans="2:2">
      <c r="B17639" s="280"/>
    </row>
    <row r="17640" spans="2:2">
      <c r="B17640" s="280"/>
    </row>
    <row r="17641" spans="2:2">
      <c r="B17641" s="280"/>
    </row>
    <row r="17642" spans="2:2">
      <c r="B17642" s="280"/>
    </row>
    <row r="17643" spans="2:2">
      <c r="B17643" s="280"/>
    </row>
    <row r="17644" spans="2:2">
      <c r="B17644" s="280"/>
    </row>
    <row r="17645" spans="2:2">
      <c r="B17645" s="280"/>
    </row>
    <row r="17646" spans="2:2">
      <c r="B17646" s="280"/>
    </row>
    <row r="17647" spans="2:2">
      <c r="B17647" s="280"/>
    </row>
    <row r="17648" spans="2:2">
      <c r="B17648" s="280"/>
    </row>
    <row r="17649" spans="2:2">
      <c r="B17649" s="280"/>
    </row>
    <row r="17650" spans="2:2">
      <c r="B17650" s="280"/>
    </row>
    <row r="17651" spans="2:2">
      <c r="B17651" s="280"/>
    </row>
    <row r="17652" spans="2:2">
      <c r="B17652" s="280"/>
    </row>
    <row r="17653" spans="2:2">
      <c r="B17653" s="280"/>
    </row>
    <row r="17654" spans="2:2">
      <c r="B17654" s="280"/>
    </row>
    <row r="17655" spans="2:2">
      <c r="B17655" s="280"/>
    </row>
    <row r="17656" spans="2:2">
      <c r="B17656" s="280"/>
    </row>
    <row r="17657" spans="2:2">
      <c r="B17657" s="280"/>
    </row>
    <row r="17658" spans="2:2">
      <c r="B17658" s="280"/>
    </row>
    <row r="17659" spans="2:2">
      <c r="B17659" s="280"/>
    </row>
    <row r="17660" spans="2:2">
      <c r="B17660" s="280"/>
    </row>
    <row r="17661" spans="2:2">
      <c r="B17661" s="280"/>
    </row>
    <row r="17662" spans="2:2">
      <c r="B17662" s="280"/>
    </row>
    <row r="17663" spans="2:2">
      <c r="B17663" s="280"/>
    </row>
    <row r="17664" spans="2:2">
      <c r="B17664" s="280"/>
    </row>
    <row r="17665" spans="2:2">
      <c r="B17665" s="280"/>
    </row>
    <row r="17666" spans="2:2">
      <c r="B17666" s="280"/>
    </row>
    <row r="17667" spans="2:2">
      <c r="B17667" s="280"/>
    </row>
    <row r="17668" spans="2:2">
      <c r="B17668" s="280"/>
    </row>
    <row r="17669" spans="2:2">
      <c r="B17669" s="280"/>
    </row>
    <row r="17670" spans="2:2">
      <c r="B17670" s="280"/>
    </row>
    <row r="17671" spans="2:2">
      <c r="B17671" s="280"/>
    </row>
    <row r="17672" spans="2:2">
      <c r="B17672" s="280"/>
    </row>
    <row r="17673" spans="2:2">
      <c r="B17673" s="280"/>
    </row>
    <row r="17674" spans="2:2">
      <c r="B17674" s="280"/>
    </row>
    <row r="17675" spans="2:2">
      <c r="B17675" s="280"/>
    </row>
    <row r="17676" spans="2:2">
      <c r="B17676" s="280"/>
    </row>
    <row r="17677" spans="2:2">
      <c r="B17677" s="280"/>
    </row>
    <row r="17678" spans="2:2">
      <c r="B17678" s="280"/>
    </row>
    <row r="17679" spans="2:2">
      <c r="B17679" s="280"/>
    </row>
    <row r="17680" spans="2:2">
      <c r="B17680" s="280"/>
    </row>
    <row r="17681" spans="2:2">
      <c r="B17681" s="280"/>
    </row>
    <row r="17682" spans="2:2">
      <c r="B17682" s="280"/>
    </row>
    <row r="17683" spans="2:2">
      <c r="B17683" s="280"/>
    </row>
    <row r="17684" spans="2:2">
      <c r="B17684" s="280"/>
    </row>
    <row r="17685" spans="2:2">
      <c r="B17685" s="280"/>
    </row>
    <row r="17686" spans="2:2">
      <c r="B17686" s="280"/>
    </row>
    <row r="17687" spans="2:2">
      <c r="B17687" s="280"/>
    </row>
    <row r="17688" spans="2:2">
      <c r="B17688" s="280"/>
    </row>
    <row r="17689" spans="2:2">
      <c r="B17689" s="280"/>
    </row>
    <row r="17690" spans="2:2">
      <c r="B17690" s="280"/>
    </row>
    <row r="17691" spans="2:2">
      <c r="B17691" s="280"/>
    </row>
    <row r="17692" spans="2:2">
      <c r="B17692" s="280"/>
    </row>
    <row r="17693" spans="2:2">
      <c r="B17693" s="280"/>
    </row>
    <row r="17694" spans="2:2">
      <c r="B17694" s="280"/>
    </row>
    <row r="17695" spans="2:2">
      <c r="B17695" s="280"/>
    </row>
    <row r="17696" spans="2:2">
      <c r="B17696" s="280"/>
    </row>
    <row r="17697" spans="2:2">
      <c r="B17697" s="280"/>
    </row>
    <row r="17698" spans="2:2">
      <c r="B17698" s="280"/>
    </row>
    <row r="17699" spans="2:2">
      <c r="B17699" s="280"/>
    </row>
    <row r="17700" spans="2:2">
      <c r="B17700" s="280"/>
    </row>
    <row r="17701" spans="2:2">
      <c r="B17701" s="280"/>
    </row>
    <row r="17702" spans="2:2">
      <c r="B17702" s="280"/>
    </row>
    <row r="17703" spans="2:2">
      <c r="B17703" s="280"/>
    </row>
    <row r="17704" spans="2:2">
      <c r="B17704" s="280"/>
    </row>
    <row r="17705" spans="2:2">
      <c r="B17705" s="280"/>
    </row>
    <row r="17706" spans="2:2">
      <c r="B17706" s="280"/>
    </row>
    <row r="17707" spans="2:2">
      <c r="B17707" s="280"/>
    </row>
    <row r="17708" spans="2:2">
      <c r="B17708" s="280"/>
    </row>
    <row r="17709" spans="2:2">
      <c r="B17709" s="280"/>
    </row>
    <row r="17710" spans="2:2">
      <c r="B17710" s="280"/>
    </row>
    <row r="17711" spans="2:2">
      <c r="B17711" s="280"/>
    </row>
    <row r="17712" spans="2:2">
      <c r="B17712" s="280"/>
    </row>
    <row r="17713" spans="2:2">
      <c r="B17713" s="280"/>
    </row>
    <row r="17714" spans="2:2">
      <c r="B17714" s="280"/>
    </row>
    <row r="17715" spans="2:2">
      <c r="B17715" s="280"/>
    </row>
    <row r="17716" spans="2:2">
      <c r="B17716" s="280"/>
    </row>
    <row r="17717" spans="2:2">
      <c r="B17717" s="280"/>
    </row>
    <row r="17718" spans="2:2">
      <c r="B17718" s="280"/>
    </row>
    <row r="17719" spans="2:2">
      <c r="B17719" s="280"/>
    </row>
    <row r="17720" spans="2:2">
      <c r="B17720" s="280"/>
    </row>
    <row r="17721" spans="2:2">
      <c r="B17721" s="280"/>
    </row>
    <row r="17722" spans="2:2">
      <c r="B17722" s="280"/>
    </row>
    <row r="17723" spans="2:2">
      <c r="B17723" s="280"/>
    </row>
    <row r="17724" spans="2:2">
      <c r="B17724" s="280"/>
    </row>
    <row r="17725" spans="2:2">
      <c r="B17725" s="280"/>
    </row>
    <row r="17726" spans="2:2">
      <c r="B17726" s="280"/>
    </row>
    <row r="17727" spans="2:2">
      <c r="B17727" s="280"/>
    </row>
    <row r="17728" spans="2:2">
      <c r="B17728" s="280"/>
    </row>
    <row r="17729" spans="2:2">
      <c r="B17729" s="280"/>
    </row>
    <row r="17730" spans="2:2">
      <c r="B17730" s="280"/>
    </row>
    <row r="17731" spans="2:2">
      <c r="B17731" s="280"/>
    </row>
    <row r="17732" spans="2:2">
      <c r="B17732" s="280"/>
    </row>
    <row r="17733" spans="2:2">
      <c r="B17733" s="280"/>
    </row>
    <row r="17734" spans="2:2">
      <c r="B17734" s="280"/>
    </row>
    <row r="17735" spans="2:2">
      <c r="B17735" s="280"/>
    </row>
    <row r="17736" spans="2:2">
      <c r="B17736" s="280"/>
    </row>
    <row r="17737" spans="2:2">
      <c r="B17737" s="280"/>
    </row>
    <row r="17738" spans="2:2">
      <c r="B17738" s="280"/>
    </row>
    <row r="17739" spans="2:2">
      <c r="B17739" s="280"/>
    </row>
    <row r="17740" spans="2:2">
      <c r="B17740" s="280"/>
    </row>
    <row r="17741" spans="2:2">
      <c r="B17741" s="280"/>
    </row>
    <row r="17742" spans="2:2">
      <c r="B17742" s="280"/>
    </row>
    <row r="17743" spans="2:2">
      <c r="B17743" s="280"/>
    </row>
    <row r="17744" spans="2:2">
      <c r="B17744" s="280"/>
    </row>
    <row r="17745" spans="2:2">
      <c r="B17745" s="280"/>
    </row>
    <row r="17746" spans="2:2">
      <c r="B17746" s="280"/>
    </row>
    <row r="17747" spans="2:2">
      <c r="B17747" s="280"/>
    </row>
    <row r="17748" spans="2:2">
      <c r="B17748" s="280"/>
    </row>
    <row r="17749" spans="2:2">
      <c r="B17749" s="280"/>
    </row>
    <row r="17750" spans="2:2">
      <c r="B17750" s="280"/>
    </row>
    <row r="17751" spans="2:2">
      <c r="B17751" s="280"/>
    </row>
    <row r="17752" spans="2:2">
      <c r="B17752" s="280"/>
    </row>
    <row r="17753" spans="2:2">
      <c r="B17753" s="280"/>
    </row>
    <row r="17754" spans="2:2">
      <c r="B17754" s="280"/>
    </row>
    <row r="17755" spans="2:2">
      <c r="B17755" s="280"/>
    </row>
    <row r="17756" spans="2:2">
      <c r="B17756" s="280"/>
    </row>
    <row r="17757" spans="2:2">
      <c r="B17757" s="280"/>
    </row>
    <row r="17758" spans="2:2">
      <c r="B17758" s="280"/>
    </row>
    <row r="17759" spans="2:2">
      <c r="B17759" s="280"/>
    </row>
    <row r="17760" spans="2:2">
      <c r="B17760" s="280"/>
    </row>
    <row r="17761" spans="2:2">
      <c r="B17761" s="280"/>
    </row>
    <row r="17762" spans="2:2">
      <c r="B17762" s="280"/>
    </row>
    <row r="17763" spans="2:2">
      <c r="B17763" s="280"/>
    </row>
    <row r="17764" spans="2:2">
      <c r="B17764" s="280"/>
    </row>
    <row r="17765" spans="2:2">
      <c r="B17765" s="280"/>
    </row>
    <row r="17766" spans="2:2">
      <c r="B17766" s="280"/>
    </row>
    <row r="17767" spans="2:2">
      <c r="B17767" s="280"/>
    </row>
    <row r="17768" spans="2:2">
      <c r="B17768" s="280"/>
    </row>
    <row r="17769" spans="2:2">
      <c r="B17769" s="280"/>
    </row>
    <row r="17770" spans="2:2">
      <c r="B17770" s="280"/>
    </row>
    <row r="17771" spans="2:2">
      <c r="B17771" s="280"/>
    </row>
    <row r="17772" spans="2:2">
      <c r="B17772" s="280"/>
    </row>
    <row r="17773" spans="2:2">
      <c r="B17773" s="280"/>
    </row>
    <row r="17774" spans="2:2">
      <c r="B17774" s="280"/>
    </row>
    <row r="17775" spans="2:2">
      <c r="B17775" s="280"/>
    </row>
    <row r="17776" spans="2:2">
      <c r="B17776" s="280"/>
    </row>
    <row r="17777" spans="2:2">
      <c r="B17777" s="280"/>
    </row>
    <row r="17778" spans="2:2">
      <c r="B17778" s="280"/>
    </row>
    <row r="17779" spans="2:2">
      <c r="B17779" s="280"/>
    </row>
    <row r="17780" spans="2:2">
      <c r="B17780" s="280"/>
    </row>
    <row r="17781" spans="2:2">
      <c r="B17781" s="280"/>
    </row>
    <row r="17782" spans="2:2">
      <c r="B17782" s="280"/>
    </row>
    <row r="17783" spans="2:2">
      <c r="B17783" s="280"/>
    </row>
    <row r="17784" spans="2:2">
      <c r="B17784" s="280"/>
    </row>
    <row r="17785" spans="2:2">
      <c r="B17785" s="280"/>
    </row>
    <row r="17786" spans="2:2">
      <c r="B17786" s="280"/>
    </row>
    <row r="17787" spans="2:2">
      <c r="B17787" s="280"/>
    </row>
    <row r="17788" spans="2:2">
      <c r="B17788" s="280"/>
    </row>
    <row r="17789" spans="2:2">
      <c r="B17789" s="280"/>
    </row>
    <row r="17790" spans="2:2">
      <c r="B17790" s="280"/>
    </row>
    <row r="17791" spans="2:2">
      <c r="B17791" s="280"/>
    </row>
    <row r="17792" spans="2:2">
      <c r="B17792" s="280"/>
    </row>
    <row r="17793" spans="2:2">
      <c r="B17793" s="280"/>
    </row>
    <row r="17794" spans="2:2">
      <c r="B17794" s="280"/>
    </row>
    <row r="17795" spans="2:2">
      <c r="B17795" s="280"/>
    </row>
    <row r="17796" spans="2:2">
      <c r="B17796" s="280"/>
    </row>
    <row r="17797" spans="2:2">
      <c r="B17797" s="280"/>
    </row>
    <row r="17798" spans="2:2">
      <c r="B17798" s="280"/>
    </row>
    <row r="17799" spans="2:2">
      <c r="B17799" s="280"/>
    </row>
    <row r="17800" spans="2:2">
      <c r="B17800" s="280"/>
    </row>
    <row r="17801" spans="2:2">
      <c r="B17801" s="280"/>
    </row>
    <row r="17802" spans="2:2">
      <c r="B17802" s="280"/>
    </row>
    <row r="17803" spans="2:2">
      <c r="B17803" s="280"/>
    </row>
    <row r="17804" spans="2:2">
      <c r="B17804" s="280"/>
    </row>
    <row r="17805" spans="2:2">
      <c r="B17805" s="280"/>
    </row>
    <row r="17806" spans="2:2">
      <c r="B17806" s="280"/>
    </row>
    <row r="17807" spans="2:2">
      <c r="B17807" s="280"/>
    </row>
    <row r="17808" spans="2:2">
      <c r="B17808" s="280"/>
    </row>
    <row r="17809" spans="2:2">
      <c r="B17809" s="280"/>
    </row>
    <row r="17810" spans="2:2">
      <c r="B17810" s="280"/>
    </row>
    <row r="17811" spans="2:2">
      <c r="B17811" s="280"/>
    </row>
    <row r="17812" spans="2:2">
      <c r="B17812" s="280"/>
    </row>
    <row r="17813" spans="2:2">
      <c r="B17813" s="280"/>
    </row>
    <row r="17814" spans="2:2">
      <c r="B17814" s="280"/>
    </row>
    <row r="17815" spans="2:2">
      <c r="B17815" s="280"/>
    </row>
    <row r="17816" spans="2:2">
      <c r="B17816" s="280"/>
    </row>
    <row r="17817" spans="2:2">
      <c r="B17817" s="280"/>
    </row>
    <row r="17818" spans="2:2">
      <c r="B17818" s="280"/>
    </row>
    <row r="17819" spans="2:2">
      <c r="B17819" s="280"/>
    </row>
    <row r="17820" spans="2:2">
      <c r="B17820" s="280"/>
    </row>
    <row r="17821" spans="2:2">
      <c r="B17821" s="280"/>
    </row>
    <row r="17822" spans="2:2">
      <c r="B17822" s="280"/>
    </row>
    <row r="17823" spans="2:2">
      <c r="B17823" s="280"/>
    </row>
    <row r="17824" spans="2:2">
      <c r="B17824" s="280"/>
    </row>
    <row r="17825" spans="2:2">
      <c r="B17825" s="280"/>
    </row>
    <row r="17826" spans="2:2">
      <c r="B17826" s="280"/>
    </row>
    <row r="17827" spans="2:2">
      <c r="B17827" s="280"/>
    </row>
    <row r="17828" spans="2:2">
      <c r="B17828" s="280"/>
    </row>
    <row r="17829" spans="2:2">
      <c r="B17829" s="280"/>
    </row>
    <row r="17830" spans="2:2">
      <c r="B17830" s="280"/>
    </row>
    <row r="17831" spans="2:2">
      <c r="B17831" s="280"/>
    </row>
    <row r="17832" spans="2:2">
      <c r="B17832" s="280"/>
    </row>
    <row r="17833" spans="2:2">
      <c r="B17833" s="280"/>
    </row>
    <row r="17834" spans="2:2">
      <c r="B17834" s="280"/>
    </row>
    <row r="17835" spans="2:2">
      <c r="B17835" s="280"/>
    </row>
    <row r="17836" spans="2:2">
      <c r="B17836" s="280"/>
    </row>
    <row r="17837" spans="2:2">
      <c r="B17837" s="280"/>
    </row>
    <row r="17838" spans="2:2">
      <c r="B17838" s="280"/>
    </row>
    <row r="17839" spans="2:2">
      <c r="B17839" s="280"/>
    </row>
    <row r="17840" spans="2:2">
      <c r="B17840" s="280"/>
    </row>
    <row r="17841" spans="2:2">
      <c r="B17841" s="280"/>
    </row>
    <row r="17842" spans="2:2">
      <c r="B17842" s="280"/>
    </row>
    <row r="17843" spans="2:2">
      <c r="B17843" s="280"/>
    </row>
    <row r="17844" spans="2:2">
      <c r="B17844" s="280"/>
    </row>
    <row r="17845" spans="2:2">
      <c r="B17845" s="280"/>
    </row>
    <row r="17846" spans="2:2">
      <c r="B17846" s="280"/>
    </row>
    <row r="17847" spans="2:2">
      <c r="B17847" s="280"/>
    </row>
    <row r="17848" spans="2:2">
      <c r="B17848" s="280"/>
    </row>
    <row r="17849" spans="2:2">
      <c r="B17849" s="280"/>
    </row>
    <row r="17850" spans="2:2">
      <c r="B17850" s="280"/>
    </row>
    <row r="17851" spans="2:2">
      <c r="B17851" s="280"/>
    </row>
    <row r="17852" spans="2:2">
      <c r="B17852" s="280"/>
    </row>
    <row r="17853" spans="2:2">
      <c r="B17853" s="280"/>
    </row>
    <row r="17854" spans="2:2">
      <c r="B17854" s="280"/>
    </row>
    <row r="17855" spans="2:2">
      <c r="B17855" s="280"/>
    </row>
    <row r="17856" spans="2:2">
      <c r="B17856" s="280"/>
    </row>
    <row r="17857" spans="2:2">
      <c r="B17857" s="280"/>
    </row>
    <row r="17858" spans="2:2">
      <c r="B17858" s="280"/>
    </row>
    <row r="17859" spans="2:2">
      <c r="B17859" s="280"/>
    </row>
    <row r="17860" spans="2:2">
      <c r="B17860" s="280"/>
    </row>
    <row r="17861" spans="2:2">
      <c r="B17861" s="280"/>
    </row>
    <row r="17862" spans="2:2">
      <c r="B17862" s="280"/>
    </row>
    <row r="17863" spans="2:2">
      <c r="B17863" s="280"/>
    </row>
    <row r="17864" spans="2:2">
      <c r="B17864" s="280"/>
    </row>
    <row r="17865" spans="2:2">
      <c r="B17865" s="280"/>
    </row>
    <row r="17866" spans="2:2">
      <c r="B17866" s="280"/>
    </row>
    <row r="17867" spans="2:2">
      <c r="B17867" s="280"/>
    </row>
    <row r="17868" spans="2:2">
      <c r="B17868" s="280"/>
    </row>
    <row r="17869" spans="2:2">
      <c r="B17869" s="280"/>
    </row>
    <row r="17870" spans="2:2">
      <c r="B17870" s="280"/>
    </row>
    <row r="17871" spans="2:2">
      <c r="B17871" s="280"/>
    </row>
    <row r="17872" spans="2:2">
      <c r="B17872" s="280"/>
    </row>
    <row r="17873" spans="2:2">
      <c r="B17873" s="280"/>
    </row>
    <row r="17874" spans="2:2">
      <c r="B17874" s="280"/>
    </row>
    <row r="17875" spans="2:2">
      <c r="B17875" s="280"/>
    </row>
    <row r="17876" spans="2:2">
      <c r="B17876" s="280"/>
    </row>
    <row r="17877" spans="2:2">
      <c r="B17877" s="280"/>
    </row>
    <row r="17878" spans="2:2">
      <c r="B17878" s="280"/>
    </row>
    <row r="17879" spans="2:2">
      <c r="B17879" s="280"/>
    </row>
    <row r="17880" spans="2:2">
      <c r="B17880" s="280"/>
    </row>
    <row r="17881" spans="2:2">
      <c r="B17881" s="280"/>
    </row>
    <row r="17882" spans="2:2">
      <c r="B17882" s="280"/>
    </row>
    <row r="17883" spans="2:2">
      <c r="B17883" s="280"/>
    </row>
    <row r="17884" spans="2:2">
      <c r="B17884" s="280"/>
    </row>
    <row r="17885" spans="2:2">
      <c r="B17885" s="280"/>
    </row>
    <row r="17886" spans="2:2">
      <c r="B17886" s="280"/>
    </row>
    <row r="17887" spans="2:2">
      <c r="B17887" s="280"/>
    </row>
    <row r="17888" spans="2:2">
      <c r="B17888" s="280"/>
    </row>
    <row r="17889" spans="2:2">
      <c r="B17889" s="280"/>
    </row>
    <row r="17890" spans="2:2">
      <c r="B17890" s="280"/>
    </row>
    <row r="17891" spans="2:2">
      <c r="B17891" s="280"/>
    </row>
    <row r="17892" spans="2:2">
      <c r="B17892" s="280"/>
    </row>
    <row r="17893" spans="2:2">
      <c r="B17893" s="280"/>
    </row>
    <row r="17894" spans="2:2">
      <c r="B17894" s="280"/>
    </row>
    <row r="17895" spans="2:2">
      <c r="B17895" s="280"/>
    </row>
    <row r="17896" spans="2:2">
      <c r="B17896" s="280"/>
    </row>
    <row r="17897" spans="2:2">
      <c r="B17897" s="280"/>
    </row>
    <row r="17898" spans="2:2">
      <c r="B17898" s="280"/>
    </row>
    <row r="17899" spans="2:2">
      <c r="B17899" s="280"/>
    </row>
    <row r="17900" spans="2:2">
      <c r="B17900" s="280"/>
    </row>
    <row r="17901" spans="2:2">
      <c r="B17901" s="280"/>
    </row>
    <row r="17902" spans="2:2">
      <c r="B17902" s="280"/>
    </row>
    <row r="17903" spans="2:2">
      <c r="B17903" s="280"/>
    </row>
    <row r="17904" spans="2:2">
      <c r="B17904" s="280"/>
    </row>
    <row r="17905" spans="2:2">
      <c r="B17905" s="280"/>
    </row>
    <row r="17906" spans="2:2">
      <c r="B17906" s="280"/>
    </row>
    <row r="17907" spans="2:2">
      <c r="B17907" s="280"/>
    </row>
    <row r="17908" spans="2:2">
      <c r="B17908" s="280"/>
    </row>
    <row r="17909" spans="2:2">
      <c r="B17909" s="280"/>
    </row>
    <row r="17910" spans="2:2">
      <c r="B17910" s="280"/>
    </row>
    <row r="17911" spans="2:2">
      <c r="B17911" s="280"/>
    </row>
    <row r="17912" spans="2:2">
      <c r="B17912" s="280"/>
    </row>
    <row r="17913" spans="2:2">
      <c r="B17913" s="280"/>
    </row>
    <row r="17914" spans="2:2">
      <c r="B17914" s="280"/>
    </row>
    <row r="17915" spans="2:2">
      <c r="B17915" s="280"/>
    </row>
    <row r="17916" spans="2:2">
      <c r="B17916" s="280"/>
    </row>
    <row r="17917" spans="2:2">
      <c r="B17917" s="280"/>
    </row>
    <row r="17918" spans="2:2">
      <c r="B17918" s="280"/>
    </row>
    <row r="17919" spans="2:2">
      <c r="B17919" s="280"/>
    </row>
    <row r="17920" spans="2:2">
      <c r="B17920" s="280"/>
    </row>
    <row r="17921" spans="2:2">
      <c r="B17921" s="280"/>
    </row>
    <row r="17922" spans="2:2">
      <c r="B17922" s="280"/>
    </row>
    <row r="17923" spans="2:2">
      <c r="B17923" s="280"/>
    </row>
    <row r="17924" spans="2:2">
      <c r="B17924" s="280"/>
    </row>
    <row r="17925" spans="2:2">
      <c r="B17925" s="280"/>
    </row>
    <row r="17926" spans="2:2">
      <c r="B17926" s="280"/>
    </row>
    <row r="17927" spans="2:2">
      <c r="B17927" s="280"/>
    </row>
    <row r="17928" spans="2:2">
      <c r="B17928" s="280"/>
    </row>
    <row r="17929" spans="2:2">
      <c r="B17929" s="280"/>
    </row>
    <row r="17930" spans="2:2">
      <c r="B17930" s="280"/>
    </row>
    <row r="17931" spans="2:2">
      <c r="B17931" s="280"/>
    </row>
    <row r="17932" spans="2:2">
      <c r="B17932" s="280"/>
    </row>
    <row r="17933" spans="2:2">
      <c r="B17933" s="280"/>
    </row>
    <row r="17934" spans="2:2">
      <c r="B17934" s="280"/>
    </row>
    <row r="17935" spans="2:2">
      <c r="B17935" s="280"/>
    </row>
    <row r="17936" spans="2:2">
      <c r="B17936" s="280"/>
    </row>
    <row r="17937" spans="2:2">
      <c r="B17937" s="280"/>
    </row>
    <row r="17938" spans="2:2">
      <c r="B17938" s="280"/>
    </row>
    <row r="17939" spans="2:2">
      <c r="B17939" s="280"/>
    </row>
    <row r="17940" spans="2:2">
      <c r="B17940" s="280"/>
    </row>
    <row r="17941" spans="2:2">
      <c r="B17941" s="280"/>
    </row>
    <row r="17942" spans="2:2">
      <c r="B17942" s="280"/>
    </row>
    <row r="17943" spans="2:2">
      <c r="B17943" s="280"/>
    </row>
    <row r="17944" spans="2:2">
      <c r="B17944" s="280"/>
    </row>
    <row r="17945" spans="2:2">
      <c r="B17945" s="280"/>
    </row>
    <row r="17946" spans="2:2">
      <c r="B17946" s="280"/>
    </row>
    <row r="17947" spans="2:2">
      <c r="B17947" s="280"/>
    </row>
    <row r="17948" spans="2:2">
      <c r="B17948" s="280"/>
    </row>
    <row r="17949" spans="2:2">
      <c r="B17949" s="280"/>
    </row>
    <row r="17950" spans="2:2">
      <c r="B17950" s="280"/>
    </row>
    <row r="17951" spans="2:2">
      <c r="B17951" s="280"/>
    </row>
    <row r="17952" spans="2:2">
      <c r="B17952" s="280"/>
    </row>
    <row r="17953" spans="2:2">
      <c r="B17953" s="280"/>
    </row>
    <row r="17954" spans="2:2">
      <c r="B17954" s="280"/>
    </row>
    <row r="17955" spans="2:2">
      <c r="B17955" s="280"/>
    </row>
    <row r="17956" spans="2:2">
      <c r="B17956" s="280"/>
    </row>
    <row r="17957" spans="2:2">
      <c r="B17957" s="280"/>
    </row>
    <row r="17958" spans="2:2">
      <c r="B17958" s="280"/>
    </row>
    <row r="17959" spans="2:2">
      <c r="B17959" s="280"/>
    </row>
    <row r="17960" spans="2:2">
      <c r="B17960" s="280"/>
    </row>
    <row r="17961" spans="2:2">
      <c r="B17961" s="280"/>
    </row>
    <row r="17962" spans="2:2">
      <c r="B17962" s="280"/>
    </row>
    <row r="17963" spans="2:2">
      <c r="B17963" s="280"/>
    </row>
    <row r="17964" spans="2:2">
      <c r="B17964" s="280"/>
    </row>
    <row r="17965" spans="2:2">
      <c r="B17965" s="280"/>
    </row>
    <row r="17966" spans="2:2">
      <c r="B17966" s="280"/>
    </row>
    <row r="17967" spans="2:2">
      <c r="B17967" s="280"/>
    </row>
    <row r="17968" spans="2:2">
      <c r="B17968" s="280"/>
    </row>
    <row r="17969" spans="2:2">
      <c r="B17969" s="280"/>
    </row>
    <row r="17970" spans="2:2">
      <c r="B17970" s="280"/>
    </row>
    <row r="17971" spans="2:2">
      <c r="B17971" s="280"/>
    </row>
    <row r="17972" spans="2:2">
      <c r="B17972" s="280"/>
    </row>
    <row r="17973" spans="2:2">
      <c r="B17973" s="280"/>
    </row>
    <row r="17974" spans="2:2">
      <c r="B17974" s="280"/>
    </row>
    <row r="17975" spans="2:2">
      <c r="B17975" s="280"/>
    </row>
    <row r="17976" spans="2:2">
      <c r="B17976" s="280"/>
    </row>
    <row r="17977" spans="2:2">
      <c r="B17977" s="280"/>
    </row>
    <row r="17978" spans="2:2">
      <c r="B17978" s="280"/>
    </row>
    <row r="17979" spans="2:2">
      <c r="B17979" s="280"/>
    </row>
    <row r="17980" spans="2:2">
      <c r="B17980" s="280"/>
    </row>
    <row r="17981" spans="2:2">
      <c r="B17981" s="280"/>
    </row>
    <row r="17982" spans="2:2">
      <c r="B17982" s="280"/>
    </row>
    <row r="17983" spans="2:2">
      <c r="B17983" s="280"/>
    </row>
    <row r="17984" spans="2:2">
      <c r="B17984" s="280"/>
    </row>
    <row r="17985" spans="2:2">
      <c r="B17985" s="280"/>
    </row>
    <row r="17986" spans="2:2">
      <c r="B17986" s="280"/>
    </row>
    <row r="17987" spans="2:2">
      <c r="B17987" s="280"/>
    </row>
    <row r="17988" spans="2:2">
      <c r="B17988" s="280"/>
    </row>
    <row r="17989" spans="2:2">
      <c r="B17989" s="280"/>
    </row>
    <row r="17990" spans="2:2">
      <c r="B17990" s="280"/>
    </row>
    <row r="17991" spans="2:2">
      <c r="B17991" s="280"/>
    </row>
    <row r="17992" spans="2:2">
      <c r="B17992" s="280"/>
    </row>
    <row r="17993" spans="2:2">
      <c r="B17993" s="280"/>
    </row>
    <row r="17994" spans="2:2">
      <c r="B17994" s="280"/>
    </row>
    <row r="17995" spans="2:2">
      <c r="B17995" s="280"/>
    </row>
    <row r="17996" spans="2:2">
      <c r="B17996" s="280"/>
    </row>
    <row r="17997" spans="2:2">
      <c r="B17997" s="280"/>
    </row>
    <row r="17998" spans="2:2">
      <c r="B17998" s="280"/>
    </row>
    <row r="17999" spans="2:2">
      <c r="B17999" s="280"/>
    </row>
    <row r="18000" spans="2:2">
      <c r="B18000" s="280"/>
    </row>
    <row r="18001" spans="2:2">
      <c r="B18001" s="280"/>
    </row>
    <row r="18002" spans="2:2">
      <c r="B18002" s="280"/>
    </row>
    <row r="18003" spans="2:2">
      <c r="B18003" s="280"/>
    </row>
    <row r="18004" spans="2:2">
      <c r="B18004" s="280"/>
    </row>
    <row r="18005" spans="2:2">
      <c r="B18005" s="280"/>
    </row>
    <row r="18006" spans="2:2">
      <c r="B18006" s="280"/>
    </row>
    <row r="18007" spans="2:2">
      <c r="B18007" s="280"/>
    </row>
    <row r="18008" spans="2:2">
      <c r="B18008" s="280"/>
    </row>
    <row r="18009" spans="2:2">
      <c r="B18009" s="280"/>
    </row>
    <row r="18010" spans="2:2">
      <c r="B18010" s="280"/>
    </row>
    <row r="18011" spans="2:2">
      <c r="B18011" s="280"/>
    </row>
    <row r="18012" spans="2:2">
      <c r="B18012" s="280"/>
    </row>
    <row r="18013" spans="2:2">
      <c r="B18013" s="280"/>
    </row>
    <row r="18014" spans="2:2">
      <c r="B18014" s="280"/>
    </row>
    <row r="18015" spans="2:2">
      <c r="B18015" s="280"/>
    </row>
    <row r="18016" spans="2:2">
      <c r="B18016" s="280"/>
    </row>
    <row r="18017" spans="2:2">
      <c r="B18017" s="280"/>
    </row>
    <row r="18018" spans="2:2">
      <c r="B18018" s="280"/>
    </row>
    <row r="18019" spans="2:2">
      <c r="B18019" s="280"/>
    </row>
    <row r="18020" spans="2:2">
      <c r="B18020" s="280"/>
    </row>
    <row r="18021" spans="2:2">
      <c r="B18021" s="280"/>
    </row>
    <row r="18022" spans="2:2">
      <c r="B18022" s="280"/>
    </row>
    <row r="18023" spans="2:2">
      <c r="B18023" s="280"/>
    </row>
    <row r="18024" spans="2:2">
      <c r="B18024" s="280"/>
    </row>
    <row r="18025" spans="2:2">
      <c r="B18025" s="280"/>
    </row>
    <row r="18026" spans="2:2">
      <c r="B18026" s="280"/>
    </row>
    <row r="18027" spans="2:2">
      <c r="B18027" s="280"/>
    </row>
    <row r="18028" spans="2:2">
      <c r="B18028" s="280"/>
    </row>
    <row r="18029" spans="2:2">
      <c r="B18029" s="280"/>
    </row>
    <row r="18030" spans="2:2">
      <c r="B18030" s="280"/>
    </row>
    <row r="18031" spans="2:2">
      <c r="B18031" s="280"/>
    </row>
    <row r="18032" spans="2:2">
      <c r="B18032" s="280"/>
    </row>
    <row r="18033" spans="2:2">
      <c r="B18033" s="280"/>
    </row>
    <row r="18034" spans="2:2">
      <c r="B18034" s="280"/>
    </row>
    <row r="18035" spans="2:2">
      <c r="B18035" s="280"/>
    </row>
    <row r="18036" spans="2:2">
      <c r="B18036" s="280"/>
    </row>
    <row r="18037" spans="2:2">
      <c r="B18037" s="280"/>
    </row>
    <row r="18038" spans="2:2">
      <c r="B18038" s="280"/>
    </row>
    <row r="18039" spans="2:2">
      <c r="B18039" s="280"/>
    </row>
    <row r="18040" spans="2:2">
      <c r="B18040" s="280"/>
    </row>
    <row r="18041" spans="2:2">
      <c r="B18041" s="280"/>
    </row>
    <row r="18042" spans="2:2">
      <c r="B18042" s="280"/>
    </row>
    <row r="18043" spans="2:2">
      <c r="B18043" s="280"/>
    </row>
    <row r="18044" spans="2:2">
      <c r="B18044" s="280"/>
    </row>
    <row r="18045" spans="2:2">
      <c r="B18045" s="280"/>
    </row>
    <row r="18046" spans="2:2">
      <c r="B18046" s="280"/>
    </row>
    <row r="18047" spans="2:2">
      <c r="B18047" s="280"/>
    </row>
    <row r="18048" spans="2:2">
      <c r="B18048" s="280"/>
    </row>
    <row r="18049" spans="2:2">
      <c r="B18049" s="280"/>
    </row>
    <row r="18050" spans="2:2">
      <c r="B18050" s="280"/>
    </row>
    <row r="18051" spans="2:2">
      <c r="B18051" s="280"/>
    </row>
    <row r="18052" spans="2:2">
      <c r="B18052" s="280"/>
    </row>
    <row r="18053" spans="2:2">
      <c r="B18053" s="280"/>
    </row>
    <row r="18054" spans="2:2">
      <c r="B18054" s="280"/>
    </row>
    <row r="18055" spans="2:2">
      <c r="B18055" s="280"/>
    </row>
    <row r="18056" spans="2:2">
      <c r="B18056" s="280"/>
    </row>
    <row r="18057" spans="2:2">
      <c r="B18057" s="280"/>
    </row>
    <row r="18058" spans="2:2">
      <c r="B18058" s="280"/>
    </row>
    <row r="18059" spans="2:2">
      <c r="B18059" s="280"/>
    </row>
    <row r="18060" spans="2:2">
      <c r="B18060" s="280"/>
    </row>
    <row r="18061" spans="2:2">
      <c r="B18061" s="280"/>
    </row>
    <row r="18062" spans="2:2">
      <c r="B18062" s="280"/>
    </row>
    <row r="18063" spans="2:2">
      <c r="B18063" s="280"/>
    </row>
    <row r="18064" spans="2:2">
      <c r="B18064" s="280"/>
    </row>
    <row r="18065" spans="2:2">
      <c r="B18065" s="280"/>
    </row>
    <row r="18066" spans="2:2">
      <c r="B18066" s="280"/>
    </row>
    <row r="18067" spans="2:2">
      <c r="B18067" s="280"/>
    </row>
    <row r="18068" spans="2:2">
      <c r="B18068" s="280"/>
    </row>
    <row r="18069" spans="2:2">
      <c r="B18069" s="280"/>
    </row>
    <row r="18070" spans="2:2">
      <c r="B18070" s="280"/>
    </row>
    <row r="18071" spans="2:2">
      <c r="B18071" s="280"/>
    </row>
    <row r="18072" spans="2:2">
      <c r="B18072" s="280"/>
    </row>
    <row r="18073" spans="2:2">
      <c r="B18073" s="280"/>
    </row>
    <row r="18074" spans="2:2">
      <c r="B18074" s="280"/>
    </row>
    <row r="18075" spans="2:2">
      <c r="B18075" s="280"/>
    </row>
    <row r="18076" spans="2:2">
      <c r="B18076" s="280"/>
    </row>
    <row r="18077" spans="2:2">
      <c r="B18077" s="280"/>
    </row>
    <row r="18078" spans="2:2">
      <c r="B18078" s="280"/>
    </row>
    <row r="18079" spans="2:2">
      <c r="B18079" s="280"/>
    </row>
    <row r="18080" spans="2:2">
      <c r="B18080" s="280"/>
    </row>
    <row r="18081" spans="2:2">
      <c r="B18081" s="280"/>
    </row>
    <row r="18082" spans="2:2">
      <c r="B18082" s="280"/>
    </row>
    <row r="18083" spans="2:2">
      <c r="B18083" s="280"/>
    </row>
    <row r="18084" spans="2:2">
      <c r="B18084" s="280"/>
    </row>
    <row r="18085" spans="2:2">
      <c r="B18085" s="280"/>
    </row>
    <row r="18086" spans="2:2">
      <c r="B18086" s="280"/>
    </row>
    <row r="18087" spans="2:2">
      <c r="B18087" s="280"/>
    </row>
    <row r="18088" spans="2:2">
      <c r="B18088" s="280"/>
    </row>
    <row r="18089" spans="2:2">
      <c r="B18089" s="280"/>
    </row>
    <row r="18090" spans="2:2">
      <c r="B18090" s="280"/>
    </row>
    <row r="18091" spans="2:2">
      <c r="B18091" s="280"/>
    </row>
    <row r="18092" spans="2:2">
      <c r="B18092" s="280"/>
    </row>
    <row r="18093" spans="2:2">
      <c r="B18093" s="280"/>
    </row>
    <row r="18094" spans="2:2">
      <c r="B18094" s="280"/>
    </row>
    <row r="18095" spans="2:2">
      <c r="B18095" s="280"/>
    </row>
    <row r="18096" spans="2:2">
      <c r="B18096" s="280"/>
    </row>
    <row r="18097" spans="2:2">
      <c r="B18097" s="280"/>
    </row>
    <row r="18098" spans="2:2">
      <c r="B18098" s="280"/>
    </row>
    <row r="18099" spans="2:2">
      <c r="B18099" s="280"/>
    </row>
    <row r="18100" spans="2:2">
      <c r="B18100" s="280"/>
    </row>
    <row r="18101" spans="2:2">
      <c r="B18101" s="280"/>
    </row>
    <row r="18102" spans="2:2">
      <c r="B18102" s="280"/>
    </row>
    <row r="18103" spans="2:2">
      <c r="B18103" s="280"/>
    </row>
    <row r="18104" spans="2:2">
      <c r="B18104" s="280"/>
    </row>
    <row r="18105" spans="2:2">
      <c r="B18105" s="280"/>
    </row>
    <row r="18106" spans="2:2">
      <c r="B18106" s="280"/>
    </row>
    <row r="18107" spans="2:2">
      <c r="B18107" s="280"/>
    </row>
    <row r="18108" spans="2:2">
      <c r="B18108" s="280"/>
    </row>
    <row r="18109" spans="2:2">
      <c r="B18109" s="280"/>
    </row>
    <row r="18110" spans="2:2">
      <c r="B18110" s="280"/>
    </row>
    <row r="18111" spans="2:2">
      <c r="B18111" s="280"/>
    </row>
    <row r="18112" spans="2:2">
      <c r="B18112" s="280"/>
    </row>
    <row r="18113" spans="2:2">
      <c r="B18113" s="280"/>
    </row>
    <row r="18114" spans="2:2">
      <c r="B18114" s="280"/>
    </row>
    <row r="18115" spans="2:2">
      <c r="B18115" s="280"/>
    </row>
    <row r="18116" spans="2:2">
      <c r="B18116" s="280"/>
    </row>
    <row r="18117" spans="2:2">
      <c r="B18117" s="280"/>
    </row>
    <row r="18118" spans="2:2">
      <c r="B18118" s="280"/>
    </row>
    <row r="18119" spans="2:2">
      <c r="B18119" s="280"/>
    </row>
    <row r="18120" spans="2:2">
      <c r="B18120" s="280"/>
    </row>
    <row r="18121" spans="2:2">
      <c r="B18121" s="280"/>
    </row>
    <row r="18122" spans="2:2">
      <c r="B18122" s="280"/>
    </row>
    <row r="18123" spans="2:2">
      <c r="B18123" s="280"/>
    </row>
    <row r="18124" spans="2:2">
      <c r="B18124" s="280"/>
    </row>
    <row r="18125" spans="2:2">
      <c r="B18125" s="280"/>
    </row>
    <row r="18126" spans="2:2">
      <c r="B18126" s="280"/>
    </row>
    <row r="18127" spans="2:2">
      <c r="B18127" s="280"/>
    </row>
    <row r="18128" spans="2:2">
      <c r="B18128" s="280"/>
    </row>
    <row r="18129" spans="2:2">
      <c r="B18129" s="280"/>
    </row>
    <row r="18130" spans="2:2">
      <c r="B18130" s="280"/>
    </row>
    <row r="18131" spans="2:2">
      <c r="B18131" s="280"/>
    </row>
    <row r="18132" spans="2:2">
      <c r="B18132" s="280"/>
    </row>
    <row r="18133" spans="2:2">
      <c r="B18133" s="280"/>
    </row>
    <row r="18134" spans="2:2">
      <c r="B18134" s="280"/>
    </row>
    <row r="18135" spans="2:2">
      <c r="B18135" s="280"/>
    </row>
    <row r="18136" spans="2:2">
      <c r="B18136" s="280"/>
    </row>
    <row r="18137" spans="2:2">
      <c r="B18137" s="280"/>
    </row>
    <row r="18138" spans="2:2">
      <c r="B18138" s="280"/>
    </row>
    <row r="18139" spans="2:2">
      <c r="B18139" s="280"/>
    </row>
    <row r="18140" spans="2:2">
      <c r="B18140" s="280"/>
    </row>
    <row r="18141" spans="2:2">
      <c r="B18141" s="280"/>
    </row>
    <row r="18142" spans="2:2">
      <c r="B18142" s="280"/>
    </row>
    <row r="18143" spans="2:2">
      <c r="B18143" s="280"/>
    </row>
    <row r="18144" spans="2:2">
      <c r="B18144" s="280"/>
    </row>
    <row r="18145" spans="2:2">
      <c r="B18145" s="280"/>
    </row>
    <row r="18146" spans="2:2">
      <c r="B18146" s="280"/>
    </row>
    <row r="18147" spans="2:2">
      <c r="B18147" s="280"/>
    </row>
    <row r="18148" spans="2:2">
      <c r="B18148" s="280"/>
    </row>
    <row r="18149" spans="2:2">
      <c r="B18149" s="280"/>
    </row>
    <row r="18150" spans="2:2">
      <c r="B18150" s="280"/>
    </row>
    <row r="18151" spans="2:2">
      <c r="B18151" s="280"/>
    </row>
    <row r="18152" spans="2:2">
      <c r="B18152" s="280"/>
    </row>
    <row r="18153" spans="2:2">
      <c r="B18153" s="280"/>
    </row>
    <row r="18154" spans="2:2">
      <c r="B18154" s="280"/>
    </row>
    <row r="18155" spans="2:2">
      <c r="B18155" s="280"/>
    </row>
    <row r="18156" spans="2:2">
      <c r="B18156" s="280"/>
    </row>
    <row r="18157" spans="2:2">
      <c r="B18157" s="280"/>
    </row>
    <row r="18158" spans="2:2">
      <c r="B18158" s="280"/>
    </row>
    <row r="18159" spans="2:2">
      <c r="B18159" s="280"/>
    </row>
    <row r="18160" spans="2:2">
      <c r="B18160" s="280"/>
    </row>
    <row r="18161" spans="2:2">
      <c r="B18161" s="280"/>
    </row>
    <row r="18162" spans="2:2">
      <c r="B18162" s="280"/>
    </row>
    <row r="18163" spans="2:2">
      <c r="B18163" s="280"/>
    </row>
    <row r="18164" spans="2:2">
      <c r="B18164" s="280"/>
    </row>
    <row r="18165" spans="2:2">
      <c r="B18165" s="280"/>
    </row>
    <row r="18166" spans="2:2">
      <c r="B18166" s="280"/>
    </row>
    <row r="18167" spans="2:2">
      <c r="B18167" s="280"/>
    </row>
    <row r="18168" spans="2:2">
      <c r="B18168" s="280"/>
    </row>
    <row r="18169" spans="2:2">
      <c r="B18169" s="280"/>
    </row>
    <row r="18170" spans="2:2">
      <c r="B18170" s="280"/>
    </row>
    <row r="18171" spans="2:2">
      <c r="B18171" s="280"/>
    </row>
    <row r="18172" spans="2:2">
      <c r="B18172" s="280"/>
    </row>
    <row r="18173" spans="2:2">
      <c r="B18173" s="280"/>
    </row>
    <row r="18174" spans="2:2">
      <c r="B18174" s="280"/>
    </row>
    <row r="18175" spans="2:2">
      <c r="B18175" s="280"/>
    </row>
    <row r="18176" spans="2:2">
      <c r="B18176" s="280"/>
    </row>
    <row r="18177" spans="2:2">
      <c r="B18177" s="280"/>
    </row>
    <row r="18178" spans="2:2">
      <c r="B18178" s="280"/>
    </row>
    <row r="18179" spans="2:2">
      <c r="B18179" s="280"/>
    </row>
    <row r="18180" spans="2:2">
      <c r="B18180" s="280"/>
    </row>
    <row r="18181" spans="2:2">
      <c r="B18181" s="280"/>
    </row>
    <row r="18182" spans="2:2">
      <c r="B18182" s="280"/>
    </row>
    <row r="18183" spans="2:2">
      <c r="B18183" s="280"/>
    </row>
    <row r="18184" spans="2:2">
      <c r="B18184" s="280"/>
    </row>
    <row r="18185" spans="2:2">
      <c r="B18185" s="280"/>
    </row>
    <row r="18186" spans="2:2">
      <c r="B18186" s="280"/>
    </row>
    <row r="18187" spans="2:2">
      <c r="B18187" s="280"/>
    </row>
    <row r="18188" spans="2:2">
      <c r="B18188" s="280"/>
    </row>
    <row r="18189" spans="2:2">
      <c r="B18189" s="280"/>
    </row>
    <row r="18190" spans="2:2">
      <c r="B18190" s="280"/>
    </row>
    <row r="18191" spans="2:2">
      <c r="B18191" s="280"/>
    </row>
    <row r="18192" spans="2:2">
      <c r="B18192" s="280"/>
    </row>
    <row r="18193" spans="2:2">
      <c r="B18193" s="280"/>
    </row>
    <row r="18194" spans="2:2">
      <c r="B18194" s="280"/>
    </row>
    <row r="18195" spans="2:2">
      <c r="B18195" s="280"/>
    </row>
    <row r="18196" spans="2:2">
      <c r="B18196" s="280"/>
    </row>
    <row r="18197" spans="2:2">
      <c r="B18197" s="280"/>
    </row>
    <row r="18198" spans="2:2">
      <c r="B18198" s="280"/>
    </row>
    <row r="18199" spans="2:2">
      <c r="B18199" s="280"/>
    </row>
    <row r="18200" spans="2:2">
      <c r="B18200" s="280"/>
    </row>
    <row r="18201" spans="2:2">
      <c r="B18201" s="280"/>
    </row>
    <row r="18202" spans="2:2">
      <c r="B18202" s="280"/>
    </row>
    <row r="18203" spans="2:2">
      <c r="B18203" s="280"/>
    </row>
    <row r="18204" spans="2:2">
      <c r="B18204" s="280"/>
    </row>
    <row r="18205" spans="2:2">
      <c r="B18205" s="280"/>
    </row>
    <row r="18206" spans="2:2">
      <c r="B18206" s="280"/>
    </row>
    <row r="18207" spans="2:2">
      <c r="B18207" s="280"/>
    </row>
    <row r="18208" spans="2:2">
      <c r="B18208" s="280"/>
    </row>
    <row r="18209" spans="2:2">
      <c r="B18209" s="280"/>
    </row>
    <row r="18210" spans="2:2">
      <c r="B18210" s="280"/>
    </row>
    <row r="18211" spans="2:2">
      <c r="B18211" s="280"/>
    </row>
    <row r="18212" spans="2:2">
      <c r="B18212" s="280"/>
    </row>
    <row r="18213" spans="2:2">
      <c r="B18213" s="280"/>
    </row>
    <row r="18214" spans="2:2">
      <c r="B18214" s="280"/>
    </row>
    <row r="18215" spans="2:2">
      <c r="B18215" s="280"/>
    </row>
    <row r="18216" spans="2:2">
      <c r="B18216" s="280"/>
    </row>
    <row r="18217" spans="2:2">
      <c r="B18217" s="280"/>
    </row>
    <row r="18218" spans="2:2">
      <c r="B18218" s="280"/>
    </row>
    <row r="18219" spans="2:2">
      <c r="B18219" s="280"/>
    </row>
    <row r="18220" spans="2:2">
      <c r="B18220" s="280"/>
    </row>
    <row r="18221" spans="2:2">
      <c r="B18221" s="280"/>
    </row>
    <row r="18222" spans="2:2">
      <c r="B18222" s="280"/>
    </row>
    <row r="18223" spans="2:2">
      <c r="B18223" s="280"/>
    </row>
    <row r="18224" spans="2:2">
      <c r="B18224" s="280"/>
    </row>
    <row r="18225" spans="2:2">
      <c r="B18225" s="280"/>
    </row>
    <row r="18226" spans="2:2">
      <c r="B18226" s="280"/>
    </row>
    <row r="18227" spans="2:2">
      <c r="B18227" s="280"/>
    </row>
    <row r="18228" spans="2:2">
      <c r="B18228" s="280"/>
    </row>
    <row r="18229" spans="2:2">
      <c r="B18229" s="280"/>
    </row>
    <row r="18230" spans="2:2">
      <c r="B18230" s="280"/>
    </row>
    <row r="18231" spans="2:2">
      <c r="B18231" s="280"/>
    </row>
    <row r="18232" spans="2:2">
      <c r="B18232" s="280"/>
    </row>
    <row r="18233" spans="2:2">
      <c r="B18233" s="280"/>
    </row>
    <row r="18234" spans="2:2">
      <c r="B18234" s="280"/>
    </row>
    <row r="18235" spans="2:2">
      <c r="B18235" s="280"/>
    </row>
    <row r="18236" spans="2:2">
      <c r="B18236" s="280"/>
    </row>
    <row r="18237" spans="2:2">
      <c r="B18237" s="280"/>
    </row>
    <row r="18238" spans="2:2">
      <c r="B18238" s="280"/>
    </row>
    <row r="18239" spans="2:2">
      <c r="B18239" s="280"/>
    </row>
    <row r="18240" spans="2:2">
      <c r="B18240" s="280"/>
    </row>
    <row r="18241" spans="2:2">
      <c r="B18241" s="280"/>
    </row>
    <row r="18242" spans="2:2">
      <c r="B18242" s="280"/>
    </row>
    <row r="18243" spans="2:2">
      <c r="B18243" s="280"/>
    </row>
    <row r="18244" spans="2:2">
      <c r="B18244" s="280"/>
    </row>
    <row r="18245" spans="2:2">
      <c r="B18245" s="280"/>
    </row>
    <row r="18246" spans="2:2">
      <c r="B18246" s="280"/>
    </row>
    <row r="18247" spans="2:2">
      <c r="B18247" s="280"/>
    </row>
    <row r="18248" spans="2:2">
      <c r="B18248" s="280"/>
    </row>
    <row r="18249" spans="2:2">
      <c r="B18249" s="280"/>
    </row>
    <row r="18250" spans="2:2">
      <c r="B18250" s="280"/>
    </row>
    <row r="18251" spans="2:2">
      <c r="B18251" s="280"/>
    </row>
    <row r="18252" spans="2:2">
      <c r="B18252" s="280"/>
    </row>
    <row r="18253" spans="2:2">
      <c r="B18253" s="280"/>
    </row>
    <row r="18254" spans="2:2">
      <c r="B18254" s="280"/>
    </row>
    <row r="18255" spans="2:2">
      <c r="B18255" s="280"/>
    </row>
    <row r="18256" spans="2:2">
      <c r="B18256" s="280"/>
    </row>
    <row r="18257" spans="2:2">
      <c r="B18257" s="280"/>
    </row>
    <row r="18258" spans="2:2">
      <c r="B18258" s="280"/>
    </row>
    <row r="18259" spans="2:2">
      <c r="B18259" s="280"/>
    </row>
    <row r="18260" spans="2:2">
      <c r="B18260" s="280"/>
    </row>
    <row r="18261" spans="2:2">
      <c r="B18261" s="280"/>
    </row>
    <row r="18262" spans="2:2">
      <c r="B18262" s="280"/>
    </row>
    <row r="18263" spans="2:2">
      <c r="B18263" s="280"/>
    </row>
    <row r="18264" spans="2:2">
      <c r="B18264" s="280"/>
    </row>
    <row r="18265" spans="2:2">
      <c r="B18265" s="280"/>
    </row>
    <row r="18266" spans="2:2">
      <c r="B18266" s="280"/>
    </row>
    <row r="18267" spans="2:2">
      <c r="B18267" s="280"/>
    </row>
    <row r="18268" spans="2:2">
      <c r="B18268" s="280"/>
    </row>
    <row r="18269" spans="2:2">
      <c r="B18269" s="280"/>
    </row>
    <row r="18270" spans="2:2">
      <c r="B18270" s="280"/>
    </row>
    <row r="18271" spans="2:2">
      <c r="B18271" s="280"/>
    </row>
    <row r="18272" spans="2:2">
      <c r="B18272" s="280"/>
    </row>
    <row r="18273" spans="2:2">
      <c r="B18273" s="280"/>
    </row>
    <row r="18274" spans="2:2">
      <c r="B18274" s="280"/>
    </row>
    <row r="18275" spans="2:2">
      <c r="B18275" s="280"/>
    </row>
    <row r="18276" spans="2:2">
      <c r="B18276" s="280"/>
    </row>
    <row r="18277" spans="2:2">
      <c r="B18277" s="280"/>
    </row>
    <row r="18278" spans="2:2">
      <c r="B18278" s="280"/>
    </row>
    <row r="18279" spans="2:2">
      <c r="B18279" s="280"/>
    </row>
    <row r="18280" spans="2:2">
      <c r="B18280" s="280"/>
    </row>
    <row r="18281" spans="2:2">
      <c r="B18281" s="280"/>
    </row>
    <row r="18282" spans="2:2">
      <c r="B18282" s="280"/>
    </row>
    <row r="18283" spans="2:2">
      <c r="B18283" s="280"/>
    </row>
    <row r="18284" spans="2:2">
      <c r="B18284" s="280"/>
    </row>
    <row r="18285" spans="2:2">
      <c r="B18285" s="280"/>
    </row>
    <row r="18286" spans="2:2">
      <c r="B18286" s="280"/>
    </row>
    <row r="18287" spans="2:2">
      <c r="B18287" s="280"/>
    </row>
    <row r="18288" spans="2:2">
      <c r="B18288" s="280"/>
    </row>
    <row r="18289" spans="2:2">
      <c r="B18289" s="280"/>
    </row>
    <row r="18290" spans="2:2">
      <c r="B18290" s="280"/>
    </row>
    <row r="18291" spans="2:2">
      <c r="B18291" s="280"/>
    </row>
    <row r="18292" spans="2:2">
      <c r="B18292" s="280"/>
    </row>
    <row r="18293" spans="2:2">
      <c r="B18293" s="280"/>
    </row>
    <row r="18294" spans="2:2">
      <c r="B18294" s="280"/>
    </row>
    <row r="18295" spans="2:2">
      <c r="B18295" s="280"/>
    </row>
    <row r="18296" spans="2:2">
      <c r="B18296" s="280"/>
    </row>
    <row r="18297" spans="2:2">
      <c r="B18297" s="280"/>
    </row>
    <row r="18298" spans="2:2">
      <c r="B18298" s="280"/>
    </row>
    <row r="18299" spans="2:2">
      <c r="B18299" s="280"/>
    </row>
    <row r="18300" spans="2:2">
      <c r="B18300" s="280"/>
    </row>
    <row r="18301" spans="2:2">
      <c r="B18301" s="280"/>
    </row>
    <row r="18302" spans="2:2">
      <c r="B18302" s="280"/>
    </row>
    <row r="18303" spans="2:2">
      <c r="B18303" s="280"/>
    </row>
    <row r="18304" spans="2:2">
      <c r="B18304" s="280"/>
    </row>
    <row r="18305" spans="2:2">
      <c r="B18305" s="280"/>
    </row>
    <row r="18306" spans="2:2">
      <c r="B18306" s="280"/>
    </row>
    <row r="18307" spans="2:2">
      <c r="B18307" s="280"/>
    </row>
    <row r="18308" spans="2:2">
      <c r="B18308" s="280"/>
    </row>
    <row r="18309" spans="2:2">
      <c r="B18309" s="280"/>
    </row>
    <row r="18310" spans="2:2">
      <c r="B18310" s="280"/>
    </row>
    <row r="18311" spans="2:2">
      <c r="B18311" s="280"/>
    </row>
    <row r="18312" spans="2:2">
      <c r="B18312" s="280"/>
    </row>
    <row r="18313" spans="2:2">
      <c r="B18313" s="280"/>
    </row>
    <row r="18314" spans="2:2">
      <c r="B18314" s="280"/>
    </row>
    <row r="18315" spans="2:2">
      <c r="B18315" s="280"/>
    </row>
    <row r="18316" spans="2:2">
      <c r="B18316" s="280"/>
    </row>
    <row r="18317" spans="2:2">
      <c r="B18317" s="280"/>
    </row>
    <row r="18318" spans="2:2">
      <c r="B18318" s="280"/>
    </row>
    <row r="18319" spans="2:2">
      <c r="B18319" s="280"/>
    </row>
    <row r="18320" spans="2:2">
      <c r="B18320" s="280"/>
    </row>
    <row r="18321" spans="2:2">
      <c r="B18321" s="280"/>
    </row>
    <row r="18322" spans="2:2">
      <c r="B18322" s="280"/>
    </row>
    <row r="18323" spans="2:2">
      <c r="B18323" s="280"/>
    </row>
    <row r="18324" spans="2:2">
      <c r="B18324" s="280"/>
    </row>
    <row r="18325" spans="2:2">
      <c r="B18325" s="280"/>
    </row>
    <row r="18326" spans="2:2">
      <c r="B18326" s="280"/>
    </row>
    <row r="18327" spans="2:2">
      <c r="B18327" s="280"/>
    </row>
    <row r="18328" spans="2:2">
      <c r="B18328" s="280"/>
    </row>
    <row r="18329" spans="2:2">
      <c r="B18329" s="280"/>
    </row>
    <row r="18330" spans="2:2">
      <c r="B18330" s="280"/>
    </row>
    <row r="18331" spans="2:2">
      <c r="B18331" s="280"/>
    </row>
    <row r="18332" spans="2:2">
      <c r="B18332" s="280"/>
    </row>
    <row r="18333" spans="2:2">
      <c r="B18333" s="280"/>
    </row>
    <row r="18334" spans="2:2">
      <c r="B18334" s="280"/>
    </row>
    <row r="18335" spans="2:2">
      <c r="B18335" s="280"/>
    </row>
    <row r="18336" spans="2:2">
      <c r="B18336" s="280"/>
    </row>
    <row r="18337" spans="2:2">
      <c r="B18337" s="280"/>
    </row>
    <row r="18338" spans="2:2">
      <c r="B18338" s="280"/>
    </row>
    <row r="18339" spans="2:2">
      <c r="B18339" s="280"/>
    </row>
    <row r="18340" spans="2:2">
      <c r="B18340" s="280"/>
    </row>
    <row r="18341" spans="2:2">
      <c r="B18341" s="280"/>
    </row>
    <row r="18342" spans="2:2">
      <c r="B18342" s="280"/>
    </row>
    <row r="18343" spans="2:2">
      <c r="B18343" s="280"/>
    </row>
    <row r="18344" spans="2:2">
      <c r="B18344" s="280"/>
    </row>
    <row r="18345" spans="2:2">
      <c r="B18345" s="280"/>
    </row>
    <row r="18346" spans="2:2">
      <c r="B18346" s="280"/>
    </row>
    <row r="18347" spans="2:2">
      <c r="B18347" s="280"/>
    </row>
    <row r="18348" spans="2:2">
      <c r="B18348" s="280"/>
    </row>
    <row r="18349" spans="2:2">
      <c r="B18349" s="280"/>
    </row>
    <row r="18350" spans="2:2">
      <c r="B18350" s="280"/>
    </row>
    <row r="18351" spans="2:2">
      <c r="B18351" s="280"/>
    </row>
    <row r="18352" spans="2:2">
      <c r="B18352" s="280"/>
    </row>
    <row r="18353" spans="2:2">
      <c r="B18353" s="280"/>
    </row>
    <row r="18354" spans="2:2">
      <c r="B18354" s="280"/>
    </row>
    <row r="18355" spans="2:2">
      <c r="B18355" s="280"/>
    </row>
    <row r="18356" spans="2:2">
      <c r="B18356" s="280"/>
    </row>
    <row r="18357" spans="2:2">
      <c r="B18357" s="280"/>
    </row>
    <row r="18358" spans="2:2">
      <c r="B18358" s="280"/>
    </row>
    <row r="18359" spans="2:2">
      <c r="B18359" s="280"/>
    </row>
    <row r="18360" spans="2:2">
      <c r="B18360" s="280"/>
    </row>
    <row r="18361" spans="2:2">
      <c r="B18361" s="280"/>
    </row>
    <row r="18362" spans="2:2">
      <c r="B18362" s="280"/>
    </row>
    <row r="18363" spans="2:2">
      <c r="B18363" s="280"/>
    </row>
    <row r="18364" spans="2:2">
      <c r="B18364" s="280"/>
    </row>
    <row r="18365" spans="2:2">
      <c r="B18365" s="280"/>
    </row>
    <row r="18366" spans="2:2">
      <c r="B18366" s="280"/>
    </row>
    <row r="18367" spans="2:2">
      <c r="B18367" s="280"/>
    </row>
    <row r="18368" spans="2:2">
      <c r="B18368" s="280"/>
    </row>
    <row r="18369" spans="2:2">
      <c r="B18369" s="280"/>
    </row>
    <row r="18370" spans="2:2">
      <c r="B18370" s="280"/>
    </row>
    <row r="18371" spans="2:2">
      <c r="B18371" s="280"/>
    </row>
    <row r="18372" spans="2:2">
      <c r="B18372" s="280"/>
    </row>
    <row r="18373" spans="2:2">
      <c r="B18373" s="280"/>
    </row>
    <row r="18374" spans="2:2">
      <c r="B18374" s="280"/>
    </row>
    <row r="18375" spans="2:2">
      <c r="B18375" s="280"/>
    </row>
    <row r="18376" spans="2:2">
      <c r="B18376" s="280"/>
    </row>
    <row r="18377" spans="2:2">
      <c r="B18377" s="280"/>
    </row>
    <row r="18378" spans="2:2">
      <c r="B18378" s="280"/>
    </row>
    <row r="18379" spans="2:2">
      <c r="B18379" s="280"/>
    </row>
    <row r="18380" spans="2:2">
      <c r="B18380" s="280"/>
    </row>
    <row r="18381" spans="2:2">
      <c r="B18381" s="280"/>
    </row>
    <row r="18382" spans="2:2">
      <c r="B18382" s="280"/>
    </row>
    <row r="18383" spans="2:2">
      <c r="B18383" s="280"/>
    </row>
    <row r="18384" spans="2:2">
      <c r="B18384" s="280"/>
    </row>
    <row r="18385" spans="2:2">
      <c r="B18385" s="280"/>
    </row>
    <row r="18386" spans="2:2">
      <c r="B18386" s="280"/>
    </row>
    <row r="18387" spans="2:2">
      <c r="B18387" s="280"/>
    </row>
    <row r="18388" spans="2:2">
      <c r="B18388" s="280"/>
    </row>
    <row r="18389" spans="2:2">
      <c r="B18389" s="280"/>
    </row>
    <row r="18390" spans="2:2">
      <c r="B18390" s="280"/>
    </row>
    <row r="18391" spans="2:2">
      <c r="B18391" s="280"/>
    </row>
    <row r="18392" spans="2:2">
      <c r="B18392" s="280"/>
    </row>
    <row r="18393" spans="2:2">
      <c r="B18393" s="280"/>
    </row>
    <row r="18394" spans="2:2">
      <c r="B18394" s="280"/>
    </row>
    <row r="18395" spans="2:2">
      <c r="B18395" s="280"/>
    </row>
    <row r="18396" spans="2:2">
      <c r="B18396" s="280"/>
    </row>
    <row r="18397" spans="2:2">
      <c r="B18397" s="280"/>
    </row>
    <row r="18398" spans="2:2">
      <c r="B18398" s="280"/>
    </row>
    <row r="18399" spans="2:2">
      <c r="B18399" s="280"/>
    </row>
    <row r="18400" spans="2:2">
      <c r="B18400" s="280"/>
    </row>
    <row r="18401" spans="2:2">
      <c r="B18401" s="280"/>
    </row>
    <row r="18402" spans="2:2">
      <c r="B18402" s="280"/>
    </row>
    <row r="18403" spans="2:2">
      <c r="B18403" s="280"/>
    </row>
    <row r="18404" spans="2:2">
      <c r="B18404" s="280"/>
    </row>
    <row r="18405" spans="2:2">
      <c r="B18405" s="280"/>
    </row>
    <row r="18406" spans="2:2">
      <c r="B18406" s="280"/>
    </row>
    <row r="18407" spans="2:2">
      <c r="B18407" s="280"/>
    </row>
    <row r="18408" spans="2:2">
      <c r="B18408" s="280"/>
    </row>
    <row r="18409" spans="2:2">
      <c r="B18409" s="280"/>
    </row>
    <row r="18410" spans="2:2">
      <c r="B18410" s="280"/>
    </row>
    <row r="18411" spans="2:2">
      <c r="B18411" s="280"/>
    </row>
    <row r="18412" spans="2:2">
      <c r="B18412" s="280"/>
    </row>
    <row r="18413" spans="2:2">
      <c r="B18413" s="280"/>
    </row>
    <row r="18414" spans="2:2">
      <c r="B18414" s="280"/>
    </row>
    <row r="18415" spans="2:2">
      <c r="B18415" s="280"/>
    </row>
    <row r="18416" spans="2:2">
      <c r="B18416" s="280"/>
    </row>
    <row r="18417" spans="2:2">
      <c r="B18417" s="280"/>
    </row>
    <row r="18418" spans="2:2">
      <c r="B18418" s="280"/>
    </row>
    <row r="18419" spans="2:2">
      <c r="B18419" s="280"/>
    </row>
    <row r="18420" spans="2:2">
      <c r="B18420" s="280"/>
    </row>
    <row r="18421" spans="2:2">
      <c r="B18421" s="280"/>
    </row>
    <row r="18422" spans="2:2">
      <c r="B18422" s="280"/>
    </row>
    <row r="18423" spans="2:2">
      <c r="B18423" s="280"/>
    </row>
    <row r="18424" spans="2:2">
      <c r="B18424" s="280"/>
    </row>
    <row r="18425" spans="2:2">
      <c r="B18425" s="280"/>
    </row>
    <row r="18426" spans="2:2">
      <c r="B18426" s="280"/>
    </row>
    <row r="18427" spans="2:2">
      <c r="B18427" s="280"/>
    </row>
    <row r="18428" spans="2:2">
      <c r="B18428" s="280"/>
    </row>
    <row r="18429" spans="2:2">
      <c r="B18429" s="280"/>
    </row>
    <row r="18430" spans="2:2">
      <c r="B18430" s="280"/>
    </row>
    <row r="18431" spans="2:2">
      <c r="B18431" s="280"/>
    </row>
    <row r="18432" spans="2:2">
      <c r="B18432" s="280"/>
    </row>
    <row r="18433" spans="2:2">
      <c r="B18433" s="280"/>
    </row>
    <row r="18434" spans="2:2">
      <c r="B18434" s="280"/>
    </row>
    <row r="18435" spans="2:2">
      <c r="B18435" s="280"/>
    </row>
    <row r="18436" spans="2:2">
      <c r="B18436" s="280"/>
    </row>
    <row r="18437" spans="2:2">
      <c r="B18437" s="280"/>
    </row>
    <row r="18438" spans="2:2">
      <c r="B18438" s="280"/>
    </row>
    <row r="18439" spans="2:2">
      <c r="B18439" s="280"/>
    </row>
    <row r="18440" spans="2:2">
      <c r="B18440" s="280"/>
    </row>
    <row r="18441" spans="2:2">
      <c r="B18441" s="280"/>
    </row>
    <row r="18442" spans="2:2">
      <c r="B18442" s="280"/>
    </row>
    <row r="18443" spans="2:2">
      <c r="B18443" s="280"/>
    </row>
    <row r="18444" spans="2:2">
      <c r="B18444" s="280"/>
    </row>
    <row r="18445" spans="2:2">
      <c r="B18445" s="280"/>
    </row>
    <row r="18446" spans="2:2">
      <c r="B18446" s="280"/>
    </row>
    <row r="18447" spans="2:2">
      <c r="B18447" s="280"/>
    </row>
    <row r="18448" spans="2:2">
      <c r="B18448" s="280"/>
    </row>
    <row r="18449" spans="2:2">
      <c r="B18449" s="280"/>
    </row>
    <row r="18450" spans="2:2">
      <c r="B18450" s="280"/>
    </row>
    <row r="18451" spans="2:2">
      <c r="B18451" s="280"/>
    </row>
    <row r="18452" spans="2:2">
      <c r="B18452" s="280"/>
    </row>
    <row r="18453" spans="2:2">
      <c r="B18453" s="280"/>
    </row>
    <row r="18454" spans="2:2">
      <c r="B18454" s="280"/>
    </row>
    <row r="18455" spans="2:2">
      <c r="B18455" s="280"/>
    </row>
    <row r="18456" spans="2:2">
      <c r="B18456" s="280"/>
    </row>
    <row r="18457" spans="2:2">
      <c r="B18457" s="280"/>
    </row>
    <row r="18458" spans="2:2">
      <c r="B18458" s="280"/>
    </row>
    <row r="18459" spans="2:2">
      <c r="B18459" s="280"/>
    </row>
    <row r="18460" spans="2:2">
      <c r="B18460" s="280"/>
    </row>
    <row r="18461" spans="2:2">
      <c r="B18461" s="280"/>
    </row>
    <row r="18462" spans="2:2">
      <c r="B18462" s="280"/>
    </row>
    <row r="18463" spans="2:2">
      <c r="B18463" s="280"/>
    </row>
    <row r="18464" spans="2:2">
      <c r="B18464" s="280"/>
    </row>
    <row r="18465" spans="2:2">
      <c r="B18465" s="280"/>
    </row>
    <row r="18466" spans="2:2">
      <c r="B18466" s="280"/>
    </row>
    <row r="18467" spans="2:2">
      <c r="B18467" s="280"/>
    </row>
    <row r="18468" spans="2:2">
      <c r="B18468" s="280"/>
    </row>
    <row r="18469" spans="2:2">
      <c r="B18469" s="280"/>
    </row>
    <row r="18470" spans="2:2">
      <c r="B18470" s="280"/>
    </row>
    <row r="18471" spans="2:2">
      <c r="B18471" s="280"/>
    </row>
    <row r="18472" spans="2:2">
      <c r="B18472" s="280"/>
    </row>
    <row r="18473" spans="2:2">
      <c r="B18473" s="280"/>
    </row>
    <row r="18474" spans="2:2">
      <c r="B18474" s="280"/>
    </row>
    <row r="18475" spans="2:2">
      <c r="B18475" s="280"/>
    </row>
    <row r="18476" spans="2:2">
      <c r="B18476" s="280"/>
    </row>
    <row r="18477" spans="2:2">
      <c r="B18477" s="280"/>
    </row>
    <row r="18478" spans="2:2">
      <c r="B18478" s="280"/>
    </row>
    <row r="18479" spans="2:2">
      <c r="B18479" s="280"/>
    </row>
    <row r="18480" spans="2:2">
      <c r="B18480" s="280"/>
    </row>
    <row r="18481" spans="2:2">
      <c r="B18481" s="280"/>
    </row>
    <row r="18482" spans="2:2">
      <c r="B18482" s="280"/>
    </row>
    <row r="18483" spans="2:2">
      <c r="B18483" s="280"/>
    </row>
    <row r="18484" spans="2:2">
      <c r="B18484" s="280"/>
    </row>
    <row r="18485" spans="2:2">
      <c r="B18485" s="280"/>
    </row>
    <row r="18486" spans="2:2">
      <c r="B18486" s="280"/>
    </row>
    <row r="18487" spans="2:2">
      <c r="B18487" s="280"/>
    </row>
    <row r="18488" spans="2:2">
      <c r="B18488" s="280"/>
    </row>
    <row r="18489" spans="2:2">
      <c r="B18489" s="280"/>
    </row>
    <row r="18490" spans="2:2">
      <c r="B18490" s="280"/>
    </row>
    <row r="18491" spans="2:2">
      <c r="B18491" s="280"/>
    </row>
    <row r="18492" spans="2:2">
      <c r="B18492" s="280"/>
    </row>
    <row r="18493" spans="2:2">
      <c r="B18493" s="280"/>
    </row>
    <row r="18494" spans="2:2">
      <c r="B18494" s="280"/>
    </row>
    <row r="18495" spans="2:2">
      <c r="B18495" s="280"/>
    </row>
    <row r="18496" spans="2:2">
      <c r="B18496" s="280"/>
    </row>
    <row r="18497" spans="2:2">
      <c r="B18497" s="280"/>
    </row>
    <row r="18498" spans="2:2">
      <c r="B18498" s="280"/>
    </row>
    <row r="18499" spans="2:2">
      <c r="B18499" s="280"/>
    </row>
    <row r="18500" spans="2:2">
      <c r="B18500" s="280"/>
    </row>
    <row r="18501" spans="2:2">
      <c r="B18501" s="280"/>
    </row>
    <row r="18502" spans="2:2">
      <c r="B18502" s="280"/>
    </row>
    <row r="18503" spans="2:2">
      <c r="B18503" s="280"/>
    </row>
    <row r="18504" spans="2:2">
      <c r="B18504" s="280"/>
    </row>
    <row r="18505" spans="2:2">
      <c r="B18505" s="280"/>
    </row>
    <row r="18506" spans="2:2">
      <c r="B18506" s="280"/>
    </row>
    <row r="18507" spans="2:2">
      <c r="B18507" s="280"/>
    </row>
    <row r="18508" spans="2:2">
      <c r="B18508" s="280"/>
    </row>
    <row r="18509" spans="2:2">
      <c r="B18509" s="280"/>
    </row>
    <row r="18510" spans="2:2">
      <c r="B18510" s="280"/>
    </row>
    <row r="18511" spans="2:2">
      <c r="B18511" s="280"/>
    </row>
    <row r="18512" spans="2:2">
      <c r="B18512" s="280"/>
    </row>
    <row r="18513" spans="2:2">
      <c r="B18513" s="280"/>
    </row>
    <row r="18514" spans="2:2">
      <c r="B18514" s="280"/>
    </row>
    <row r="18515" spans="2:2">
      <c r="B18515" s="280"/>
    </row>
    <row r="18516" spans="2:2">
      <c r="B18516" s="280"/>
    </row>
    <row r="18517" spans="2:2">
      <c r="B18517" s="280"/>
    </row>
    <row r="18518" spans="2:2">
      <c r="B18518" s="280"/>
    </row>
    <row r="18519" spans="2:2">
      <c r="B18519" s="280"/>
    </row>
    <row r="18520" spans="2:2">
      <c r="B18520" s="280"/>
    </row>
    <row r="18521" spans="2:2">
      <c r="B18521" s="280"/>
    </row>
    <row r="18522" spans="2:2">
      <c r="B18522" s="280"/>
    </row>
    <row r="18523" spans="2:2">
      <c r="B18523" s="280"/>
    </row>
    <row r="18524" spans="2:2">
      <c r="B18524" s="280"/>
    </row>
    <row r="18525" spans="2:2">
      <c r="B18525" s="280"/>
    </row>
    <row r="18526" spans="2:2">
      <c r="B18526" s="280"/>
    </row>
    <row r="18527" spans="2:2">
      <c r="B18527" s="280"/>
    </row>
    <row r="18528" spans="2:2">
      <c r="B18528" s="280"/>
    </row>
    <row r="18529" spans="2:2">
      <c r="B18529" s="280"/>
    </row>
    <row r="18530" spans="2:2">
      <c r="B18530" s="280"/>
    </row>
    <row r="18531" spans="2:2">
      <c r="B18531" s="280"/>
    </row>
    <row r="18532" spans="2:2">
      <c r="B18532" s="280"/>
    </row>
    <row r="18533" spans="2:2">
      <c r="B18533" s="280"/>
    </row>
    <row r="18534" spans="2:2">
      <c r="B18534" s="280"/>
    </row>
    <row r="18535" spans="2:2">
      <c r="B18535" s="280"/>
    </row>
    <row r="18536" spans="2:2">
      <c r="B18536" s="280"/>
    </row>
    <row r="18537" spans="2:2">
      <c r="B18537" s="280"/>
    </row>
    <row r="18538" spans="2:2">
      <c r="B18538" s="280"/>
    </row>
    <row r="18539" spans="2:2">
      <c r="B18539" s="280"/>
    </row>
    <row r="18540" spans="2:2">
      <c r="B18540" s="280"/>
    </row>
    <row r="18541" spans="2:2">
      <c r="B18541" s="280"/>
    </row>
    <row r="18542" spans="2:2">
      <c r="B18542" s="280"/>
    </row>
    <row r="18543" spans="2:2">
      <c r="B18543" s="280"/>
    </row>
    <row r="18544" spans="2:2">
      <c r="B18544" s="280"/>
    </row>
    <row r="18545" spans="2:2">
      <c r="B18545" s="280"/>
    </row>
    <row r="18546" spans="2:2">
      <c r="B18546" s="280"/>
    </row>
    <row r="18547" spans="2:2">
      <c r="B18547" s="280"/>
    </row>
    <row r="18548" spans="2:2">
      <c r="B18548" s="280"/>
    </row>
    <row r="18549" spans="2:2">
      <c r="B18549" s="280"/>
    </row>
    <row r="18550" spans="2:2">
      <c r="B18550" s="280"/>
    </row>
    <row r="18551" spans="2:2">
      <c r="B18551" s="280"/>
    </row>
    <row r="18552" spans="2:2">
      <c r="B18552" s="280"/>
    </row>
    <row r="18553" spans="2:2">
      <c r="B18553" s="280"/>
    </row>
    <row r="18554" spans="2:2">
      <c r="B18554" s="280"/>
    </row>
    <row r="18555" spans="2:2">
      <c r="B18555" s="280"/>
    </row>
    <row r="18556" spans="2:2">
      <c r="B18556" s="280"/>
    </row>
    <row r="18557" spans="2:2">
      <c r="B18557" s="280"/>
    </row>
    <row r="18558" spans="2:2">
      <c r="B18558" s="280"/>
    </row>
    <row r="18559" spans="2:2">
      <c r="B18559" s="280"/>
    </row>
    <row r="18560" spans="2:2">
      <c r="B18560" s="280"/>
    </row>
    <row r="18561" spans="2:2">
      <c r="B18561" s="280"/>
    </row>
    <row r="18562" spans="2:2">
      <c r="B18562" s="280"/>
    </row>
    <row r="18563" spans="2:2">
      <c r="B18563" s="280"/>
    </row>
    <row r="18564" spans="2:2">
      <c r="B18564" s="280"/>
    </row>
    <row r="18565" spans="2:2">
      <c r="B18565" s="280"/>
    </row>
    <row r="18566" spans="2:2">
      <c r="B18566" s="280"/>
    </row>
    <row r="18567" spans="2:2">
      <c r="B18567" s="280"/>
    </row>
    <row r="18568" spans="2:2">
      <c r="B18568" s="280"/>
    </row>
    <row r="18569" spans="2:2">
      <c r="B18569" s="280"/>
    </row>
    <row r="18570" spans="2:2">
      <c r="B18570" s="280"/>
    </row>
    <row r="18571" spans="2:2">
      <c r="B18571" s="280"/>
    </row>
    <row r="18572" spans="2:2">
      <c r="B18572" s="280"/>
    </row>
    <row r="18573" spans="2:2">
      <c r="B18573" s="280"/>
    </row>
    <row r="18574" spans="2:2">
      <c r="B18574" s="280"/>
    </row>
    <row r="18575" spans="2:2">
      <c r="B18575" s="280"/>
    </row>
    <row r="18576" spans="2:2">
      <c r="B18576" s="280"/>
    </row>
    <row r="18577" spans="2:2">
      <c r="B18577" s="280"/>
    </row>
    <row r="18578" spans="2:2">
      <c r="B18578" s="280"/>
    </row>
    <row r="18579" spans="2:2">
      <c r="B18579" s="280"/>
    </row>
    <row r="18580" spans="2:2">
      <c r="B18580" s="280"/>
    </row>
    <row r="18581" spans="2:2">
      <c r="B18581" s="280"/>
    </row>
    <row r="18582" spans="2:2">
      <c r="B18582" s="280"/>
    </row>
    <row r="18583" spans="2:2">
      <c r="B18583" s="280"/>
    </row>
    <row r="18584" spans="2:2">
      <c r="B18584" s="280"/>
    </row>
    <row r="18585" spans="2:2">
      <c r="B18585" s="280"/>
    </row>
    <row r="18586" spans="2:2">
      <c r="B18586" s="280"/>
    </row>
    <row r="18587" spans="2:2">
      <c r="B18587" s="280"/>
    </row>
    <row r="18588" spans="2:2">
      <c r="B18588" s="280"/>
    </row>
    <row r="18589" spans="2:2">
      <c r="B18589" s="280"/>
    </row>
    <row r="18590" spans="2:2">
      <c r="B18590" s="280"/>
    </row>
    <row r="18591" spans="2:2">
      <c r="B18591" s="280"/>
    </row>
    <row r="18592" spans="2:2">
      <c r="B18592" s="280"/>
    </row>
    <row r="18593" spans="2:2">
      <c r="B18593" s="280"/>
    </row>
    <row r="18594" spans="2:2">
      <c r="B18594" s="280"/>
    </row>
    <row r="18595" spans="2:2">
      <c r="B18595" s="280"/>
    </row>
    <row r="18596" spans="2:2">
      <c r="B18596" s="280"/>
    </row>
    <row r="18597" spans="2:2">
      <c r="B18597" s="280"/>
    </row>
    <row r="18598" spans="2:2">
      <c r="B18598" s="280"/>
    </row>
    <row r="18599" spans="2:2">
      <c r="B18599" s="280"/>
    </row>
    <row r="18600" spans="2:2">
      <c r="B18600" s="280"/>
    </row>
    <row r="18601" spans="2:2">
      <c r="B18601" s="280"/>
    </row>
    <row r="18602" spans="2:2">
      <c r="B18602" s="280"/>
    </row>
    <row r="18603" spans="2:2">
      <c r="B18603" s="280"/>
    </row>
    <row r="18604" spans="2:2">
      <c r="B18604" s="280"/>
    </row>
    <row r="18605" spans="2:2">
      <c r="B18605" s="280"/>
    </row>
    <row r="18606" spans="2:2">
      <c r="B18606" s="280"/>
    </row>
    <row r="18607" spans="2:2">
      <c r="B18607" s="280"/>
    </row>
    <row r="18608" spans="2:2">
      <c r="B18608" s="280"/>
    </row>
    <row r="18609" spans="2:2">
      <c r="B18609" s="280"/>
    </row>
    <row r="18610" spans="2:2">
      <c r="B18610" s="280"/>
    </row>
    <row r="18611" spans="2:2">
      <c r="B18611" s="280"/>
    </row>
    <row r="18612" spans="2:2">
      <c r="B18612" s="280"/>
    </row>
    <row r="18613" spans="2:2">
      <c r="B18613" s="280"/>
    </row>
    <row r="18614" spans="2:2">
      <c r="B18614" s="280"/>
    </row>
    <row r="18615" spans="2:2">
      <c r="B18615" s="280"/>
    </row>
    <row r="18616" spans="2:2">
      <c r="B18616" s="280"/>
    </row>
    <row r="18617" spans="2:2">
      <c r="B18617" s="280"/>
    </row>
    <row r="18618" spans="2:2">
      <c r="B18618" s="280"/>
    </row>
    <row r="18619" spans="2:2">
      <c r="B18619" s="280"/>
    </row>
    <row r="18620" spans="2:2">
      <c r="B18620" s="280"/>
    </row>
    <row r="18621" spans="2:2">
      <c r="B18621" s="280"/>
    </row>
    <row r="18622" spans="2:2">
      <c r="B18622" s="280"/>
    </row>
    <row r="18623" spans="2:2">
      <c r="B18623" s="280"/>
    </row>
    <row r="18624" spans="2:2">
      <c r="B18624" s="280"/>
    </row>
    <row r="18625" spans="2:2">
      <c r="B18625" s="280"/>
    </row>
    <row r="18626" spans="2:2">
      <c r="B18626" s="280"/>
    </row>
    <row r="18627" spans="2:2">
      <c r="B18627" s="280"/>
    </row>
    <row r="18628" spans="2:2">
      <c r="B18628" s="280"/>
    </row>
    <row r="18629" spans="2:2">
      <c r="B18629" s="280"/>
    </row>
    <row r="18630" spans="2:2">
      <c r="B18630" s="280"/>
    </row>
    <row r="18631" spans="2:2">
      <c r="B18631" s="280"/>
    </row>
    <row r="18632" spans="2:2">
      <c r="B18632" s="280"/>
    </row>
    <row r="18633" spans="2:2">
      <c r="B18633" s="280"/>
    </row>
    <row r="18634" spans="2:2">
      <c r="B18634" s="280"/>
    </row>
    <row r="18635" spans="2:2">
      <c r="B18635" s="280"/>
    </row>
    <row r="18636" spans="2:2">
      <c r="B18636" s="280"/>
    </row>
    <row r="18637" spans="2:2">
      <c r="B18637" s="280"/>
    </row>
    <row r="18638" spans="2:2">
      <c r="B18638" s="280"/>
    </row>
    <row r="18639" spans="2:2">
      <c r="B18639" s="280"/>
    </row>
    <row r="18640" spans="2:2">
      <c r="B18640" s="280"/>
    </row>
    <row r="18641" spans="2:2">
      <c r="B18641" s="280"/>
    </row>
    <row r="18642" spans="2:2">
      <c r="B18642" s="280"/>
    </row>
    <row r="18643" spans="2:2">
      <c r="B18643" s="280"/>
    </row>
    <row r="18644" spans="2:2">
      <c r="B18644" s="280"/>
    </row>
    <row r="18645" spans="2:2">
      <c r="B18645" s="280"/>
    </row>
    <row r="18646" spans="2:2">
      <c r="B18646" s="280"/>
    </row>
    <row r="18647" spans="2:2">
      <c r="B18647" s="280"/>
    </row>
    <row r="18648" spans="2:2">
      <c r="B18648" s="280"/>
    </row>
    <row r="18649" spans="2:2">
      <c r="B18649" s="280"/>
    </row>
    <row r="18650" spans="2:2">
      <c r="B18650" s="280"/>
    </row>
    <row r="18651" spans="2:2">
      <c r="B18651" s="280"/>
    </row>
    <row r="18652" spans="2:2">
      <c r="B18652" s="280"/>
    </row>
    <row r="18653" spans="2:2">
      <c r="B18653" s="280"/>
    </row>
    <row r="18654" spans="2:2">
      <c r="B18654" s="280"/>
    </row>
    <row r="18655" spans="2:2">
      <c r="B18655" s="280"/>
    </row>
    <row r="18656" spans="2:2">
      <c r="B18656" s="280"/>
    </row>
    <row r="18657" spans="2:2">
      <c r="B18657" s="280"/>
    </row>
    <row r="18658" spans="2:2">
      <c r="B18658" s="280"/>
    </row>
    <row r="18659" spans="2:2">
      <c r="B18659" s="280"/>
    </row>
    <row r="18660" spans="2:2">
      <c r="B18660" s="280"/>
    </row>
    <row r="18661" spans="2:2">
      <c r="B18661" s="280"/>
    </row>
    <row r="18662" spans="2:2">
      <c r="B18662" s="280"/>
    </row>
    <row r="18663" spans="2:2">
      <c r="B18663" s="280"/>
    </row>
    <row r="18664" spans="2:2">
      <c r="B18664" s="280"/>
    </row>
    <row r="18665" spans="2:2">
      <c r="B18665" s="280"/>
    </row>
    <row r="18666" spans="2:2">
      <c r="B18666" s="280"/>
    </row>
    <row r="18667" spans="2:2">
      <c r="B18667" s="280"/>
    </row>
    <row r="18668" spans="2:2">
      <c r="B18668" s="280"/>
    </row>
    <row r="18669" spans="2:2">
      <c r="B18669" s="280"/>
    </row>
    <row r="18670" spans="2:2">
      <c r="B18670" s="280"/>
    </row>
    <row r="18671" spans="2:2">
      <c r="B18671" s="280"/>
    </row>
    <row r="18672" spans="2:2">
      <c r="B18672" s="280"/>
    </row>
    <row r="18673" spans="2:2">
      <c r="B18673" s="280"/>
    </row>
    <row r="18674" spans="2:2">
      <c r="B18674" s="280"/>
    </row>
    <row r="18675" spans="2:2">
      <c r="B18675" s="280"/>
    </row>
    <row r="18676" spans="2:2">
      <c r="B18676" s="280"/>
    </row>
    <row r="18677" spans="2:2">
      <c r="B18677" s="280"/>
    </row>
    <row r="18678" spans="2:2">
      <c r="B18678" s="280"/>
    </row>
    <row r="18679" spans="2:2">
      <c r="B18679" s="280"/>
    </row>
    <row r="18680" spans="2:2">
      <c r="B18680" s="280"/>
    </row>
    <row r="18681" spans="2:2">
      <c r="B18681" s="280"/>
    </row>
    <row r="18682" spans="2:2">
      <c r="B18682" s="280"/>
    </row>
    <row r="18683" spans="2:2">
      <c r="B18683" s="280"/>
    </row>
    <row r="18684" spans="2:2">
      <c r="B18684" s="280"/>
    </row>
    <row r="18685" spans="2:2">
      <c r="B18685" s="280"/>
    </row>
    <row r="18686" spans="2:2">
      <c r="B18686" s="280"/>
    </row>
    <row r="18687" spans="2:2">
      <c r="B18687" s="280"/>
    </row>
    <row r="18688" spans="2:2">
      <c r="B18688" s="280"/>
    </row>
    <row r="18689" spans="2:2">
      <c r="B18689" s="280"/>
    </row>
    <row r="18690" spans="2:2">
      <c r="B18690" s="280"/>
    </row>
    <row r="18691" spans="2:2">
      <c r="B18691" s="280"/>
    </row>
    <row r="18692" spans="2:2">
      <c r="B18692" s="280"/>
    </row>
    <row r="18693" spans="2:2">
      <c r="B18693" s="280"/>
    </row>
    <row r="18694" spans="2:2">
      <c r="B18694" s="280"/>
    </row>
    <row r="18695" spans="2:2">
      <c r="B18695" s="280"/>
    </row>
    <row r="18696" spans="2:2">
      <c r="B18696" s="280"/>
    </row>
    <row r="18697" spans="2:2">
      <c r="B18697" s="280"/>
    </row>
    <row r="18698" spans="2:2">
      <c r="B18698" s="280"/>
    </row>
    <row r="18699" spans="2:2">
      <c r="B18699" s="280"/>
    </row>
    <row r="18700" spans="2:2">
      <c r="B18700" s="280"/>
    </row>
    <row r="18701" spans="2:2">
      <c r="B18701" s="280"/>
    </row>
    <row r="18702" spans="2:2">
      <c r="B18702" s="280"/>
    </row>
    <row r="18703" spans="2:2">
      <c r="B18703" s="280"/>
    </row>
    <row r="18704" spans="2:2">
      <c r="B18704" s="280"/>
    </row>
    <row r="18705" spans="2:2">
      <c r="B18705" s="280"/>
    </row>
    <row r="18706" spans="2:2">
      <c r="B18706" s="280"/>
    </row>
    <row r="18707" spans="2:2">
      <c r="B18707" s="280"/>
    </row>
    <row r="18708" spans="2:2">
      <c r="B18708" s="280"/>
    </row>
    <row r="18709" spans="2:2">
      <c r="B18709" s="280"/>
    </row>
    <row r="18710" spans="2:2">
      <c r="B18710" s="280"/>
    </row>
    <row r="18711" spans="2:2">
      <c r="B18711" s="280"/>
    </row>
    <row r="18712" spans="2:2">
      <c r="B18712" s="280"/>
    </row>
    <row r="18713" spans="2:2">
      <c r="B18713" s="280"/>
    </row>
    <row r="18714" spans="2:2">
      <c r="B18714" s="280"/>
    </row>
    <row r="18715" spans="2:2">
      <c r="B18715" s="280"/>
    </row>
    <row r="18716" spans="2:2">
      <c r="B18716" s="280"/>
    </row>
    <row r="18717" spans="2:2">
      <c r="B18717" s="280"/>
    </row>
    <row r="18718" spans="2:2">
      <c r="B18718" s="280"/>
    </row>
    <row r="18719" spans="2:2">
      <c r="B18719" s="280"/>
    </row>
    <row r="18720" spans="2:2">
      <c r="B18720" s="280"/>
    </row>
    <row r="18721" spans="2:2">
      <c r="B18721" s="280"/>
    </row>
    <row r="18722" spans="2:2">
      <c r="B18722" s="280"/>
    </row>
    <row r="18723" spans="2:2">
      <c r="B18723" s="280"/>
    </row>
    <row r="18724" spans="2:2">
      <c r="B18724" s="280"/>
    </row>
    <row r="18725" spans="2:2">
      <c r="B18725" s="280"/>
    </row>
    <row r="18726" spans="2:2">
      <c r="B18726" s="280"/>
    </row>
    <row r="18727" spans="2:2">
      <c r="B18727" s="280"/>
    </row>
    <row r="18728" spans="2:2">
      <c r="B18728" s="280"/>
    </row>
    <row r="18729" spans="2:2">
      <c r="B18729" s="280"/>
    </row>
    <row r="18730" spans="2:2">
      <c r="B18730" s="280"/>
    </row>
    <row r="18731" spans="2:2">
      <c r="B18731" s="280"/>
    </row>
    <row r="18732" spans="2:2">
      <c r="B18732" s="280"/>
    </row>
    <row r="18733" spans="2:2">
      <c r="B18733" s="280"/>
    </row>
    <row r="18734" spans="2:2">
      <c r="B18734" s="280"/>
    </row>
    <row r="18735" spans="2:2">
      <c r="B18735" s="280"/>
    </row>
    <row r="18736" spans="2:2">
      <c r="B18736" s="280"/>
    </row>
    <row r="18737" spans="2:2">
      <c r="B18737" s="280"/>
    </row>
    <row r="18738" spans="2:2">
      <c r="B18738" s="280"/>
    </row>
    <row r="18739" spans="2:2">
      <c r="B18739" s="280"/>
    </row>
    <row r="18740" spans="2:2">
      <c r="B18740" s="280"/>
    </row>
    <row r="18741" spans="2:2">
      <c r="B18741" s="280"/>
    </row>
    <row r="18742" spans="2:2">
      <c r="B18742" s="280"/>
    </row>
    <row r="18743" spans="2:2">
      <c r="B18743" s="280"/>
    </row>
    <row r="18744" spans="2:2">
      <c r="B18744" s="280"/>
    </row>
    <row r="18745" spans="2:2">
      <c r="B18745" s="280"/>
    </row>
    <row r="18746" spans="2:2">
      <c r="B18746" s="280"/>
    </row>
    <row r="18747" spans="2:2">
      <c r="B18747" s="280"/>
    </row>
    <row r="18748" spans="2:2">
      <c r="B18748" s="280"/>
    </row>
    <row r="18749" spans="2:2">
      <c r="B18749" s="280"/>
    </row>
    <row r="18750" spans="2:2">
      <c r="B18750" s="280"/>
    </row>
    <row r="18751" spans="2:2">
      <c r="B18751" s="280"/>
    </row>
    <row r="18752" spans="2:2">
      <c r="B18752" s="280"/>
    </row>
    <row r="18753" spans="2:2">
      <c r="B18753" s="280"/>
    </row>
    <row r="18754" spans="2:2">
      <c r="B18754" s="280"/>
    </row>
    <row r="18755" spans="2:2">
      <c r="B18755" s="280"/>
    </row>
    <row r="18756" spans="2:2">
      <c r="B18756" s="280"/>
    </row>
    <row r="18757" spans="2:2">
      <c r="B18757" s="280"/>
    </row>
    <row r="18758" spans="2:2">
      <c r="B18758" s="280"/>
    </row>
    <row r="18759" spans="2:2">
      <c r="B18759" s="280"/>
    </row>
    <row r="18760" spans="2:2">
      <c r="B18760" s="280"/>
    </row>
    <row r="18761" spans="2:2">
      <c r="B18761" s="280"/>
    </row>
    <row r="18762" spans="2:2">
      <c r="B18762" s="280"/>
    </row>
    <row r="18763" spans="2:2">
      <c r="B18763" s="280"/>
    </row>
    <row r="18764" spans="2:2">
      <c r="B18764" s="280"/>
    </row>
    <row r="18765" spans="2:2">
      <c r="B18765" s="280"/>
    </row>
    <row r="18766" spans="2:2">
      <c r="B18766" s="280"/>
    </row>
    <row r="18767" spans="2:2">
      <c r="B18767" s="280"/>
    </row>
    <row r="18768" spans="2:2">
      <c r="B18768" s="280"/>
    </row>
    <row r="18769" spans="2:2">
      <c r="B18769" s="280"/>
    </row>
    <row r="18770" spans="2:2">
      <c r="B18770" s="280"/>
    </row>
    <row r="18771" spans="2:2">
      <c r="B18771" s="280"/>
    </row>
    <row r="18772" spans="2:2">
      <c r="B18772" s="280"/>
    </row>
    <row r="18773" spans="2:2">
      <c r="B18773" s="280"/>
    </row>
    <row r="18774" spans="2:2">
      <c r="B18774" s="280"/>
    </row>
    <row r="18775" spans="2:2">
      <c r="B18775" s="280"/>
    </row>
    <row r="18776" spans="2:2">
      <c r="B18776" s="280"/>
    </row>
    <row r="18777" spans="2:2">
      <c r="B18777" s="280"/>
    </row>
    <row r="18778" spans="2:2">
      <c r="B18778" s="280"/>
    </row>
    <row r="18779" spans="2:2">
      <c r="B18779" s="280"/>
    </row>
    <row r="18780" spans="2:2">
      <c r="B18780" s="280"/>
    </row>
    <row r="18781" spans="2:2">
      <c r="B18781" s="280"/>
    </row>
    <row r="18782" spans="2:2">
      <c r="B18782" s="280"/>
    </row>
    <row r="18783" spans="2:2">
      <c r="B18783" s="280"/>
    </row>
    <row r="18784" spans="2:2">
      <c r="B18784" s="280"/>
    </row>
    <row r="18785" spans="2:2">
      <c r="B18785" s="280"/>
    </row>
    <row r="18786" spans="2:2">
      <c r="B18786" s="280"/>
    </row>
    <row r="18787" spans="2:2">
      <c r="B18787" s="280"/>
    </row>
    <row r="18788" spans="2:2">
      <c r="B18788" s="280"/>
    </row>
    <row r="18789" spans="2:2">
      <c r="B18789" s="280"/>
    </row>
    <row r="18790" spans="2:2">
      <c r="B18790" s="280"/>
    </row>
    <row r="18791" spans="2:2">
      <c r="B18791" s="280"/>
    </row>
    <row r="18792" spans="2:2">
      <c r="B18792" s="280"/>
    </row>
    <row r="18793" spans="2:2">
      <c r="B18793" s="280"/>
    </row>
    <row r="18794" spans="2:2">
      <c r="B18794" s="280"/>
    </row>
    <row r="18795" spans="2:2">
      <c r="B18795" s="280"/>
    </row>
    <row r="18796" spans="2:2">
      <c r="B18796" s="280"/>
    </row>
    <row r="18797" spans="2:2">
      <c r="B18797" s="280"/>
    </row>
    <row r="18798" spans="2:2">
      <c r="B18798" s="280"/>
    </row>
    <row r="18799" spans="2:2">
      <c r="B18799" s="280"/>
    </row>
    <row r="18800" spans="2:2">
      <c r="B18800" s="280"/>
    </row>
    <row r="18801" spans="2:2">
      <c r="B18801" s="280"/>
    </row>
    <row r="18802" spans="2:2">
      <c r="B18802" s="280"/>
    </row>
    <row r="18803" spans="2:2">
      <c r="B18803" s="280"/>
    </row>
    <row r="18804" spans="2:2">
      <c r="B18804" s="280"/>
    </row>
    <row r="18805" spans="2:2">
      <c r="B18805" s="280"/>
    </row>
    <row r="18806" spans="2:2">
      <c r="B18806" s="280"/>
    </row>
    <row r="18807" spans="2:2">
      <c r="B18807" s="280"/>
    </row>
    <row r="18808" spans="2:2">
      <c r="B18808" s="280"/>
    </row>
    <row r="18809" spans="2:2">
      <c r="B18809" s="280"/>
    </row>
    <row r="18810" spans="2:2">
      <c r="B18810" s="280"/>
    </row>
    <row r="18811" spans="2:2">
      <c r="B18811" s="280"/>
    </row>
    <row r="18812" spans="2:2">
      <c r="B18812" s="280"/>
    </row>
    <row r="18813" spans="2:2">
      <c r="B18813" s="280"/>
    </row>
    <row r="18814" spans="2:2">
      <c r="B18814" s="280"/>
    </row>
    <row r="18815" spans="2:2">
      <c r="B18815" s="280"/>
    </row>
    <row r="18816" spans="2:2">
      <c r="B18816" s="280"/>
    </row>
    <row r="18817" spans="2:2">
      <c r="B18817" s="280"/>
    </row>
    <row r="18818" spans="2:2">
      <c r="B18818" s="280"/>
    </row>
    <row r="18819" spans="2:2">
      <c r="B18819" s="280"/>
    </row>
    <row r="18820" spans="2:2">
      <c r="B18820" s="280"/>
    </row>
    <row r="18821" spans="2:2">
      <c r="B18821" s="280"/>
    </row>
    <row r="18822" spans="2:2">
      <c r="B18822" s="280"/>
    </row>
    <row r="18823" spans="2:2">
      <c r="B18823" s="280"/>
    </row>
    <row r="18824" spans="2:2">
      <c r="B18824" s="280"/>
    </row>
    <row r="18825" spans="2:2">
      <c r="B18825" s="280"/>
    </row>
    <row r="18826" spans="2:2">
      <c r="B18826" s="280"/>
    </row>
    <row r="18827" spans="2:2">
      <c r="B18827" s="280"/>
    </row>
    <row r="18828" spans="2:2">
      <c r="B18828" s="280"/>
    </row>
    <row r="18829" spans="2:2">
      <c r="B18829" s="280"/>
    </row>
    <row r="18830" spans="2:2">
      <c r="B18830" s="280"/>
    </row>
    <row r="18831" spans="2:2">
      <c r="B18831" s="280"/>
    </row>
    <row r="18832" spans="2:2">
      <c r="B18832" s="280"/>
    </row>
    <row r="18833" spans="2:2">
      <c r="B18833" s="280"/>
    </row>
    <row r="18834" spans="2:2">
      <c r="B18834" s="280"/>
    </row>
    <row r="18835" spans="2:2">
      <c r="B18835" s="280"/>
    </row>
    <row r="18836" spans="2:2">
      <c r="B18836" s="280"/>
    </row>
    <row r="18837" spans="2:2">
      <c r="B18837" s="280"/>
    </row>
    <row r="18838" spans="2:2">
      <c r="B18838" s="280"/>
    </row>
    <row r="18839" spans="2:2">
      <c r="B18839" s="280"/>
    </row>
    <row r="18840" spans="2:2">
      <c r="B18840" s="280"/>
    </row>
    <row r="18841" spans="2:2">
      <c r="B18841" s="280"/>
    </row>
    <row r="18842" spans="2:2">
      <c r="B18842" s="280"/>
    </row>
    <row r="18843" spans="2:2">
      <c r="B18843" s="280"/>
    </row>
    <row r="18844" spans="2:2">
      <c r="B18844" s="280"/>
    </row>
    <row r="18845" spans="2:2">
      <c r="B18845" s="280"/>
    </row>
    <row r="18846" spans="2:2">
      <c r="B18846" s="280"/>
    </row>
    <row r="18847" spans="2:2">
      <c r="B18847" s="280"/>
    </row>
    <row r="18848" spans="2:2">
      <c r="B18848" s="280"/>
    </row>
    <row r="18849" spans="2:2">
      <c r="B18849" s="280"/>
    </row>
    <row r="18850" spans="2:2">
      <c r="B18850" s="280"/>
    </row>
    <row r="18851" spans="2:2">
      <c r="B18851" s="280"/>
    </row>
    <row r="18852" spans="2:2">
      <c r="B18852" s="280"/>
    </row>
    <row r="18853" spans="2:2">
      <c r="B18853" s="280"/>
    </row>
    <row r="18854" spans="2:2">
      <c r="B18854" s="280"/>
    </row>
    <row r="18855" spans="2:2">
      <c r="B18855" s="280"/>
    </row>
    <row r="18856" spans="2:2">
      <c r="B18856" s="280"/>
    </row>
    <row r="18857" spans="2:2">
      <c r="B18857" s="280"/>
    </row>
    <row r="18858" spans="2:2">
      <c r="B18858" s="280"/>
    </row>
    <row r="18859" spans="2:2">
      <c r="B18859" s="280"/>
    </row>
    <row r="18860" spans="2:2">
      <c r="B18860" s="280"/>
    </row>
    <row r="18861" spans="2:2">
      <c r="B18861" s="280"/>
    </row>
    <row r="18862" spans="2:2">
      <c r="B18862" s="280"/>
    </row>
    <row r="18863" spans="2:2">
      <c r="B18863" s="280"/>
    </row>
    <row r="18864" spans="2:2">
      <c r="B18864" s="280"/>
    </row>
    <row r="18865" spans="2:2">
      <c r="B18865" s="280"/>
    </row>
    <row r="18866" spans="2:2">
      <c r="B18866" s="280"/>
    </row>
    <row r="18867" spans="2:2">
      <c r="B18867" s="280"/>
    </row>
    <row r="18868" spans="2:2">
      <c r="B18868" s="280"/>
    </row>
    <row r="18869" spans="2:2">
      <c r="B18869" s="280"/>
    </row>
    <row r="18870" spans="2:2">
      <c r="B18870" s="280"/>
    </row>
    <row r="18871" spans="2:2">
      <c r="B18871" s="280"/>
    </row>
    <row r="18872" spans="2:2">
      <c r="B18872" s="280"/>
    </row>
    <row r="18873" spans="2:2">
      <c r="B18873" s="280"/>
    </row>
    <row r="18874" spans="2:2">
      <c r="B18874" s="280"/>
    </row>
    <row r="18875" spans="2:2">
      <c r="B18875" s="280"/>
    </row>
    <row r="18876" spans="2:2">
      <c r="B18876" s="280"/>
    </row>
    <row r="18877" spans="2:2">
      <c r="B18877" s="280"/>
    </row>
    <row r="18878" spans="2:2">
      <c r="B18878" s="280"/>
    </row>
    <row r="18879" spans="2:2">
      <c r="B18879" s="280"/>
    </row>
    <row r="18880" spans="2:2">
      <c r="B18880" s="280"/>
    </row>
    <row r="18881" spans="2:2">
      <c r="B18881" s="280"/>
    </row>
    <row r="18882" spans="2:2">
      <c r="B18882" s="280"/>
    </row>
    <row r="18883" spans="2:2">
      <c r="B18883" s="280"/>
    </row>
    <row r="18884" spans="2:2">
      <c r="B18884" s="280"/>
    </row>
    <row r="18885" spans="2:2">
      <c r="B18885" s="280"/>
    </row>
    <row r="18886" spans="2:2">
      <c r="B18886" s="280"/>
    </row>
    <row r="18887" spans="2:2">
      <c r="B18887" s="280"/>
    </row>
    <row r="18888" spans="2:2">
      <c r="B18888" s="280"/>
    </row>
    <row r="18889" spans="2:2">
      <c r="B18889" s="280"/>
    </row>
    <row r="18890" spans="2:2">
      <c r="B18890" s="280"/>
    </row>
    <row r="18891" spans="2:2">
      <c r="B18891" s="280"/>
    </row>
    <row r="18892" spans="2:2">
      <c r="B18892" s="280"/>
    </row>
    <row r="18893" spans="2:2">
      <c r="B18893" s="280"/>
    </row>
    <row r="18894" spans="2:2">
      <c r="B18894" s="280"/>
    </row>
    <row r="18895" spans="2:2">
      <c r="B18895" s="280"/>
    </row>
    <row r="18896" spans="2:2">
      <c r="B18896" s="280"/>
    </row>
    <row r="18897" spans="2:2">
      <c r="B18897" s="280"/>
    </row>
    <row r="18898" spans="2:2">
      <c r="B18898" s="280"/>
    </row>
    <row r="18899" spans="2:2">
      <c r="B18899" s="280"/>
    </row>
    <row r="18900" spans="2:2">
      <c r="B18900" s="280"/>
    </row>
    <row r="18901" spans="2:2">
      <c r="B18901" s="280"/>
    </row>
    <row r="18902" spans="2:2">
      <c r="B18902" s="280"/>
    </row>
    <row r="18903" spans="2:2">
      <c r="B18903" s="280"/>
    </row>
    <row r="18904" spans="2:2">
      <c r="B18904" s="280"/>
    </row>
    <row r="18905" spans="2:2">
      <c r="B18905" s="280"/>
    </row>
    <row r="18906" spans="2:2">
      <c r="B18906" s="280"/>
    </row>
    <row r="18907" spans="2:2">
      <c r="B18907" s="280"/>
    </row>
    <row r="18908" spans="2:2">
      <c r="B18908" s="280"/>
    </row>
    <row r="18909" spans="2:2">
      <c r="B18909" s="280"/>
    </row>
    <row r="18910" spans="2:2">
      <c r="B18910" s="280"/>
    </row>
    <row r="18911" spans="2:2">
      <c r="B18911" s="280"/>
    </row>
    <row r="18912" spans="2:2">
      <c r="B18912" s="280"/>
    </row>
    <row r="18913" spans="2:2">
      <c r="B18913" s="280"/>
    </row>
    <row r="18914" spans="2:2">
      <c r="B18914" s="280"/>
    </row>
    <row r="18915" spans="2:2">
      <c r="B18915" s="280"/>
    </row>
    <row r="18916" spans="2:2">
      <c r="B18916" s="280"/>
    </row>
    <row r="18917" spans="2:2">
      <c r="B18917" s="280"/>
    </row>
    <row r="18918" spans="2:2">
      <c r="B18918" s="280"/>
    </row>
    <row r="18919" spans="2:2">
      <c r="B18919" s="280"/>
    </row>
    <row r="18920" spans="2:2">
      <c r="B18920" s="280"/>
    </row>
    <row r="18921" spans="2:2">
      <c r="B18921" s="280"/>
    </row>
    <row r="18922" spans="2:2">
      <c r="B18922" s="280"/>
    </row>
    <row r="18923" spans="2:2">
      <c r="B18923" s="280"/>
    </row>
    <row r="18924" spans="2:2">
      <c r="B18924" s="280"/>
    </row>
    <row r="18925" spans="2:2">
      <c r="B18925" s="280"/>
    </row>
    <row r="18926" spans="2:2">
      <c r="B18926" s="280"/>
    </row>
    <row r="18927" spans="2:2">
      <c r="B18927" s="280"/>
    </row>
    <row r="18928" spans="2:2">
      <c r="B18928" s="280"/>
    </row>
    <row r="18929" spans="2:2">
      <c r="B18929" s="280"/>
    </row>
    <row r="18930" spans="2:2">
      <c r="B18930" s="280"/>
    </row>
    <row r="18931" spans="2:2">
      <c r="B18931" s="280"/>
    </row>
    <row r="18932" spans="2:2">
      <c r="B18932" s="280"/>
    </row>
    <row r="18933" spans="2:2">
      <c r="B18933" s="280"/>
    </row>
    <row r="18934" spans="2:2">
      <c r="B18934" s="280"/>
    </row>
    <row r="18935" spans="2:2">
      <c r="B18935" s="280"/>
    </row>
    <row r="18936" spans="2:2">
      <c r="B18936" s="280"/>
    </row>
    <row r="18937" spans="2:2">
      <c r="B18937" s="280"/>
    </row>
    <row r="18938" spans="2:2">
      <c r="B18938" s="280"/>
    </row>
    <row r="18939" spans="2:2">
      <c r="B18939" s="280"/>
    </row>
    <row r="18940" spans="2:2">
      <c r="B18940" s="280"/>
    </row>
    <row r="18941" spans="2:2">
      <c r="B18941" s="280"/>
    </row>
    <row r="18942" spans="2:2">
      <c r="B18942" s="280"/>
    </row>
    <row r="18943" spans="2:2">
      <c r="B18943" s="280"/>
    </row>
    <row r="18944" spans="2:2">
      <c r="B18944" s="280"/>
    </row>
    <row r="18945" spans="2:2">
      <c r="B18945" s="280"/>
    </row>
    <row r="18946" spans="2:2">
      <c r="B18946" s="280"/>
    </row>
    <row r="18947" spans="2:2">
      <c r="B18947" s="280"/>
    </row>
    <row r="18948" spans="2:2">
      <c r="B18948" s="280"/>
    </row>
    <row r="18949" spans="2:2">
      <c r="B18949" s="280"/>
    </row>
    <row r="18950" spans="2:2">
      <c r="B18950" s="280"/>
    </row>
    <row r="18951" spans="2:2">
      <c r="B18951" s="280"/>
    </row>
    <row r="18952" spans="2:2">
      <c r="B18952" s="280"/>
    </row>
    <row r="18953" spans="2:2">
      <c r="B18953" s="280"/>
    </row>
    <row r="18954" spans="2:2">
      <c r="B18954" s="280"/>
    </row>
    <row r="18955" spans="2:2">
      <c r="B18955" s="280"/>
    </row>
    <row r="18956" spans="2:2">
      <c r="B18956" s="280"/>
    </row>
    <row r="18957" spans="2:2">
      <c r="B18957" s="280"/>
    </row>
    <row r="18958" spans="2:2">
      <c r="B18958" s="280"/>
    </row>
    <row r="18959" spans="2:2">
      <c r="B18959" s="280"/>
    </row>
    <row r="18960" spans="2:2">
      <c r="B18960" s="280"/>
    </row>
    <row r="18961" spans="2:2">
      <c r="B18961" s="280"/>
    </row>
    <row r="18962" spans="2:2">
      <c r="B18962" s="280"/>
    </row>
    <row r="18963" spans="2:2">
      <c r="B18963" s="280"/>
    </row>
    <row r="18964" spans="2:2">
      <c r="B18964" s="280"/>
    </row>
    <row r="18965" spans="2:2">
      <c r="B18965" s="280"/>
    </row>
    <row r="18966" spans="2:2">
      <c r="B18966" s="280"/>
    </row>
    <row r="18967" spans="2:2">
      <c r="B18967" s="280"/>
    </row>
    <row r="18968" spans="2:2">
      <c r="B18968" s="280"/>
    </row>
    <row r="18969" spans="2:2">
      <c r="B18969" s="280"/>
    </row>
    <row r="18970" spans="2:2">
      <c r="B18970" s="280"/>
    </row>
    <row r="18971" spans="2:2">
      <c r="B18971" s="280"/>
    </row>
    <row r="18972" spans="2:2">
      <c r="B18972" s="280"/>
    </row>
    <row r="18973" spans="2:2">
      <c r="B18973" s="280"/>
    </row>
    <row r="18974" spans="2:2">
      <c r="B18974" s="280"/>
    </row>
    <row r="18975" spans="2:2">
      <c r="B18975" s="280"/>
    </row>
    <row r="18976" spans="2:2">
      <c r="B18976" s="280"/>
    </row>
    <row r="18977" spans="2:2">
      <c r="B18977" s="280"/>
    </row>
    <row r="18978" spans="2:2">
      <c r="B18978" s="280"/>
    </row>
    <row r="18979" spans="2:2">
      <c r="B18979" s="280"/>
    </row>
    <row r="18980" spans="2:2">
      <c r="B18980" s="280"/>
    </row>
    <row r="18981" spans="2:2">
      <c r="B18981" s="280"/>
    </row>
    <row r="18982" spans="2:2">
      <c r="B18982" s="280"/>
    </row>
    <row r="18983" spans="2:2">
      <c r="B18983" s="280"/>
    </row>
    <row r="18984" spans="2:2">
      <c r="B18984" s="280"/>
    </row>
    <row r="18985" spans="2:2">
      <c r="B18985" s="280"/>
    </row>
    <row r="18986" spans="2:2">
      <c r="B18986" s="280"/>
    </row>
    <row r="18987" spans="2:2">
      <c r="B18987" s="280"/>
    </row>
    <row r="18988" spans="2:2">
      <c r="B18988" s="280"/>
    </row>
    <row r="18989" spans="2:2">
      <c r="B18989" s="280"/>
    </row>
    <row r="18990" spans="2:2">
      <c r="B18990" s="280"/>
    </row>
    <row r="18991" spans="2:2">
      <c r="B18991" s="280"/>
    </row>
    <row r="18992" spans="2:2">
      <c r="B18992" s="280"/>
    </row>
    <row r="18993" spans="2:2">
      <c r="B18993" s="280"/>
    </row>
    <row r="18994" spans="2:2">
      <c r="B18994" s="280"/>
    </row>
    <row r="18995" spans="2:2">
      <c r="B18995" s="280"/>
    </row>
    <row r="18996" spans="2:2">
      <c r="B18996" s="280"/>
    </row>
    <row r="18997" spans="2:2">
      <c r="B18997" s="280"/>
    </row>
    <row r="18998" spans="2:2">
      <c r="B18998" s="280"/>
    </row>
    <row r="18999" spans="2:2">
      <c r="B18999" s="280"/>
    </row>
    <row r="19000" spans="2:2">
      <c r="B19000" s="280"/>
    </row>
    <row r="19001" spans="2:2">
      <c r="B19001" s="280"/>
    </row>
    <row r="19002" spans="2:2">
      <c r="B19002" s="280"/>
    </row>
    <row r="19003" spans="2:2">
      <c r="B19003" s="280"/>
    </row>
    <row r="19004" spans="2:2">
      <c r="B19004" s="280"/>
    </row>
    <row r="19005" spans="2:2">
      <c r="B19005" s="280"/>
    </row>
    <row r="19006" spans="2:2">
      <c r="B19006" s="280"/>
    </row>
    <row r="19007" spans="2:2">
      <c r="B19007" s="280"/>
    </row>
    <row r="19008" spans="2:2">
      <c r="B19008" s="280"/>
    </row>
    <row r="19009" spans="2:2">
      <c r="B19009" s="280"/>
    </row>
    <row r="19010" spans="2:2">
      <c r="B19010" s="280"/>
    </row>
    <row r="19011" spans="2:2">
      <c r="B19011" s="280"/>
    </row>
    <row r="19012" spans="2:2">
      <c r="B19012" s="280"/>
    </row>
    <row r="19013" spans="2:2">
      <c r="B19013" s="280"/>
    </row>
    <row r="19014" spans="2:2">
      <c r="B19014" s="280"/>
    </row>
    <row r="19015" spans="2:2">
      <c r="B19015" s="280"/>
    </row>
    <row r="19016" spans="2:2">
      <c r="B19016" s="280"/>
    </row>
    <row r="19017" spans="2:2">
      <c r="B19017" s="280"/>
    </row>
    <row r="19018" spans="2:2">
      <c r="B19018" s="280"/>
    </row>
    <row r="19019" spans="2:2">
      <c r="B19019" s="280"/>
    </row>
    <row r="19020" spans="2:2">
      <c r="B19020" s="280"/>
    </row>
    <row r="19021" spans="2:2">
      <c r="B19021" s="280"/>
    </row>
    <row r="19022" spans="2:2">
      <c r="B19022" s="280"/>
    </row>
    <row r="19023" spans="2:2">
      <c r="B19023" s="280"/>
    </row>
    <row r="19024" spans="2:2">
      <c r="B19024" s="280"/>
    </row>
    <row r="19025" spans="2:2">
      <c r="B19025" s="280"/>
    </row>
    <row r="19026" spans="2:2">
      <c r="B19026" s="280"/>
    </row>
    <row r="19027" spans="2:2">
      <c r="B19027" s="280"/>
    </row>
    <row r="19028" spans="2:2">
      <c r="B19028" s="280"/>
    </row>
    <row r="19029" spans="2:2">
      <c r="B19029" s="280"/>
    </row>
    <row r="19030" spans="2:2">
      <c r="B19030" s="280"/>
    </row>
    <row r="19031" spans="2:2">
      <c r="B19031" s="280"/>
    </row>
    <row r="19032" spans="2:2">
      <c r="B19032" s="280"/>
    </row>
    <row r="19033" spans="2:2">
      <c r="B19033" s="280"/>
    </row>
    <row r="19034" spans="2:2">
      <c r="B19034" s="280"/>
    </row>
    <row r="19035" spans="2:2">
      <c r="B19035" s="280"/>
    </row>
    <row r="19036" spans="2:2">
      <c r="B19036" s="280"/>
    </row>
    <row r="19037" spans="2:2">
      <c r="B19037" s="280"/>
    </row>
    <row r="19038" spans="2:2">
      <c r="B19038" s="280"/>
    </row>
    <row r="19039" spans="2:2">
      <c r="B19039" s="280"/>
    </row>
    <row r="19040" spans="2:2">
      <c r="B19040" s="280"/>
    </row>
    <row r="19041" spans="2:2">
      <c r="B19041" s="280"/>
    </row>
    <row r="19042" spans="2:2">
      <c r="B19042" s="280"/>
    </row>
    <row r="19043" spans="2:2">
      <c r="B19043" s="280"/>
    </row>
    <row r="19044" spans="2:2">
      <c r="B19044" s="280"/>
    </row>
    <row r="19045" spans="2:2">
      <c r="B19045" s="280"/>
    </row>
    <row r="19046" spans="2:2">
      <c r="B19046" s="280"/>
    </row>
    <row r="19047" spans="2:2">
      <c r="B19047" s="280"/>
    </row>
    <row r="19048" spans="2:2">
      <c r="B19048" s="280"/>
    </row>
    <row r="19049" spans="2:2">
      <c r="B19049" s="280"/>
    </row>
    <row r="19050" spans="2:2">
      <c r="B19050" s="280"/>
    </row>
    <row r="19051" spans="2:2">
      <c r="B19051" s="280"/>
    </row>
    <row r="19052" spans="2:2">
      <c r="B19052" s="280"/>
    </row>
    <row r="19053" spans="2:2">
      <c r="B19053" s="280"/>
    </row>
    <row r="19054" spans="2:2">
      <c r="B19054" s="280"/>
    </row>
    <row r="19055" spans="2:2">
      <c r="B19055" s="280"/>
    </row>
    <row r="19056" spans="2:2">
      <c r="B19056" s="280"/>
    </row>
    <row r="19057" spans="2:2">
      <c r="B19057" s="280"/>
    </row>
    <row r="19058" spans="2:2">
      <c r="B19058" s="280"/>
    </row>
    <row r="19059" spans="2:2">
      <c r="B19059" s="280"/>
    </row>
    <row r="19060" spans="2:2">
      <c r="B19060" s="280"/>
    </row>
    <row r="19061" spans="2:2">
      <c r="B19061" s="280"/>
    </row>
    <row r="19062" spans="2:2">
      <c r="B19062" s="280"/>
    </row>
    <row r="19063" spans="2:2">
      <c r="B19063" s="280"/>
    </row>
    <row r="19064" spans="2:2">
      <c r="B19064" s="280"/>
    </row>
    <row r="19065" spans="2:2">
      <c r="B19065" s="280"/>
    </row>
    <row r="19066" spans="2:2">
      <c r="B19066" s="280"/>
    </row>
    <row r="19067" spans="2:2">
      <c r="B19067" s="280"/>
    </row>
    <row r="19068" spans="2:2">
      <c r="B19068" s="280"/>
    </row>
    <row r="19069" spans="2:2">
      <c r="B19069" s="280"/>
    </row>
    <row r="19070" spans="2:2">
      <c r="B19070" s="280"/>
    </row>
    <row r="19071" spans="2:2">
      <c r="B19071" s="280"/>
    </row>
    <row r="19072" spans="2:2">
      <c r="B19072" s="280"/>
    </row>
    <row r="19073" spans="2:2">
      <c r="B19073" s="280"/>
    </row>
    <row r="19074" spans="2:2">
      <c r="B19074" s="280"/>
    </row>
    <row r="19075" spans="2:2">
      <c r="B19075" s="280"/>
    </row>
    <row r="19076" spans="2:2">
      <c r="B19076" s="280"/>
    </row>
    <row r="19077" spans="2:2">
      <c r="B19077" s="280"/>
    </row>
    <row r="19078" spans="2:2">
      <c r="B19078" s="280"/>
    </row>
    <row r="19079" spans="2:2">
      <c r="B19079" s="280"/>
    </row>
    <row r="19080" spans="2:2">
      <c r="B19080" s="280"/>
    </row>
    <row r="19081" spans="2:2">
      <c r="B19081" s="280"/>
    </row>
    <row r="19082" spans="2:2">
      <c r="B19082" s="280"/>
    </row>
    <row r="19083" spans="2:2">
      <c r="B19083" s="280"/>
    </row>
    <row r="19084" spans="2:2">
      <c r="B19084" s="280"/>
    </row>
    <row r="19085" spans="2:2">
      <c r="B19085" s="280"/>
    </row>
    <row r="19086" spans="2:2">
      <c r="B19086" s="280"/>
    </row>
    <row r="19087" spans="2:2">
      <c r="B19087" s="280"/>
    </row>
    <row r="19088" spans="2:2">
      <c r="B19088" s="280"/>
    </row>
    <row r="19089" spans="2:2">
      <c r="B19089" s="280"/>
    </row>
    <row r="19090" spans="2:2">
      <c r="B19090" s="280"/>
    </row>
    <row r="19091" spans="2:2">
      <c r="B19091" s="280"/>
    </row>
    <row r="19092" spans="2:2">
      <c r="B19092" s="280"/>
    </row>
    <row r="19093" spans="2:2">
      <c r="B19093" s="280"/>
    </row>
    <row r="19094" spans="2:2">
      <c r="B19094" s="280"/>
    </row>
    <row r="19095" spans="2:2">
      <c r="B19095" s="280"/>
    </row>
    <row r="19096" spans="2:2">
      <c r="B19096" s="280"/>
    </row>
    <row r="19097" spans="2:2">
      <c r="B19097" s="280"/>
    </row>
    <row r="19098" spans="2:2">
      <c r="B19098" s="280"/>
    </row>
    <row r="19099" spans="2:2">
      <c r="B19099" s="280"/>
    </row>
    <row r="19100" spans="2:2">
      <c r="B19100" s="280"/>
    </row>
    <row r="19101" spans="2:2">
      <c r="B19101" s="280"/>
    </row>
    <row r="19102" spans="2:2">
      <c r="B19102" s="280"/>
    </row>
    <row r="19103" spans="2:2">
      <c r="B19103" s="280"/>
    </row>
    <row r="19104" spans="2:2">
      <c r="B19104" s="280"/>
    </row>
    <row r="19105" spans="2:2">
      <c r="B19105" s="280"/>
    </row>
    <row r="19106" spans="2:2">
      <c r="B19106" s="280"/>
    </row>
    <row r="19107" spans="2:2">
      <c r="B19107" s="280"/>
    </row>
    <row r="19108" spans="2:2">
      <c r="B19108" s="280"/>
    </row>
    <row r="19109" spans="2:2">
      <c r="B19109" s="280"/>
    </row>
    <row r="19110" spans="2:2">
      <c r="B19110" s="280"/>
    </row>
    <row r="19111" spans="2:2">
      <c r="B19111" s="280"/>
    </row>
    <row r="19112" spans="2:2">
      <c r="B19112" s="280"/>
    </row>
    <row r="19113" spans="2:2">
      <c r="B19113" s="280"/>
    </row>
    <row r="19114" spans="2:2">
      <c r="B19114" s="280"/>
    </row>
    <row r="19115" spans="2:2">
      <c r="B19115" s="280"/>
    </row>
    <row r="19116" spans="2:2">
      <c r="B19116" s="280"/>
    </row>
    <row r="19117" spans="2:2">
      <c r="B19117" s="280"/>
    </row>
    <row r="19118" spans="2:2">
      <c r="B19118" s="280"/>
    </row>
    <row r="19119" spans="2:2">
      <c r="B19119" s="280"/>
    </row>
    <row r="19120" spans="2:2">
      <c r="B19120" s="280"/>
    </row>
    <row r="19121" spans="2:2">
      <c r="B19121" s="280"/>
    </row>
    <row r="19122" spans="2:2">
      <c r="B19122" s="280"/>
    </row>
    <row r="19123" spans="2:2">
      <c r="B19123" s="280"/>
    </row>
    <row r="19124" spans="2:2">
      <c r="B19124" s="280"/>
    </row>
    <row r="19125" spans="2:2">
      <c r="B19125" s="280"/>
    </row>
    <row r="19126" spans="2:2">
      <c r="B19126" s="280"/>
    </row>
    <row r="19127" spans="2:2">
      <c r="B19127" s="280"/>
    </row>
    <row r="19128" spans="2:2">
      <c r="B19128" s="280"/>
    </row>
    <row r="19129" spans="2:2">
      <c r="B19129" s="280"/>
    </row>
    <row r="19130" spans="2:2">
      <c r="B19130" s="280"/>
    </row>
    <row r="19131" spans="2:2">
      <c r="B19131" s="280"/>
    </row>
    <row r="19132" spans="2:2">
      <c r="B19132" s="280"/>
    </row>
    <row r="19133" spans="2:2">
      <c r="B19133" s="280"/>
    </row>
    <row r="19134" spans="2:2">
      <c r="B19134" s="280"/>
    </row>
    <row r="19135" spans="2:2">
      <c r="B19135" s="280"/>
    </row>
    <row r="19136" spans="2:2">
      <c r="B19136" s="280"/>
    </row>
    <row r="19137" spans="2:2">
      <c r="B19137" s="280"/>
    </row>
    <row r="19138" spans="2:2">
      <c r="B19138" s="280"/>
    </row>
    <row r="19139" spans="2:2">
      <c r="B19139" s="280"/>
    </row>
    <row r="19140" spans="2:2">
      <c r="B19140" s="280"/>
    </row>
    <row r="19141" spans="2:2">
      <c r="B19141" s="280"/>
    </row>
    <row r="19142" spans="2:2">
      <c r="B19142" s="280"/>
    </row>
    <row r="19143" spans="2:2">
      <c r="B19143" s="280"/>
    </row>
    <row r="19144" spans="2:2">
      <c r="B19144" s="280"/>
    </row>
    <row r="19145" spans="2:2">
      <c r="B19145" s="280"/>
    </row>
    <row r="19146" spans="2:2">
      <c r="B19146" s="280"/>
    </row>
    <row r="19147" spans="2:2">
      <c r="B19147" s="280"/>
    </row>
    <row r="19148" spans="2:2">
      <c r="B19148" s="280"/>
    </row>
    <row r="19149" spans="2:2">
      <c r="B19149" s="280"/>
    </row>
    <row r="19150" spans="2:2">
      <c r="B19150" s="280"/>
    </row>
    <row r="19151" spans="2:2">
      <c r="B19151" s="280"/>
    </row>
    <row r="19152" spans="2:2">
      <c r="B19152" s="280"/>
    </row>
    <row r="19153" spans="2:2">
      <c r="B19153" s="280"/>
    </row>
    <row r="19154" spans="2:2">
      <c r="B19154" s="280"/>
    </row>
    <row r="19155" spans="2:2">
      <c r="B19155" s="280"/>
    </row>
    <row r="19156" spans="2:2">
      <c r="B19156" s="280"/>
    </row>
    <row r="19157" spans="2:2">
      <c r="B19157" s="280"/>
    </row>
    <row r="19158" spans="2:2">
      <c r="B19158" s="280"/>
    </row>
    <row r="19159" spans="2:2">
      <c r="B19159" s="280"/>
    </row>
    <row r="19160" spans="2:2">
      <c r="B19160" s="280"/>
    </row>
    <row r="19161" spans="2:2">
      <c r="B19161" s="280"/>
    </row>
    <row r="19162" spans="2:2">
      <c r="B19162" s="280"/>
    </row>
    <row r="19163" spans="2:2">
      <c r="B19163" s="280"/>
    </row>
    <row r="19164" spans="2:2">
      <c r="B19164" s="280"/>
    </row>
    <row r="19165" spans="2:2">
      <c r="B19165" s="280"/>
    </row>
    <row r="19166" spans="2:2">
      <c r="B19166" s="280"/>
    </row>
    <row r="19167" spans="2:2">
      <c r="B19167" s="280"/>
    </row>
    <row r="19168" spans="2:2">
      <c r="B19168" s="280"/>
    </row>
    <row r="19169" spans="2:2">
      <c r="B19169" s="280"/>
    </row>
    <row r="19170" spans="2:2">
      <c r="B19170" s="280"/>
    </row>
    <row r="19171" spans="2:2">
      <c r="B19171" s="280"/>
    </row>
    <row r="19172" spans="2:2">
      <c r="B19172" s="280"/>
    </row>
    <row r="19173" spans="2:2">
      <c r="B19173" s="280"/>
    </row>
    <row r="19174" spans="2:2">
      <c r="B19174" s="280"/>
    </row>
    <row r="19175" spans="2:2">
      <c r="B19175" s="280"/>
    </row>
    <row r="19176" spans="2:2">
      <c r="B19176" s="280"/>
    </row>
    <row r="19177" spans="2:2">
      <c r="B19177" s="280"/>
    </row>
    <row r="19178" spans="2:2">
      <c r="B19178" s="280"/>
    </row>
    <row r="19179" spans="2:2">
      <c r="B19179" s="280"/>
    </row>
    <row r="19180" spans="2:2">
      <c r="B19180" s="280"/>
    </row>
    <row r="19181" spans="2:2">
      <c r="B19181" s="280"/>
    </row>
    <row r="19182" spans="2:2">
      <c r="B19182" s="280"/>
    </row>
    <row r="19183" spans="2:2">
      <c r="B19183" s="280"/>
    </row>
    <row r="19184" spans="2:2">
      <c r="B19184" s="280"/>
    </row>
    <row r="19185" spans="2:2">
      <c r="B19185" s="280"/>
    </row>
    <row r="19186" spans="2:2">
      <c r="B19186" s="280"/>
    </row>
    <row r="19187" spans="2:2">
      <c r="B19187" s="280"/>
    </row>
    <row r="19188" spans="2:2">
      <c r="B19188" s="280"/>
    </row>
    <row r="19189" spans="2:2">
      <c r="B19189" s="280"/>
    </row>
    <row r="19190" spans="2:2">
      <c r="B19190" s="280"/>
    </row>
    <row r="19191" spans="2:2">
      <c r="B19191" s="280"/>
    </row>
    <row r="19192" spans="2:2">
      <c r="B19192" s="280"/>
    </row>
    <row r="19193" spans="2:2">
      <c r="B19193" s="280"/>
    </row>
    <row r="19194" spans="2:2">
      <c r="B19194" s="280"/>
    </row>
    <row r="19195" spans="2:2">
      <c r="B19195" s="280"/>
    </row>
    <row r="19196" spans="2:2">
      <c r="B19196" s="280"/>
    </row>
    <row r="19197" spans="2:2">
      <c r="B19197" s="280"/>
    </row>
    <row r="19198" spans="2:2">
      <c r="B19198" s="280"/>
    </row>
    <row r="19199" spans="2:2">
      <c r="B19199" s="280"/>
    </row>
    <row r="19200" spans="2:2">
      <c r="B19200" s="280"/>
    </row>
    <row r="19201" spans="2:2">
      <c r="B19201" s="280"/>
    </row>
    <row r="19202" spans="2:2">
      <c r="B19202" s="280"/>
    </row>
    <row r="19203" spans="2:2">
      <c r="B19203" s="280"/>
    </row>
    <row r="19204" spans="2:2">
      <c r="B19204" s="280"/>
    </row>
    <row r="19205" spans="2:2">
      <c r="B19205" s="280"/>
    </row>
    <row r="19206" spans="2:2">
      <c r="B19206" s="280"/>
    </row>
    <row r="19207" spans="2:2">
      <c r="B19207" s="280"/>
    </row>
    <row r="19208" spans="2:2">
      <c r="B19208" s="280"/>
    </row>
    <row r="19209" spans="2:2">
      <c r="B19209" s="280"/>
    </row>
    <row r="19210" spans="2:2">
      <c r="B19210" s="280"/>
    </row>
    <row r="19211" spans="2:2">
      <c r="B19211" s="280"/>
    </row>
    <row r="19212" spans="2:2">
      <c r="B19212" s="280"/>
    </row>
    <row r="19213" spans="2:2">
      <c r="B19213" s="280"/>
    </row>
    <row r="19214" spans="2:2">
      <c r="B19214" s="280"/>
    </row>
    <row r="19215" spans="2:2">
      <c r="B19215" s="280"/>
    </row>
    <row r="19216" spans="2:2">
      <c r="B19216" s="280"/>
    </row>
    <row r="19217" spans="2:2">
      <c r="B19217" s="280"/>
    </row>
    <row r="19218" spans="2:2">
      <c r="B19218" s="280"/>
    </row>
    <row r="19219" spans="2:2">
      <c r="B19219" s="280"/>
    </row>
    <row r="19220" spans="2:2">
      <c r="B19220" s="280"/>
    </row>
    <row r="19221" spans="2:2">
      <c r="B19221" s="280"/>
    </row>
    <row r="19222" spans="2:2">
      <c r="B19222" s="280"/>
    </row>
    <row r="19223" spans="2:2">
      <c r="B19223" s="280"/>
    </row>
    <row r="19224" spans="2:2">
      <c r="B19224" s="280"/>
    </row>
    <row r="19225" spans="2:2">
      <c r="B19225" s="280"/>
    </row>
    <row r="19226" spans="2:2">
      <c r="B19226" s="280"/>
    </row>
    <row r="19227" spans="2:2">
      <c r="B19227" s="280"/>
    </row>
    <row r="19228" spans="2:2">
      <c r="B19228" s="280"/>
    </row>
    <row r="19229" spans="2:2">
      <c r="B19229" s="280"/>
    </row>
    <row r="19230" spans="2:2">
      <c r="B19230" s="280"/>
    </row>
    <row r="19231" spans="2:2">
      <c r="B19231" s="280"/>
    </row>
    <row r="19232" spans="2:2">
      <c r="B19232" s="280"/>
    </row>
    <row r="19233" spans="2:2">
      <c r="B19233" s="280"/>
    </row>
    <row r="19234" spans="2:2">
      <c r="B19234" s="280"/>
    </row>
    <row r="19235" spans="2:2">
      <c r="B19235" s="280"/>
    </row>
    <row r="19236" spans="2:2">
      <c r="B19236" s="280"/>
    </row>
    <row r="19237" spans="2:2">
      <c r="B19237" s="280"/>
    </row>
    <row r="19238" spans="2:2">
      <c r="B19238" s="280"/>
    </row>
    <row r="19239" spans="2:2">
      <c r="B19239" s="280"/>
    </row>
    <row r="19240" spans="2:2">
      <c r="B19240" s="280"/>
    </row>
    <row r="19241" spans="2:2">
      <c r="B19241" s="280"/>
    </row>
    <row r="19242" spans="2:2">
      <c r="B19242" s="280"/>
    </row>
    <row r="19243" spans="2:2">
      <c r="B19243" s="280"/>
    </row>
    <row r="19244" spans="2:2">
      <c r="B19244" s="280"/>
    </row>
    <row r="19245" spans="2:2">
      <c r="B19245" s="280"/>
    </row>
    <row r="19246" spans="2:2">
      <c r="B19246" s="280"/>
    </row>
    <row r="19247" spans="2:2">
      <c r="B19247" s="280"/>
    </row>
    <row r="19248" spans="2:2">
      <c r="B19248" s="280"/>
    </row>
    <row r="19249" spans="2:2">
      <c r="B19249" s="280"/>
    </row>
    <row r="19250" spans="2:2">
      <c r="B19250" s="280"/>
    </row>
    <row r="19251" spans="2:2">
      <c r="B19251" s="280"/>
    </row>
    <row r="19252" spans="2:2">
      <c r="B19252" s="280"/>
    </row>
    <row r="19253" spans="2:2">
      <c r="B19253" s="280"/>
    </row>
    <row r="19254" spans="2:2">
      <c r="B19254" s="280"/>
    </row>
    <row r="19255" spans="2:2">
      <c r="B19255" s="280"/>
    </row>
    <row r="19256" spans="2:2">
      <c r="B19256" s="280"/>
    </row>
    <row r="19257" spans="2:2">
      <c r="B19257" s="280"/>
    </row>
    <row r="19258" spans="2:2">
      <c r="B19258" s="280"/>
    </row>
    <row r="19259" spans="2:2">
      <c r="B19259" s="280"/>
    </row>
    <row r="19260" spans="2:2">
      <c r="B19260" s="280"/>
    </row>
    <row r="19261" spans="2:2">
      <c r="B19261" s="280"/>
    </row>
    <row r="19262" spans="2:2">
      <c r="B19262" s="280"/>
    </row>
    <row r="19263" spans="2:2">
      <c r="B19263" s="280"/>
    </row>
    <row r="19264" spans="2:2">
      <c r="B19264" s="280"/>
    </row>
    <row r="19265" spans="2:2">
      <c r="B19265" s="280"/>
    </row>
    <row r="19266" spans="2:2">
      <c r="B19266" s="280"/>
    </row>
    <row r="19267" spans="2:2">
      <c r="B19267" s="280"/>
    </row>
    <row r="19268" spans="2:2">
      <c r="B19268" s="280"/>
    </row>
    <row r="19269" spans="2:2">
      <c r="B19269" s="280"/>
    </row>
    <row r="19270" spans="2:2">
      <c r="B19270" s="280"/>
    </row>
    <row r="19271" spans="2:2">
      <c r="B19271" s="280"/>
    </row>
    <row r="19272" spans="2:2">
      <c r="B19272" s="280"/>
    </row>
    <row r="19273" spans="2:2">
      <c r="B19273" s="280"/>
    </row>
    <row r="19274" spans="2:2">
      <c r="B19274" s="280"/>
    </row>
    <row r="19275" spans="2:2">
      <c r="B19275" s="280"/>
    </row>
    <row r="19276" spans="2:2">
      <c r="B19276" s="280"/>
    </row>
    <row r="19277" spans="2:2">
      <c r="B19277" s="280"/>
    </row>
    <row r="19278" spans="2:2">
      <c r="B19278" s="280"/>
    </row>
    <row r="19279" spans="2:2">
      <c r="B19279" s="280"/>
    </row>
    <row r="19280" spans="2:2">
      <c r="B19280" s="280"/>
    </row>
    <row r="19281" spans="2:2">
      <c r="B19281" s="280"/>
    </row>
    <row r="19282" spans="2:2">
      <c r="B19282" s="280"/>
    </row>
    <row r="19283" spans="2:2">
      <c r="B19283" s="280"/>
    </row>
    <row r="19284" spans="2:2">
      <c r="B19284" s="280"/>
    </row>
    <row r="19285" spans="2:2">
      <c r="B19285" s="280"/>
    </row>
    <row r="19286" spans="2:2">
      <c r="B19286" s="280"/>
    </row>
    <row r="19287" spans="2:2">
      <c r="B19287" s="280"/>
    </row>
    <row r="19288" spans="2:2">
      <c r="B19288" s="280"/>
    </row>
    <row r="19289" spans="2:2">
      <c r="B19289" s="280"/>
    </row>
    <row r="19290" spans="2:2">
      <c r="B19290" s="280"/>
    </row>
    <row r="19291" spans="2:2">
      <c r="B19291" s="280"/>
    </row>
    <row r="19292" spans="2:2">
      <c r="B19292" s="280"/>
    </row>
    <row r="19293" spans="2:2">
      <c r="B19293" s="280"/>
    </row>
    <row r="19294" spans="2:2">
      <c r="B19294" s="280"/>
    </row>
    <row r="19295" spans="2:2">
      <c r="B19295" s="280"/>
    </row>
    <row r="19296" spans="2:2">
      <c r="B19296" s="280"/>
    </row>
    <row r="19297" spans="2:2">
      <c r="B19297" s="280"/>
    </row>
    <row r="19298" spans="2:2">
      <c r="B19298" s="280"/>
    </row>
    <row r="19299" spans="2:2">
      <c r="B19299" s="280"/>
    </row>
    <row r="19300" spans="2:2">
      <c r="B19300" s="280"/>
    </row>
    <row r="19301" spans="2:2">
      <c r="B19301" s="280"/>
    </row>
    <row r="19302" spans="2:2">
      <c r="B19302" s="280"/>
    </row>
    <row r="19303" spans="2:2">
      <c r="B19303" s="280"/>
    </row>
    <row r="19304" spans="2:2">
      <c r="B19304" s="280"/>
    </row>
    <row r="19305" spans="2:2">
      <c r="B19305" s="280"/>
    </row>
    <row r="19306" spans="2:2">
      <c r="B19306" s="280"/>
    </row>
    <row r="19307" spans="2:2">
      <c r="B19307" s="280"/>
    </row>
    <row r="19308" spans="2:2">
      <c r="B19308" s="280"/>
    </row>
    <row r="19309" spans="2:2">
      <c r="B19309" s="280"/>
    </row>
    <row r="19310" spans="2:2">
      <c r="B19310" s="280"/>
    </row>
    <row r="19311" spans="2:2">
      <c r="B19311" s="280"/>
    </row>
    <row r="19312" spans="2:2">
      <c r="B19312" s="280"/>
    </row>
    <row r="19313" spans="2:2">
      <c r="B19313" s="280"/>
    </row>
    <row r="19314" spans="2:2">
      <c r="B19314" s="280"/>
    </row>
    <row r="19315" spans="2:2">
      <c r="B19315" s="280"/>
    </row>
    <row r="19316" spans="2:2">
      <c r="B19316" s="280"/>
    </row>
    <row r="19317" spans="2:2">
      <c r="B19317" s="280"/>
    </row>
    <row r="19318" spans="2:2">
      <c r="B19318" s="280"/>
    </row>
    <row r="19319" spans="2:2">
      <c r="B19319" s="280"/>
    </row>
    <row r="19320" spans="2:2">
      <c r="B19320" s="280"/>
    </row>
    <row r="19321" spans="2:2">
      <c r="B19321" s="280"/>
    </row>
    <row r="19322" spans="2:2">
      <c r="B19322" s="280"/>
    </row>
    <row r="19323" spans="2:2">
      <c r="B19323" s="280"/>
    </row>
    <row r="19324" spans="2:2">
      <c r="B19324" s="280"/>
    </row>
    <row r="19325" spans="2:2">
      <c r="B19325" s="280"/>
    </row>
    <row r="19326" spans="2:2">
      <c r="B19326" s="280"/>
    </row>
    <row r="19327" spans="2:2">
      <c r="B19327" s="280"/>
    </row>
    <row r="19328" spans="2:2">
      <c r="B19328" s="280"/>
    </row>
    <row r="19329" spans="2:2">
      <c r="B19329" s="280"/>
    </row>
    <row r="19330" spans="2:2">
      <c r="B19330" s="280"/>
    </row>
    <row r="19331" spans="2:2">
      <c r="B19331" s="280"/>
    </row>
    <row r="19332" spans="2:2">
      <c r="B19332" s="280"/>
    </row>
    <row r="19333" spans="2:2">
      <c r="B19333" s="280"/>
    </row>
    <row r="19334" spans="2:2">
      <c r="B19334" s="280"/>
    </row>
    <row r="19335" spans="2:2">
      <c r="B19335" s="280"/>
    </row>
    <row r="19336" spans="2:2">
      <c r="B19336" s="280"/>
    </row>
    <row r="19337" spans="2:2">
      <c r="B19337" s="280"/>
    </row>
    <row r="19338" spans="2:2">
      <c r="B19338" s="280"/>
    </row>
    <row r="19339" spans="2:2">
      <c r="B19339" s="280"/>
    </row>
    <row r="19340" spans="2:2">
      <c r="B19340" s="280"/>
    </row>
    <row r="19341" spans="2:2">
      <c r="B19341" s="280"/>
    </row>
    <row r="19342" spans="2:2">
      <c r="B19342" s="280"/>
    </row>
    <row r="19343" spans="2:2">
      <c r="B19343" s="280"/>
    </row>
    <row r="19344" spans="2:2">
      <c r="B19344" s="280"/>
    </row>
    <row r="19345" spans="2:2">
      <c r="B19345" s="280"/>
    </row>
    <row r="19346" spans="2:2">
      <c r="B19346" s="280"/>
    </row>
    <row r="19347" spans="2:2">
      <c r="B19347" s="280"/>
    </row>
    <row r="19348" spans="2:2">
      <c r="B19348" s="280"/>
    </row>
    <row r="19349" spans="2:2">
      <c r="B19349" s="280"/>
    </row>
    <row r="19350" spans="2:2">
      <c r="B19350" s="280"/>
    </row>
    <row r="19351" spans="2:2">
      <c r="B19351" s="280"/>
    </row>
    <row r="19352" spans="2:2">
      <c r="B19352" s="280"/>
    </row>
    <row r="19353" spans="2:2">
      <c r="B19353" s="280"/>
    </row>
    <row r="19354" spans="2:2">
      <c r="B19354" s="280"/>
    </row>
    <row r="19355" spans="2:2">
      <c r="B19355" s="280"/>
    </row>
    <row r="19356" spans="2:2">
      <c r="B19356" s="280"/>
    </row>
    <row r="19357" spans="2:2">
      <c r="B19357" s="280"/>
    </row>
    <row r="19358" spans="2:2">
      <c r="B19358" s="280"/>
    </row>
    <row r="19359" spans="2:2">
      <c r="B19359" s="280"/>
    </row>
    <row r="19360" spans="2:2">
      <c r="B19360" s="280"/>
    </row>
    <row r="19361" spans="2:2">
      <c r="B19361" s="280"/>
    </row>
    <row r="19362" spans="2:2">
      <c r="B19362" s="280"/>
    </row>
    <row r="19363" spans="2:2">
      <c r="B19363" s="280"/>
    </row>
    <row r="19364" spans="2:2">
      <c r="B19364" s="280"/>
    </row>
    <row r="19365" spans="2:2">
      <c r="B19365" s="280"/>
    </row>
    <row r="19366" spans="2:2">
      <c r="B19366" s="280"/>
    </row>
    <row r="19367" spans="2:2">
      <c r="B19367" s="280"/>
    </row>
    <row r="19368" spans="2:2">
      <c r="B19368" s="280"/>
    </row>
    <row r="19369" spans="2:2">
      <c r="B19369" s="280"/>
    </row>
    <row r="19370" spans="2:2">
      <c r="B19370" s="280"/>
    </row>
    <row r="19371" spans="2:2">
      <c r="B19371" s="280"/>
    </row>
    <row r="19372" spans="2:2">
      <c r="B19372" s="280"/>
    </row>
    <row r="19373" spans="2:2">
      <c r="B19373" s="280"/>
    </row>
    <row r="19374" spans="2:2">
      <c r="B19374" s="280"/>
    </row>
    <row r="19375" spans="2:2">
      <c r="B19375" s="280"/>
    </row>
    <row r="19376" spans="2:2">
      <c r="B19376" s="280"/>
    </row>
    <row r="19377" spans="2:2">
      <c r="B19377" s="280"/>
    </row>
    <row r="19378" spans="2:2">
      <c r="B19378" s="280"/>
    </row>
    <row r="19379" spans="2:2">
      <c r="B19379" s="280"/>
    </row>
    <row r="19380" spans="2:2">
      <c r="B19380" s="280"/>
    </row>
    <row r="19381" spans="2:2">
      <c r="B19381" s="280"/>
    </row>
    <row r="19382" spans="2:2">
      <c r="B19382" s="280"/>
    </row>
    <row r="19383" spans="2:2">
      <c r="B19383" s="280"/>
    </row>
    <row r="19384" spans="2:2">
      <c r="B19384" s="280"/>
    </row>
    <row r="19385" spans="2:2">
      <c r="B19385" s="280"/>
    </row>
    <row r="19386" spans="2:2">
      <c r="B19386" s="280"/>
    </row>
    <row r="19387" spans="2:2">
      <c r="B19387" s="280"/>
    </row>
    <row r="19388" spans="2:2">
      <c r="B19388" s="280"/>
    </row>
    <row r="19389" spans="2:2">
      <c r="B19389" s="280"/>
    </row>
    <row r="19390" spans="2:2">
      <c r="B19390" s="280"/>
    </row>
    <row r="19391" spans="2:2">
      <c r="B19391" s="280"/>
    </row>
    <row r="19392" spans="2:2">
      <c r="B19392" s="280"/>
    </row>
    <row r="19393" spans="2:2">
      <c r="B19393" s="280"/>
    </row>
    <row r="19394" spans="2:2">
      <c r="B19394" s="280"/>
    </row>
    <row r="19395" spans="2:2">
      <c r="B19395" s="280"/>
    </row>
    <row r="19396" spans="2:2">
      <c r="B19396" s="280"/>
    </row>
    <row r="19397" spans="2:2">
      <c r="B19397" s="280"/>
    </row>
    <row r="19398" spans="2:2">
      <c r="B19398" s="280"/>
    </row>
    <row r="19399" spans="2:2">
      <c r="B19399" s="280"/>
    </row>
    <row r="19400" spans="2:2">
      <c r="B19400" s="280"/>
    </row>
    <row r="19401" spans="2:2">
      <c r="B19401" s="280"/>
    </row>
    <row r="19402" spans="2:2">
      <c r="B19402" s="280"/>
    </row>
    <row r="19403" spans="2:2">
      <c r="B19403" s="280"/>
    </row>
    <row r="19404" spans="2:2">
      <c r="B19404" s="280"/>
    </row>
    <row r="19405" spans="2:2">
      <c r="B19405" s="280"/>
    </row>
    <row r="19406" spans="2:2">
      <c r="B19406" s="280"/>
    </row>
    <row r="19407" spans="2:2">
      <c r="B19407" s="280"/>
    </row>
    <row r="19408" spans="2:2">
      <c r="B19408" s="280"/>
    </row>
    <row r="19409" spans="2:2">
      <c r="B19409" s="280"/>
    </row>
    <row r="19410" spans="2:2">
      <c r="B19410" s="280"/>
    </row>
    <row r="19411" spans="2:2">
      <c r="B19411" s="280"/>
    </row>
    <row r="19412" spans="2:2">
      <c r="B19412" s="280"/>
    </row>
    <row r="19413" spans="2:2">
      <c r="B19413" s="280"/>
    </row>
    <row r="19414" spans="2:2">
      <c r="B19414" s="280"/>
    </row>
    <row r="19415" spans="2:2">
      <c r="B19415" s="280"/>
    </row>
    <row r="19416" spans="2:2">
      <c r="B19416" s="280"/>
    </row>
    <row r="19417" spans="2:2">
      <c r="B19417" s="280"/>
    </row>
    <row r="19418" spans="2:2">
      <c r="B19418" s="280"/>
    </row>
    <row r="19419" spans="2:2">
      <c r="B19419" s="280"/>
    </row>
    <row r="19420" spans="2:2">
      <c r="B19420" s="280"/>
    </row>
    <row r="19421" spans="2:2">
      <c r="B19421" s="280"/>
    </row>
    <row r="19422" spans="2:2">
      <c r="B19422" s="280"/>
    </row>
    <row r="19423" spans="2:2">
      <c r="B19423" s="280"/>
    </row>
    <row r="19424" spans="2:2">
      <c r="B19424" s="280"/>
    </row>
    <row r="19425" spans="2:2">
      <c r="B19425" s="280"/>
    </row>
    <row r="19426" spans="2:2">
      <c r="B19426" s="280"/>
    </row>
    <row r="19427" spans="2:2">
      <c r="B19427" s="280"/>
    </row>
    <row r="19428" spans="2:2">
      <c r="B19428" s="280"/>
    </row>
    <row r="19429" spans="2:2">
      <c r="B19429" s="280"/>
    </row>
    <row r="19430" spans="2:2">
      <c r="B19430" s="280"/>
    </row>
    <row r="19431" spans="2:2">
      <c r="B19431" s="280"/>
    </row>
    <row r="19432" spans="2:2">
      <c r="B19432" s="280"/>
    </row>
    <row r="19433" spans="2:2">
      <c r="B19433" s="280"/>
    </row>
    <row r="19434" spans="2:2">
      <c r="B19434" s="280"/>
    </row>
    <row r="19435" spans="2:2">
      <c r="B19435" s="280"/>
    </row>
    <row r="19436" spans="2:2">
      <c r="B19436" s="280"/>
    </row>
    <row r="19437" spans="2:2">
      <c r="B19437" s="280"/>
    </row>
    <row r="19438" spans="2:2">
      <c r="B19438" s="280"/>
    </row>
    <row r="19439" spans="2:2">
      <c r="B19439" s="280"/>
    </row>
    <row r="19440" spans="2:2">
      <c r="B19440" s="280"/>
    </row>
    <row r="19441" spans="2:2">
      <c r="B19441" s="280"/>
    </row>
    <row r="19442" spans="2:2">
      <c r="B19442" s="280"/>
    </row>
    <row r="19443" spans="2:2">
      <c r="B19443" s="280"/>
    </row>
    <row r="19444" spans="2:2">
      <c r="B19444" s="280"/>
    </row>
    <row r="19445" spans="2:2">
      <c r="B19445" s="280"/>
    </row>
    <row r="19446" spans="2:2">
      <c r="B19446" s="280"/>
    </row>
    <row r="19447" spans="2:2">
      <c r="B19447" s="280"/>
    </row>
    <row r="19448" spans="2:2">
      <c r="B19448" s="280"/>
    </row>
    <row r="19449" spans="2:2">
      <c r="B19449" s="280"/>
    </row>
    <row r="19450" spans="2:2">
      <c r="B19450" s="280"/>
    </row>
    <row r="19451" spans="2:2">
      <c r="B19451" s="280"/>
    </row>
    <row r="19452" spans="2:2">
      <c r="B19452" s="280"/>
    </row>
    <row r="19453" spans="2:2">
      <c r="B19453" s="280"/>
    </row>
    <row r="19454" spans="2:2">
      <c r="B19454" s="280"/>
    </row>
    <row r="19455" spans="2:2">
      <c r="B19455" s="280"/>
    </row>
    <row r="19456" spans="2:2">
      <c r="B19456" s="280"/>
    </row>
    <row r="19457" spans="2:2">
      <c r="B19457" s="280"/>
    </row>
    <row r="19458" spans="2:2">
      <c r="B19458" s="280"/>
    </row>
    <row r="19459" spans="2:2">
      <c r="B19459" s="280"/>
    </row>
    <row r="19460" spans="2:2">
      <c r="B19460" s="280"/>
    </row>
    <row r="19461" spans="2:2">
      <c r="B19461" s="280"/>
    </row>
    <row r="19462" spans="2:2">
      <c r="B19462" s="280"/>
    </row>
    <row r="19463" spans="2:2">
      <c r="B19463" s="280"/>
    </row>
    <row r="19464" spans="2:2">
      <c r="B19464" s="280"/>
    </row>
    <row r="19465" spans="2:2">
      <c r="B19465" s="280"/>
    </row>
    <row r="19466" spans="2:2">
      <c r="B19466" s="280"/>
    </row>
    <row r="19467" spans="2:2">
      <c r="B19467" s="280"/>
    </row>
    <row r="19468" spans="2:2">
      <c r="B19468" s="280"/>
    </row>
    <row r="19469" spans="2:2">
      <c r="B19469" s="280"/>
    </row>
    <row r="19470" spans="2:2">
      <c r="B19470" s="280"/>
    </row>
    <row r="19471" spans="2:2">
      <c r="B19471" s="280"/>
    </row>
    <row r="19472" spans="2:2">
      <c r="B19472" s="280"/>
    </row>
    <row r="19473" spans="2:2">
      <c r="B19473" s="280"/>
    </row>
    <row r="19474" spans="2:2">
      <c r="B19474" s="280"/>
    </row>
    <row r="19475" spans="2:2">
      <c r="B19475" s="280"/>
    </row>
    <row r="19476" spans="2:2">
      <c r="B19476" s="280"/>
    </row>
    <row r="19477" spans="2:2">
      <c r="B19477" s="280"/>
    </row>
    <row r="19478" spans="2:2">
      <c r="B19478" s="280"/>
    </row>
    <row r="19479" spans="2:2">
      <c r="B19479" s="280"/>
    </row>
    <row r="19480" spans="2:2">
      <c r="B19480" s="280"/>
    </row>
    <row r="19481" spans="2:2">
      <c r="B19481" s="280"/>
    </row>
    <row r="19482" spans="2:2">
      <c r="B19482" s="280"/>
    </row>
    <row r="19483" spans="2:2">
      <c r="B19483" s="280"/>
    </row>
    <row r="19484" spans="2:2">
      <c r="B19484" s="280"/>
    </row>
    <row r="19485" spans="2:2">
      <c r="B19485" s="280"/>
    </row>
    <row r="19486" spans="2:2">
      <c r="B19486" s="280"/>
    </row>
    <row r="19487" spans="2:2">
      <c r="B19487" s="280"/>
    </row>
    <row r="19488" spans="2:2">
      <c r="B19488" s="280"/>
    </row>
    <row r="19489" spans="2:2">
      <c r="B19489" s="280"/>
    </row>
    <row r="19490" spans="2:2">
      <c r="B19490" s="280"/>
    </row>
    <row r="19491" spans="2:2">
      <c r="B19491" s="280"/>
    </row>
    <row r="19492" spans="2:2">
      <c r="B19492" s="280"/>
    </row>
    <row r="19493" spans="2:2">
      <c r="B19493" s="280"/>
    </row>
    <row r="19494" spans="2:2">
      <c r="B19494" s="280"/>
    </row>
    <row r="19495" spans="2:2">
      <c r="B19495" s="280"/>
    </row>
    <row r="19496" spans="2:2">
      <c r="B19496" s="280"/>
    </row>
    <row r="19497" spans="2:2">
      <c r="B19497" s="280"/>
    </row>
    <row r="19498" spans="2:2">
      <c r="B19498" s="280"/>
    </row>
    <row r="19499" spans="2:2">
      <c r="B19499" s="280"/>
    </row>
    <row r="19500" spans="2:2">
      <c r="B19500" s="280"/>
    </row>
    <row r="19501" spans="2:2">
      <c r="B19501" s="280"/>
    </row>
    <row r="19502" spans="2:2">
      <c r="B19502" s="280"/>
    </row>
    <row r="19503" spans="2:2">
      <c r="B19503" s="280"/>
    </row>
    <row r="19504" spans="2:2">
      <c r="B19504" s="280"/>
    </row>
    <row r="19505" spans="2:2">
      <c r="B19505" s="280"/>
    </row>
    <row r="19506" spans="2:2">
      <c r="B19506" s="280"/>
    </row>
    <row r="19507" spans="2:2">
      <c r="B19507" s="280"/>
    </row>
    <row r="19508" spans="2:2">
      <c r="B19508" s="280"/>
    </row>
    <row r="19509" spans="2:2">
      <c r="B19509" s="280"/>
    </row>
    <row r="19510" spans="2:2">
      <c r="B19510" s="280"/>
    </row>
    <row r="19511" spans="2:2">
      <c r="B19511" s="280"/>
    </row>
    <row r="19512" spans="2:2">
      <c r="B19512" s="280"/>
    </row>
    <row r="19513" spans="2:2">
      <c r="B19513" s="280"/>
    </row>
    <row r="19514" spans="2:2">
      <c r="B19514" s="280"/>
    </row>
    <row r="19515" spans="2:2">
      <c r="B19515" s="280"/>
    </row>
    <row r="19516" spans="2:2">
      <c r="B19516" s="280"/>
    </row>
    <row r="19517" spans="2:2">
      <c r="B19517" s="280"/>
    </row>
    <row r="19518" spans="2:2">
      <c r="B19518" s="280"/>
    </row>
    <row r="19519" spans="2:2">
      <c r="B19519" s="280"/>
    </row>
    <row r="19520" spans="2:2">
      <c r="B19520" s="280"/>
    </row>
    <row r="19521" spans="2:2">
      <c r="B19521" s="280"/>
    </row>
    <row r="19522" spans="2:2">
      <c r="B19522" s="280"/>
    </row>
    <row r="19523" spans="2:2">
      <c r="B19523" s="280"/>
    </row>
    <row r="19524" spans="2:2">
      <c r="B19524" s="280"/>
    </row>
    <row r="19525" spans="2:2">
      <c r="B19525" s="280"/>
    </row>
    <row r="19526" spans="2:2">
      <c r="B19526" s="280"/>
    </row>
    <row r="19527" spans="2:2">
      <c r="B19527" s="280"/>
    </row>
    <row r="19528" spans="2:2">
      <c r="B19528" s="280"/>
    </row>
    <row r="19529" spans="2:2">
      <c r="B19529" s="280"/>
    </row>
    <row r="19530" spans="2:2">
      <c r="B19530" s="280"/>
    </row>
    <row r="19531" spans="2:2">
      <c r="B19531" s="280"/>
    </row>
    <row r="19532" spans="2:2">
      <c r="B19532" s="280"/>
    </row>
    <row r="19533" spans="2:2">
      <c r="B19533" s="280"/>
    </row>
    <row r="19534" spans="2:2">
      <c r="B19534" s="280"/>
    </row>
    <row r="19535" spans="2:2">
      <c r="B19535" s="280"/>
    </row>
    <row r="19536" spans="2:2">
      <c r="B19536" s="280"/>
    </row>
    <row r="19537" spans="2:2">
      <c r="B19537" s="280"/>
    </row>
    <row r="19538" spans="2:2">
      <c r="B19538" s="280"/>
    </row>
    <row r="19539" spans="2:2">
      <c r="B19539" s="280"/>
    </row>
    <row r="19540" spans="2:2">
      <c r="B19540" s="280"/>
    </row>
    <row r="19541" spans="2:2">
      <c r="B19541" s="280"/>
    </row>
    <row r="19542" spans="2:2">
      <c r="B19542" s="280"/>
    </row>
    <row r="19543" spans="2:2">
      <c r="B19543" s="280"/>
    </row>
    <row r="19544" spans="2:2">
      <c r="B19544" s="280"/>
    </row>
    <row r="19545" spans="2:2">
      <c r="B19545" s="280"/>
    </row>
    <row r="19546" spans="2:2">
      <c r="B19546" s="280"/>
    </row>
    <row r="19547" spans="2:2">
      <c r="B19547" s="280"/>
    </row>
    <row r="19548" spans="2:2">
      <c r="B19548" s="280"/>
    </row>
    <row r="19549" spans="2:2">
      <c r="B19549" s="280"/>
    </row>
    <row r="19550" spans="2:2">
      <c r="B19550" s="280"/>
    </row>
    <row r="19551" spans="2:2">
      <c r="B19551" s="280"/>
    </row>
    <row r="19552" spans="2:2">
      <c r="B19552" s="280"/>
    </row>
    <row r="19553" spans="2:2">
      <c r="B19553" s="280"/>
    </row>
    <row r="19554" spans="2:2">
      <c r="B19554" s="280"/>
    </row>
    <row r="19555" spans="2:2">
      <c r="B19555" s="280"/>
    </row>
    <row r="19556" spans="2:2">
      <c r="B19556" s="280"/>
    </row>
    <row r="19557" spans="2:2">
      <c r="B19557" s="280"/>
    </row>
    <row r="19558" spans="2:2">
      <c r="B19558" s="280"/>
    </row>
    <row r="19559" spans="2:2">
      <c r="B19559" s="280"/>
    </row>
    <row r="19560" spans="2:2">
      <c r="B19560" s="280"/>
    </row>
    <row r="19561" spans="2:2">
      <c r="B19561" s="280"/>
    </row>
    <row r="19562" spans="2:2">
      <c r="B19562" s="280"/>
    </row>
    <row r="19563" spans="2:2">
      <c r="B19563" s="280"/>
    </row>
    <row r="19564" spans="2:2">
      <c r="B19564" s="280"/>
    </row>
    <row r="19565" spans="2:2">
      <c r="B19565" s="280"/>
    </row>
    <row r="19566" spans="2:2">
      <c r="B19566" s="280"/>
    </row>
    <row r="19567" spans="2:2">
      <c r="B19567" s="280"/>
    </row>
    <row r="19568" spans="2:2">
      <c r="B19568" s="280"/>
    </row>
    <row r="19569" spans="2:2">
      <c r="B19569" s="280"/>
    </row>
    <row r="19570" spans="2:2">
      <c r="B19570" s="280"/>
    </row>
    <row r="19571" spans="2:2">
      <c r="B19571" s="280"/>
    </row>
    <row r="19572" spans="2:2">
      <c r="B19572" s="280"/>
    </row>
    <row r="19573" spans="2:2">
      <c r="B19573" s="280"/>
    </row>
    <row r="19574" spans="2:2">
      <c r="B19574" s="280"/>
    </row>
    <row r="19575" spans="2:2">
      <c r="B19575" s="280"/>
    </row>
    <row r="19576" spans="2:2">
      <c r="B19576" s="280"/>
    </row>
    <row r="19577" spans="2:2">
      <c r="B19577" s="280"/>
    </row>
    <row r="19578" spans="2:2">
      <c r="B19578" s="280"/>
    </row>
    <row r="19579" spans="2:2">
      <c r="B19579" s="280"/>
    </row>
    <row r="19580" spans="2:2">
      <c r="B19580" s="280"/>
    </row>
    <row r="19581" spans="2:2">
      <c r="B19581" s="280"/>
    </row>
    <row r="19582" spans="2:2">
      <c r="B19582" s="280"/>
    </row>
    <row r="19583" spans="2:2">
      <c r="B19583" s="280"/>
    </row>
    <row r="19584" spans="2:2">
      <c r="B19584" s="280"/>
    </row>
    <row r="19585" spans="2:2">
      <c r="B19585" s="280"/>
    </row>
    <row r="19586" spans="2:2">
      <c r="B19586" s="280"/>
    </row>
    <row r="19587" spans="2:2">
      <c r="B19587" s="280"/>
    </row>
    <row r="19588" spans="2:2">
      <c r="B19588" s="280"/>
    </row>
    <row r="19589" spans="2:2">
      <c r="B19589" s="280"/>
    </row>
    <row r="19590" spans="2:2">
      <c r="B19590" s="280"/>
    </row>
    <row r="19591" spans="2:2">
      <c r="B19591" s="280"/>
    </row>
    <row r="19592" spans="2:2">
      <c r="B19592" s="280"/>
    </row>
    <row r="19593" spans="2:2">
      <c r="B19593" s="280"/>
    </row>
    <row r="19594" spans="2:2">
      <c r="B19594" s="280"/>
    </row>
    <row r="19595" spans="2:2">
      <c r="B19595" s="280"/>
    </row>
    <row r="19596" spans="2:2">
      <c r="B19596" s="280"/>
    </row>
    <row r="19597" spans="2:2">
      <c r="B19597" s="280"/>
    </row>
    <row r="19598" spans="2:2">
      <c r="B19598" s="280"/>
    </row>
    <row r="19599" spans="2:2">
      <c r="B19599" s="280"/>
    </row>
    <row r="19600" spans="2:2">
      <c r="B19600" s="280"/>
    </row>
    <row r="19601" spans="2:2">
      <c r="B19601" s="280"/>
    </row>
    <row r="19602" spans="2:2">
      <c r="B19602" s="280"/>
    </row>
    <row r="19603" spans="2:2">
      <c r="B19603" s="280"/>
    </row>
    <row r="19604" spans="2:2">
      <c r="B19604" s="280"/>
    </row>
    <row r="19605" spans="2:2">
      <c r="B19605" s="280"/>
    </row>
    <row r="19606" spans="2:2">
      <c r="B19606" s="280"/>
    </row>
    <row r="19607" spans="2:2">
      <c r="B19607" s="280"/>
    </row>
    <row r="19608" spans="2:2">
      <c r="B19608" s="280"/>
    </row>
    <row r="19609" spans="2:2">
      <c r="B19609" s="280"/>
    </row>
    <row r="19610" spans="2:2">
      <c r="B19610" s="280"/>
    </row>
    <row r="19611" spans="2:2">
      <c r="B19611" s="280"/>
    </row>
    <row r="19612" spans="2:2">
      <c r="B19612" s="280"/>
    </row>
    <row r="19613" spans="2:2">
      <c r="B19613" s="280"/>
    </row>
    <row r="19614" spans="2:2">
      <c r="B19614" s="280"/>
    </row>
    <row r="19615" spans="2:2">
      <c r="B19615" s="280"/>
    </row>
    <row r="19616" spans="2:2">
      <c r="B19616" s="280"/>
    </row>
    <row r="19617" spans="2:2">
      <c r="B19617" s="280"/>
    </row>
    <row r="19618" spans="2:2">
      <c r="B19618" s="280"/>
    </row>
    <row r="19619" spans="2:2">
      <c r="B19619" s="280"/>
    </row>
    <row r="19620" spans="2:2">
      <c r="B19620" s="280"/>
    </row>
    <row r="19621" spans="2:2">
      <c r="B19621" s="280"/>
    </row>
    <row r="19622" spans="2:2">
      <c r="B19622" s="280"/>
    </row>
    <row r="19623" spans="2:2">
      <c r="B19623" s="280"/>
    </row>
    <row r="19624" spans="2:2">
      <c r="B19624" s="280"/>
    </row>
    <row r="19625" spans="2:2">
      <c r="B19625" s="280"/>
    </row>
    <row r="19626" spans="2:2">
      <c r="B19626" s="280"/>
    </row>
    <row r="19627" spans="2:2">
      <c r="B19627" s="280"/>
    </row>
    <row r="19628" spans="2:2">
      <c r="B19628" s="280"/>
    </row>
    <row r="19629" spans="2:2">
      <c r="B19629" s="280"/>
    </row>
    <row r="19630" spans="2:2">
      <c r="B19630" s="280"/>
    </row>
    <row r="19631" spans="2:2">
      <c r="B19631" s="280"/>
    </row>
    <row r="19632" spans="2:2">
      <c r="B19632" s="280"/>
    </row>
    <row r="19633" spans="2:2">
      <c r="B19633" s="280"/>
    </row>
    <row r="19634" spans="2:2">
      <c r="B19634" s="280"/>
    </row>
    <row r="19635" spans="2:2">
      <c r="B19635" s="280"/>
    </row>
    <row r="19636" spans="2:2">
      <c r="B19636" s="280"/>
    </row>
    <row r="19637" spans="2:2">
      <c r="B19637" s="280"/>
    </row>
    <row r="19638" spans="2:2">
      <c r="B19638" s="280"/>
    </row>
    <row r="19639" spans="2:2">
      <c r="B19639" s="280"/>
    </row>
    <row r="19640" spans="2:2">
      <c r="B19640" s="280"/>
    </row>
    <row r="19641" spans="2:2">
      <c r="B19641" s="280"/>
    </row>
    <row r="19642" spans="2:2">
      <c r="B19642" s="280"/>
    </row>
    <row r="19643" spans="2:2">
      <c r="B19643" s="280"/>
    </row>
    <row r="19644" spans="2:2">
      <c r="B19644" s="280"/>
    </row>
    <row r="19645" spans="2:2">
      <c r="B19645" s="280"/>
    </row>
    <row r="19646" spans="2:2">
      <c r="B19646" s="280"/>
    </row>
    <row r="19647" spans="2:2">
      <c r="B19647" s="280"/>
    </row>
    <row r="19648" spans="2:2">
      <c r="B19648" s="280"/>
    </row>
    <row r="19649" spans="2:2">
      <c r="B19649" s="280"/>
    </row>
    <row r="19650" spans="2:2">
      <c r="B19650" s="280"/>
    </row>
    <row r="19651" spans="2:2">
      <c r="B19651" s="280"/>
    </row>
    <row r="19652" spans="2:2">
      <c r="B19652" s="280"/>
    </row>
    <row r="19653" spans="2:2">
      <c r="B19653" s="280"/>
    </row>
    <row r="19654" spans="2:2">
      <c r="B19654" s="280"/>
    </row>
    <row r="19655" spans="2:2">
      <c r="B19655" s="280"/>
    </row>
    <row r="19656" spans="2:2">
      <c r="B19656" s="280"/>
    </row>
    <row r="19657" spans="2:2">
      <c r="B19657" s="280"/>
    </row>
    <row r="19658" spans="2:2">
      <c r="B19658" s="280"/>
    </row>
    <row r="19659" spans="2:2">
      <c r="B19659" s="280"/>
    </row>
    <row r="19660" spans="2:2">
      <c r="B19660" s="280"/>
    </row>
    <row r="19661" spans="2:2">
      <c r="B19661" s="280"/>
    </row>
    <row r="19662" spans="2:2">
      <c r="B19662" s="280"/>
    </row>
    <row r="19663" spans="2:2">
      <c r="B19663" s="280"/>
    </row>
    <row r="19664" spans="2:2">
      <c r="B19664" s="280"/>
    </row>
    <row r="19665" spans="2:2">
      <c r="B19665" s="280"/>
    </row>
    <row r="19666" spans="2:2">
      <c r="B19666" s="280"/>
    </row>
    <row r="19667" spans="2:2">
      <c r="B19667" s="280"/>
    </row>
    <row r="19668" spans="2:2">
      <c r="B19668" s="280"/>
    </row>
    <row r="19669" spans="2:2">
      <c r="B19669" s="280"/>
    </row>
    <row r="19670" spans="2:2">
      <c r="B19670" s="280"/>
    </row>
    <row r="19671" spans="2:2">
      <c r="B19671" s="280"/>
    </row>
    <row r="19672" spans="2:2">
      <c r="B19672" s="280"/>
    </row>
    <row r="19673" spans="2:2">
      <c r="B19673" s="280"/>
    </row>
    <row r="19674" spans="2:2">
      <c r="B19674" s="280"/>
    </row>
    <row r="19675" spans="2:2">
      <c r="B19675" s="280"/>
    </row>
    <row r="19676" spans="2:2">
      <c r="B19676" s="280"/>
    </row>
    <row r="19677" spans="2:2">
      <c r="B19677" s="280"/>
    </row>
    <row r="19678" spans="2:2">
      <c r="B19678" s="280"/>
    </row>
    <row r="19679" spans="2:2">
      <c r="B19679" s="280"/>
    </row>
    <row r="19680" spans="2:2">
      <c r="B19680" s="280"/>
    </row>
    <row r="19681" spans="2:2">
      <c r="B19681" s="280"/>
    </row>
    <row r="19682" spans="2:2">
      <c r="B19682" s="280"/>
    </row>
    <row r="19683" spans="2:2">
      <c r="B19683" s="280"/>
    </row>
    <row r="19684" spans="2:2">
      <c r="B19684" s="280"/>
    </row>
    <row r="19685" spans="2:2">
      <c r="B19685" s="280"/>
    </row>
    <row r="19686" spans="2:2">
      <c r="B19686" s="280"/>
    </row>
    <row r="19687" spans="2:2">
      <c r="B19687" s="280"/>
    </row>
    <row r="19688" spans="2:2">
      <c r="B19688" s="280"/>
    </row>
    <row r="19689" spans="2:2">
      <c r="B19689" s="280"/>
    </row>
    <row r="19690" spans="2:2">
      <c r="B19690" s="280"/>
    </row>
    <row r="19691" spans="2:2">
      <c r="B19691" s="280"/>
    </row>
    <row r="19692" spans="2:2">
      <c r="B19692" s="280"/>
    </row>
    <row r="19693" spans="2:2">
      <c r="B19693" s="280"/>
    </row>
    <row r="19694" spans="2:2">
      <c r="B19694" s="280"/>
    </row>
    <row r="19695" spans="2:2">
      <c r="B19695" s="280"/>
    </row>
    <row r="19696" spans="2:2">
      <c r="B19696" s="280"/>
    </row>
    <row r="19697" spans="2:2">
      <c r="B19697" s="280"/>
    </row>
    <row r="19698" spans="2:2">
      <c r="B19698" s="280"/>
    </row>
    <row r="19699" spans="2:2">
      <c r="B19699" s="280"/>
    </row>
    <row r="19700" spans="2:2">
      <c r="B19700" s="280"/>
    </row>
    <row r="19701" spans="2:2">
      <c r="B19701" s="280"/>
    </row>
    <row r="19702" spans="2:2">
      <c r="B19702" s="280"/>
    </row>
    <row r="19703" spans="2:2">
      <c r="B19703" s="280"/>
    </row>
    <row r="19704" spans="2:2">
      <c r="B19704" s="280"/>
    </row>
    <row r="19705" spans="2:2">
      <c r="B19705" s="280"/>
    </row>
    <row r="19706" spans="2:2">
      <c r="B19706" s="280"/>
    </row>
    <row r="19707" spans="2:2">
      <c r="B19707" s="280"/>
    </row>
    <row r="19708" spans="2:2">
      <c r="B19708" s="280"/>
    </row>
    <row r="19709" spans="2:2">
      <c r="B19709" s="280"/>
    </row>
    <row r="19710" spans="2:2">
      <c r="B19710" s="280"/>
    </row>
    <row r="19711" spans="2:2">
      <c r="B19711" s="280"/>
    </row>
    <row r="19712" spans="2:2">
      <c r="B19712" s="280"/>
    </row>
    <row r="19713" spans="2:2">
      <c r="B19713" s="280"/>
    </row>
    <row r="19714" spans="2:2">
      <c r="B19714" s="280"/>
    </row>
    <row r="19715" spans="2:2">
      <c r="B19715" s="280"/>
    </row>
    <row r="19716" spans="2:2">
      <c r="B19716" s="280"/>
    </row>
    <row r="19717" spans="2:2">
      <c r="B19717" s="280"/>
    </row>
    <row r="19718" spans="2:2">
      <c r="B19718" s="280"/>
    </row>
    <row r="19719" spans="2:2">
      <c r="B19719" s="280"/>
    </row>
    <row r="19720" spans="2:2">
      <c r="B19720" s="280"/>
    </row>
    <row r="19721" spans="2:2">
      <c r="B19721" s="280"/>
    </row>
    <row r="19722" spans="2:2">
      <c r="B19722" s="280"/>
    </row>
    <row r="19723" spans="2:2">
      <c r="B19723" s="280"/>
    </row>
    <row r="19724" spans="2:2">
      <c r="B19724" s="280"/>
    </row>
    <row r="19725" spans="2:2">
      <c r="B19725" s="280"/>
    </row>
    <row r="19726" spans="2:2">
      <c r="B19726" s="280"/>
    </row>
    <row r="19727" spans="2:2">
      <c r="B19727" s="280"/>
    </row>
    <row r="19728" spans="2:2">
      <c r="B19728" s="280"/>
    </row>
    <row r="19729" spans="2:2">
      <c r="B19729" s="280"/>
    </row>
    <row r="19730" spans="2:2">
      <c r="B19730" s="280"/>
    </row>
    <row r="19731" spans="2:2">
      <c r="B19731" s="280"/>
    </row>
    <row r="19732" spans="2:2">
      <c r="B19732" s="280"/>
    </row>
    <row r="19733" spans="2:2">
      <c r="B19733" s="280"/>
    </row>
    <row r="19734" spans="2:2">
      <c r="B19734" s="280"/>
    </row>
    <row r="19735" spans="2:2">
      <c r="B19735" s="280"/>
    </row>
    <row r="19736" spans="2:2">
      <c r="B19736" s="280"/>
    </row>
    <row r="19737" spans="2:2">
      <c r="B19737" s="280"/>
    </row>
    <row r="19738" spans="2:2">
      <c r="B19738" s="280"/>
    </row>
    <row r="19739" spans="2:2">
      <c r="B19739" s="280"/>
    </row>
    <row r="19740" spans="2:2">
      <c r="B19740" s="280"/>
    </row>
    <row r="19741" spans="2:2">
      <c r="B19741" s="280"/>
    </row>
    <row r="19742" spans="2:2">
      <c r="B19742" s="280"/>
    </row>
    <row r="19743" spans="2:2">
      <c r="B19743" s="280"/>
    </row>
    <row r="19744" spans="2:2">
      <c r="B19744" s="280"/>
    </row>
    <row r="19745" spans="2:2">
      <c r="B19745" s="280"/>
    </row>
    <row r="19746" spans="2:2">
      <c r="B19746" s="280"/>
    </row>
    <row r="19747" spans="2:2">
      <c r="B19747" s="280"/>
    </row>
    <row r="19748" spans="2:2">
      <c r="B19748" s="280"/>
    </row>
    <row r="19749" spans="2:2">
      <c r="B19749" s="280"/>
    </row>
    <row r="19750" spans="2:2">
      <c r="B19750" s="280"/>
    </row>
    <row r="19751" spans="2:2">
      <c r="B19751" s="280"/>
    </row>
    <row r="19752" spans="2:2">
      <c r="B19752" s="280"/>
    </row>
    <row r="19753" spans="2:2">
      <c r="B19753" s="280"/>
    </row>
    <row r="19754" spans="2:2">
      <c r="B19754" s="280"/>
    </row>
    <row r="19755" spans="2:2">
      <c r="B19755" s="280"/>
    </row>
    <row r="19756" spans="2:2">
      <c r="B19756" s="280"/>
    </row>
    <row r="19757" spans="2:2">
      <c r="B19757" s="280"/>
    </row>
    <row r="19758" spans="2:2">
      <c r="B19758" s="280"/>
    </row>
    <row r="19759" spans="2:2">
      <c r="B19759" s="280"/>
    </row>
    <row r="19760" spans="2:2">
      <c r="B19760" s="280"/>
    </row>
    <row r="19761" spans="2:2">
      <c r="B19761" s="280"/>
    </row>
    <row r="19762" spans="2:2">
      <c r="B19762" s="280"/>
    </row>
    <row r="19763" spans="2:2">
      <c r="B19763" s="280"/>
    </row>
    <row r="19764" spans="2:2">
      <c r="B19764" s="280"/>
    </row>
    <row r="19765" spans="2:2">
      <c r="B19765" s="280"/>
    </row>
    <row r="19766" spans="2:2">
      <c r="B19766" s="280"/>
    </row>
    <row r="19767" spans="2:2">
      <c r="B19767" s="280"/>
    </row>
    <row r="19768" spans="2:2">
      <c r="B19768" s="280"/>
    </row>
    <row r="19769" spans="2:2">
      <c r="B19769" s="280"/>
    </row>
    <row r="19770" spans="2:2">
      <c r="B19770" s="280"/>
    </row>
    <row r="19771" spans="2:2">
      <c r="B19771" s="280"/>
    </row>
    <row r="19772" spans="2:2">
      <c r="B19772" s="280"/>
    </row>
    <row r="19773" spans="2:2">
      <c r="B19773" s="280"/>
    </row>
    <row r="19774" spans="2:2">
      <c r="B19774" s="280"/>
    </row>
    <row r="19775" spans="2:2">
      <c r="B19775" s="280"/>
    </row>
    <row r="19776" spans="2:2">
      <c r="B19776" s="280"/>
    </row>
    <row r="19777" spans="2:2">
      <c r="B19777" s="280"/>
    </row>
    <row r="19778" spans="2:2">
      <c r="B19778" s="280"/>
    </row>
    <row r="19779" spans="2:2">
      <c r="B19779" s="280"/>
    </row>
    <row r="19780" spans="2:2">
      <c r="B19780" s="280"/>
    </row>
    <row r="19781" spans="2:2">
      <c r="B19781" s="280"/>
    </row>
    <row r="19782" spans="2:2">
      <c r="B19782" s="280"/>
    </row>
    <row r="19783" spans="2:2">
      <c r="B19783" s="280"/>
    </row>
    <row r="19784" spans="2:2">
      <c r="B19784" s="280"/>
    </row>
    <row r="19785" spans="2:2">
      <c r="B19785" s="280"/>
    </row>
    <row r="19786" spans="2:2">
      <c r="B19786" s="280"/>
    </row>
    <row r="19787" spans="2:2">
      <c r="B19787" s="280"/>
    </row>
    <row r="19788" spans="2:2">
      <c r="B19788" s="280"/>
    </row>
    <row r="19789" spans="2:2">
      <c r="B19789" s="280"/>
    </row>
    <row r="19790" spans="2:2">
      <c r="B19790" s="280"/>
    </row>
    <row r="19791" spans="2:2">
      <c r="B19791" s="280"/>
    </row>
    <row r="19792" spans="2:2">
      <c r="B19792" s="280"/>
    </row>
    <row r="19793" spans="2:2">
      <c r="B19793" s="280"/>
    </row>
    <row r="19794" spans="2:2">
      <c r="B19794" s="280"/>
    </row>
    <row r="19795" spans="2:2">
      <c r="B19795" s="280"/>
    </row>
    <row r="19796" spans="2:2">
      <c r="B19796" s="280"/>
    </row>
    <row r="19797" spans="2:2">
      <c r="B19797" s="280"/>
    </row>
    <row r="19798" spans="2:2">
      <c r="B19798" s="280"/>
    </row>
    <row r="19799" spans="2:2">
      <c r="B19799" s="280"/>
    </row>
    <row r="19800" spans="2:2">
      <c r="B19800" s="280"/>
    </row>
    <row r="19801" spans="2:2">
      <c r="B19801" s="280"/>
    </row>
    <row r="19802" spans="2:2">
      <c r="B19802" s="280"/>
    </row>
    <row r="19803" spans="2:2">
      <c r="B19803" s="280"/>
    </row>
    <row r="19804" spans="2:2">
      <c r="B19804" s="280"/>
    </row>
    <row r="19805" spans="2:2">
      <c r="B19805" s="280"/>
    </row>
    <row r="19806" spans="2:2">
      <c r="B19806" s="280"/>
    </row>
    <row r="19807" spans="2:2">
      <c r="B19807" s="280"/>
    </row>
    <row r="19808" spans="2:2">
      <c r="B19808" s="280"/>
    </row>
    <row r="19809" spans="2:2">
      <c r="B19809" s="280"/>
    </row>
    <row r="19810" spans="2:2">
      <c r="B19810" s="280"/>
    </row>
    <row r="19811" spans="2:2">
      <c r="B19811" s="280"/>
    </row>
    <row r="19812" spans="2:2">
      <c r="B19812" s="280"/>
    </row>
    <row r="19813" spans="2:2">
      <c r="B19813" s="280"/>
    </row>
    <row r="19814" spans="2:2">
      <c r="B19814" s="280"/>
    </row>
    <row r="19815" spans="2:2">
      <c r="B19815" s="280"/>
    </row>
    <row r="19816" spans="2:2">
      <c r="B19816" s="280"/>
    </row>
    <row r="19817" spans="2:2">
      <c r="B19817" s="280"/>
    </row>
    <row r="19818" spans="2:2">
      <c r="B19818" s="280"/>
    </row>
    <row r="19819" spans="2:2">
      <c r="B19819" s="280"/>
    </row>
    <row r="19820" spans="2:2">
      <c r="B19820" s="280"/>
    </row>
    <row r="19821" spans="2:2">
      <c r="B19821" s="280"/>
    </row>
    <row r="19822" spans="2:2">
      <c r="B19822" s="280"/>
    </row>
    <row r="19823" spans="2:2">
      <c r="B19823" s="280"/>
    </row>
    <row r="19824" spans="2:2">
      <c r="B19824" s="280"/>
    </row>
    <row r="19825" spans="2:2">
      <c r="B19825" s="280"/>
    </row>
    <row r="19826" spans="2:2">
      <c r="B19826" s="280"/>
    </row>
    <row r="19827" spans="2:2">
      <c r="B19827" s="280"/>
    </row>
    <row r="19828" spans="2:2">
      <c r="B19828" s="280"/>
    </row>
    <row r="19829" spans="2:2">
      <c r="B19829" s="280"/>
    </row>
    <row r="19830" spans="2:2">
      <c r="B19830" s="280"/>
    </row>
    <row r="19831" spans="2:2">
      <c r="B19831" s="280"/>
    </row>
    <row r="19832" spans="2:2">
      <c r="B19832" s="280"/>
    </row>
    <row r="19833" spans="2:2">
      <c r="B19833" s="280"/>
    </row>
    <row r="19834" spans="2:2">
      <c r="B19834" s="280"/>
    </row>
    <row r="19835" spans="2:2">
      <c r="B19835" s="280"/>
    </row>
    <row r="19836" spans="2:2">
      <c r="B19836" s="280"/>
    </row>
    <row r="19837" spans="2:2">
      <c r="B19837" s="280"/>
    </row>
    <row r="19838" spans="2:2">
      <c r="B19838" s="280"/>
    </row>
    <row r="19839" spans="2:2">
      <c r="B19839" s="280"/>
    </row>
    <row r="19840" spans="2:2">
      <c r="B19840" s="280"/>
    </row>
    <row r="19841" spans="2:2">
      <c r="B19841" s="280"/>
    </row>
    <row r="19842" spans="2:2">
      <c r="B19842" s="280"/>
    </row>
    <row r="19843" spans="2:2">
      <c r="B19843" s="280"/>
    </row>
    <row r="19844" spans="2:2">
      <c r="B19844" s="280"/>
    </row>
    <row r="19845" spans="2:2">
      <c r="B19845" s="280"/>
    </row>
    <row r="19846" spans="2:2">
      <c r="B19846" s="280"/>
    </row>
    <row r="19847" spans="2:2">
      <c r="B19847" s="280"/>
    </row>
    <row r="19848" spans="2:2">
      <c r="B19848" s="280"/>
    </row>
    <row r="19849" spans="2:2">
      <c r="B19849" s="280"/>
    </row>
    <row r="19850" spans="2:2">
      <c r="B19850" s="280"/>
    </row>
    <row r="19851" spans="2:2">
      <c r="B19851" s="280"/>
    </row>
    <row r="19852" spans="2:2">
      <c r="B19852" s="280"/>
    </row>
    <row r="19853" spans="2:2">
      <c r="B19853" s="280"/>
    </row>
    <row r="19854" spans="2:2">
      <c r="B19854" s="280"/>
    </row>
    <row r="19855" spans="2:2">
      <c r="B19855" s="280"/>
    </row>
    <row r="19856" spans="2:2">
      <c r="B19856" s="280"/>
    </row>
    <row r="19857" spans="2:2">
      <c r="B19857" s="280"/>
    </row>
    <row r="19858" spans="2:2">
      <c r="B19858" s="280"/>
    </row>
    <row r="19859" spans="2:2">
      <c r="B19859" s="280"/>
    </row>
    <row r="19860" spans="2:2">
      <c r="B19860" s="280"/>
    </row>
    <row r="19861" spans="2:2">
      <c r="B19861" s="280"/>
    </row>
    <row r="19862" spans="2:2">
      <c r="B19862" s="280"/>
    </row>
    <row r="19863" spans="2:2">
      <c r="B19863" s="280"/>
    </row>
    <row r="19864" spans="2:2">
      <c r="B19864" s="280"/>
    </row>
    <row r="19865" spans="2:2">
      <c r="B19865" s="280"/>
    </row>
    <row r="19866" spans="2:2">
      <c r="B19866" s="280"/>
    </row>
    <row r="19867" spans="2:2">
      <c r="B19867" s="280"/>
    </row>
    <row r="19868" spans="2:2">
      <c r="B19868" s="280"/>
    </row>
    <row r="19869" spans="2:2">
      <c r="B19869" s="280"/>
    </row>
    <row r="19870" spans="2:2">
      <c r="B19870" s="280"/>
    </row>
    <row r="19871" spans="2:2">
      <c r="B19871" s="280"/>
    </row>
    <row r="19872" spans="2:2">
      <c r="B19872" s="280"/>
    </row>
    <row r="19873" spans="2:2">
      <c r="B19873" s="280"/>
    </row>
    <row r="19874" spans="2:2">
      <c r="B19874" s="280"/>
    </row>
    <row r="19875" spans="2:2">
      <c r="B19875" s="280"/>
    </row>
    <row r="19876" spans="2:2">
      <c r="B19876" s="280"/>
    </row>
    <row r="19877" spans="2:2">
      <c r="B19877" s="280"/>
    </row>
    <row r="19878" spans="2:2">
      <c r="B19878" s="280"/>
    </row>
    <row r="19879" spans="2:2">
      <c r="B19879" s="280"/>
    </row>
    <row r="19880" spans="2:2">
      <c r="B19880" s="280"/>
    </row>
    <row r="19881" spans="2:2">
      <c r="B19881" s="280"/>
    </row>
    <row r="19882" spans="2:2">
      <c r="B19882" s="280"/>
    </row>
    <row r="19883" spans="2:2">
      <c r="B19883" s="280"/>
    </row>
    <row r="19884" spans="2:2">
      <c r="B19884" s="280"/>
    </row>
    <row r="19885" spans="2:2">
      <c r="B19885" s="280"/>
    </row>
    <row r="19886" spans="2:2">
      <c r="B19886" s="280"/>
    </row>
    <row r="19887" spans="2:2">
      <c r="B19887" s="280"/>
    </row>
    <row r="19888" spans="2:2">
      <c r="B19888" s="280"/>
    </row>
    <row r="19889" spans="2:2">
      <c r="B19889" s="280"/>
    </row>
    <row r="19890" spans="2:2">
      <c r="B19890" s="280"/>
    </row>
    <row r="19891" spans="2:2">
      <c r="B19891" s="280"/>
    </row>
    <row r="19892" spans="2:2">
      <c r="B19892" s="280"/>
    </row>
    <row r="19893" spans="2:2">
      <c r="B19893" s="280"/>
    </row>
    <row r="19894" spans="2:2">
      <c r="B19894" s="280"/>
    </row>
    <row r="19895" spans="2:2">
      <c r="B19895" s="280"/>
    </row>
    <row r="19896" spans="2:2">
      <c r="B19896" s="280"/>
    </row>
    <row r="19897" spans="2:2">
      <c r="B19897" s="280"/>
    </row>
    <row r="19898" spans="2:2">
      <c r="B19898" s="280"/>
    </row>
    <row r="19899" spans="2:2">
      <c r="B19899" s="280"/>
    </row>
    <row r="19900" spans="2:2">
      <c r="B19900" s="280"/>
    </row>
    <row r="19901" spans="2:2">
      <c r="B19901" s="280"/>
    </row>
    <row r="19902" spans="2:2">
      <c r="B19902" s="280"/>
    </row>
    <row r="19903" spans="2:2">
      <c r="B19903" s="280"/>
    </row>
    <row r="19904" spans="2:2">
      <c r="B19904" s="280"/>
    </row>
    <row r="19905" spans="2:2">
      <c r="B19905" s="280"/>
    </row>
    <row r="19906" spans="2:2">
      <c r="B19906" s="280"/>
    </row>
    <row r="19907" spans="2:2">
      <c r="B19907" s="280"/>
    </row>
    <row r="19908" spans="2:2">
      <c r="B19908" s="280"/>
    </row>
    <row r="19909" spans="2:2">
      <c r="B19909" s="280"/>
    </row>
    <row r="19910" spans="2:2">
      <c r="B19910" s="280"/>
    </row>
    <row r="19911" spans="2:2">
      <c r="B19911" s="280"/>
    </row>
    <row r="19912" spans="2:2">
      <c r="B19912" s="280"/>
    </row>
    <row r="19913" spans="2:2">
      <c r="B19913" s="280"/>
    </row>
    <row r="19914" spans="2:2">
      <c r="B19914" s="280"/>
    </row>
    <row r="19915" spans="2:2">
      <c r="B19915" s="280"/>
    </row>
    <row r="19916" spans="2:2">
      <c r="B19916" s="280"/>
    </row>
    <row r="19917" spans="2:2">
      <c r="B19917" s="280"/>
    </row>
    <row r="19918" spans="2:2">
      <c r="B19918" s="280"/>
    </row>
    <row r="19919" spans="2:2">
      <c r="B19919" s="280"/>
    </row>
    <row r="19920" spans="2:2">
      <c r="B19920" s="280"/>
    </row>
    <row r="19921" spans="2:2">
      <c r="B19921" s="280"/>
    </row>
    <row r="19922" spans="2:2">
      <c r="B19922" s="280"/>
    </row>
    <row r="19923" spans="2:2">
      <c r="B19923" s="280"/>
    </row>
    <row r="19924" spans="2:2">
      <c r="B19924" s="280"/>
    </row>
    <row r="19925" spans="2:2">
      <c r="B19925" s="280"/>
    </row>
    <row r="19926" spans="2:2">
      <c r="B19926" s="280"/>
    </row>
    <row r="19927" spans="2:2">
      <c r="B19927" s="280"/>
    </row>
    <row r="19928" spans="2:2">
      <c r="B19928" s="280"/>
    </row>
    <row r="19929" spans="2:2">
      <c r="B19929" s="280"/>
    </row>
    <row r="19930" spans="2:2">
      <c r="B19930" s="280"/>
    </row>
    <row r="19931" spans="2:2">
      <c r="B19931" s="280"/>
    </row>
    <row r="19932" spans="2:2">
      <c r="B19932" s="280"/>
    </row>
    <row r="19933" spans="2:2">
      <c r="B19933" s="280"/>
    </row>
    <row r="19934" spans="2:2">
      <c r="B19934" s="280"/>
    </row>
    <row r="19935" spans="2:2">
      <c r="B19935" s="280"/>
    </row>
    <row r="19936" spans="2:2">
      <c r="B19936" s="280"/>
    </row>
    <row r="19937" spans="2:2">
      <c r="B19937" s="280"/>
    </row>
    <row r="19938" spans="2:2">
      <c r="B19938" s="280"/>
    </row>
    <row r="19939" spans="2:2">
      <c r="B19939" s="280"/>
    </row>
    <row r="19940" spans="2:2">
      <c r="B19940" s="280"/>
    </row>
    <row r="19941" spans="2:2">
      <c r="B19941" s="280"/>
    </row>
    <row r="19942" spans="2:2">
      <c r="B19942" s="280"/>
    </row>
    <row r="19943" spans="2:2">
      <c r="B19943" s="280"/>
    </row>
    <row r="19944" spans="2:2">
      <c r="B19944" s="280"/>
    </row>
    <row r="19945" spans="2:2">
      <c r="B19945" s="280"/>
    </row>
    <row r="19946" spans="2:2">
      <c r="B19946" s="280"/>
    </row>
    <row r="19947" spans="2:2">
      <c r="B19947" s="280"/>
    </row>
    <row r="19948" spans="2:2">
      <c r="B19948" s="280"/>
    </row>
    <row r="19949" spans="2:2">
      <c r="B19949" s="280"/>
    </row>
    <row r="19950" spans="2:2">
      <c r="B19950" s="280"/>
    </row>
    <row r="19951" spans="2:2">
      <c r="B19951" s="280"/>
    </row>
    <row r="19952" spans="2:2">
      <c r="B19952" s="280"/>
    </row>
    <row r="19953" spans="2:2">
      <c r="B19953" s="280"/>
    </row>
    <row r="19954" spans="2:2">
      <c r="B19954" s="280"/>
    </row>
    <row r="19955" spans="2:2">
      <c r="B19955" s="280"/>
    </row>
    <row r="19956" spans="2:2">
      <c r="B19956" s="280"/>
    </row>
    <row r="19957" spans="2:2">
      <c r="B19957" s="280"/>
    </row>
    <row r="19958" spans="2:2">
      <c r="B19958" s="280"/>
    </row>
    <row r="19959" spans="2:2">
      <c r="B19959" s="280"/>
    </row>
    <row r="19960" spans="2:2">
      <c r="B19960" s="280"/>
    </row>
    <row r="19961" spans="2:2">
      <c r="B19961" s="280"/>
    </row>
    <row r="19962" spans="2:2">
      <c r="B19962" s="280"/>
    </row>
    <row r="19963" spans="2:2">
      <c r="B19963" s="280"/>
    </row>
    <row r="19964" spans="2:2">
      <c r="B19964" s="280"/>
    </row>
    <row r="19965" spans="2:2">
      <c r="B19965" s="280"/>
    </row>
    <row r="19966" spans="2:2">
      <c r="B19966" s="280"/>
    </row>
    <row r="19967" spans="2:2">
      <c r="B19967" s="280"/>
    </row>
    <row r="19968" spans="2:2">
      <c r="B19968" s="280"/>
    </row>
    <row r="19969" spans="2:2">
      <c r="B19969" s="280"/>
    </row>
    <row r="19970" spans="2:2">
      <c r="B19970" s="280"/>
    </row>
    <row r="19971" spans="2:2">
      <c r="B19971" s="280"/>
    </row>
    <row r="19972" spans="2:2">
      <c r="B19972" s="280"/>
    </row>
    <row r="19973" spans="2:2">
      <c r="B19973" s="280"/>
    </row>
    <row r="19974" spans="2:2">
      <c r="B19974" s="280"/>
    </row>
    <row r="19975" spans="2:2">
      <c r="B19975" s="280"/>
    </row>
    <row r="19976" spans="2:2">
      <c r="B19976" s="280"/>
    </row>
    <row r="19977" spans="2:2">
      <c r="B19977" s="280"/>
    </row>
    <row r="19978" spans="2:2">
      <c r="B19978" s="280"/>
    </row>
    <row r="19979" spans="2:2">
      <c r="B19979" s="280"/>
    </row>
    <row r="19980" spans="2:2">
      <c r="B19980" s="280"/>
    </row>
    <row r="19981" spans="2:2">
      <c r="B19981" s="280"/>
    </row>
    <row r="19982" spans="2:2">
      <c r="B19982" s="280"/>
    </row>
    <row r="19983" spans="2:2">
      <c r="B19983" s="280"/>
    </row>
    <row r="19984" spans="2:2">
      <c r="B19984" s="280"/>
    </row>
    <row r="19985" spans="2:2">
      <c r="B19985" s="280"/>
    </row>
    <row r="19986" spans="2:2">
      <c r="B19986" s="280"/>
    </row>
    <row r="19987" spans="2:2">
      <c r="B19987" s="280"/>
    </row>
    <row r="19988" spans="2:2">
      <c r="B19988" s="280"/>
    </row>
    <row r="19989" spans="2:2">
      <c r="B19989" s="280"/>
    </row>
    <row r="19990" spans="2:2">
      <c r="B19990" s="280"/>
    </row>
    <row r="19991" spans="2:2">
      <c r="B19991" s="280"/>
    </row>
    <row r="19992" spans="2:2">
      <c r="B19992" s="280"/>
    </row>
    <row r="19993" spans="2:2">
      <c r="B19993" s="280"/>
    </row>
    <row r="19994" spans="2:2">
      <c r="B19994" s="280"/>
    </row>
    <row r="19995" spans="2:2">
      <c r="B19995" s="280"/>
    </row>
    <row r="19996" spans="2:2">
      <c r="B19996" s="280"/>
    </row>
    <row r="19997" spans="2:2">
      <c r="B19997" s="280"/>
    </row>
    <row r="19998" spans="2:2">
      <c r="B19998" s="280"/>
    </row>
    <row r="19999" spans="2:2">
      <c r="B19999" s="280"/>
    </row>
    <row r="20000" spans="2:2">
      <c r="B20000" s="280"/>
    </row>
    <row r="20001" spans="2:2">
      <c r="B20001" s="280"/>
    </row>
    <row r="20002" spans="2:2">
      <c r="B20002" s="280"/>
    </row>
    <row r="20003" spans="2:2">
      <c r="B20003" s="280"/>
    </row>
    <row r="20004" spans="2:2">
      <c r="B20004" s="280"/>
    </row>
    <row r="20005" spans="2:2">
      <c r="B20005" s="280"/>
    </row>
    <row r="20006" spans="2:2">
      <c r="B20006" s="280"/>
    </row>
    <row r="20007" spans="2:2">
      <c r="B20007" s="280"/>
    </row>
    <row r="20008" spans="2:2">
      <c r="B20008" s="280"/>
    </row>
    <row r="20009" spans="2:2">
      <c r="B20009" s="280"/>
    </row>
    <row r="20010" spans="2:2">
      <c r="B20010" s="280"/>
    </row>
    <row r="20011" spans="2:2">
      <c r="B20011" s="280"/>
    </row>
    <row r="20012" spans="2:2">
      <c r="B20012" s="280"/>
    </row>
    <row r="20013" spans="2:2">
      <c r="B20013" s="280"/>
    </row>
    <row r="20014" spans="2:2">
      <c r="B20014" s="280"/>
    </row>
    <row r="20015" spans="2:2">
      <c r="B20015" s="280"/>
    </row>
    <row r="20016" spans="2:2">
      <c r="B20016" s="280"/>
    </row>
    <row r="20017" spans="2:2">
      <c r="B20017" s="280"/>
    </row>
    <row r="20018" spans="2:2">
      <c r="B20018" s="280"/>
    </row>
    <row r="20019" spans="2:2">
      <c r="B20019" s="280"/>
    </row>
    <row r="20020" spans="2:2">
      <c r="B20020" s="280"/>
    </row>
    <row r="20021" spans="2:2">
      <c r="B20021" s="280"/>
    </row>
    <row r="20022" spans="2:2">
      <c r="B20022" s="280"/>
    </row>
    <row r="20023" spans="2:2">
      <c r="B20023" s="280"/>
    </row>
    <row r="20024" spans="2:2">
      <c r="B20024" s="280"/>
    </row>
    <row r="20025" spans="2:2">
      <c r="B20025" s="280"/>
    </row>
    <row r="20026" spans="2:2">
      <c r="B20026" s="280"/>
    </row>
    <row r="20027" spans="2:2">
      <c r="B20027" s="280"/>
    </row>
    <row r="20028" spans="2:2">
      <c r="B20028" s="280"/>
    </row>
    <row r="20029" spans="2:2">
      <c r="B20029" s="280"/>
    </row>
    <row r="20030" spans="2:2">
      <c r="B20030" s="280"/>
    </row>
    <row r="20031" spans="2:2">
      <c r="B20031" s="280"/>
    </row>
    <row r="20032" spans="2:2">
      <c r="B20032" s="280"/>
    </row>
    <row r="20033" spans="2:2">
      <c r="B20033" s="280"/>
    </row>
    <row r="20034" spans="2:2">
      <c r="B20034" s="280"/>
    </row>
    <row r="20035" spans="2:2">
      <c r="B20035" s="280"/>
    </row>
    <row r="20036" spans="2:2">
      <c r="B20036" s="280"/>
    </row>
    <row r="20037" spans="2:2">
      <c r="B20037" s="280"/>
    </row>
    <row r="20038" spans="2:2">
      <c r="B20038" s="280"/>
    </row>
    <row r="20039" spans="2:2">
      <c r="B20039" s="280"/>
    </row>
    <row r="20040" spans="2:2">
      <c r="B20040" s="280"/>
    </row>
    <row r="20041" spans="2:2">
      <c r="B20041" s="280"/>
    </row>
    <row r="20042" spans="2:2">
      <c r="B20042" s="280"/>
    </row>
    <row r="20043" spans="2:2">
      <c r="B20043" s="280"/>
    </row>
    <row r="20044" spans="2:2">
      <c r="B20044" s="280"/>
    </row>
    <row r="20045" spans="2:2">
      <c r="B20045" s="280"/>
    </row>
    <row r="20046" spans="2:2">
      <c r="B20046" s="280"/>
    </row>
    <row r="20047" spans="2:2">
      <c r="B20047" s="280"/>
    </row>
    <row r="20048" spans="2:2">
      <c r="B20048" s="280"/>
    </row>
    <row r="20049" spans="2:2">
      <c r="B20049" s="280"/>
    </row>
    <row r="20050" spans="2:2">
      <c r="B20050" s="280"/>
    </row>
    <row r="20051" spans="2:2">
      <c r="B20051" s="280"/>
    </row>
    <row r="20052" spans="2:2">
      <c r="B20052" s="280"/>
    </row>
    <row r="20053" spans="2:2">
      <c r="B20053" s="280"/>
    </row>
    <row r="20054" spans="2:2">
      <c r="B20054" s="280"/>
    </row>
    <row r="20055" spans="2:2">
      <c r="B20055" s="280"/>
    </row>
    <row r="20056" spans="2:2">
      <c r="B20056" s="280"/>
    </row>
    <row r="20057" spans="2:2">
      <c r="B20057" s="280"/>
    </row>
    <row r="20058" spans="2:2">
      <c r="B20058" s="280"/>
    </row>
    <row r="20059" spans="2:2">
      <c r="B20059" s="280"/>
    </row>
    <row r="20060" spans="2:2">
      <c r="B20060" s="280"/>
    </row>
    <row r="20061" spans="2:2">
      <c r="B20061" s="280"/>
    </row>
    <row r="20062" spans="2:2">
      <c r="B20062" s="280"/>
    </row>
    <row r="20063" spans="2:2">
      <c r="B20063" s="280"/>
    </row>
    <row r="20064" spans="2:2">
      <c r="B20064" s="280"/>
    </row>
    <row r="20065" spans="2:2">
      <c r="B20065" s="280"/>
    </row>
    <row r="20066" spans="2:2">
      <c r="B20066" s="280"/>
    </row>
    <row r="20067" spans="2:2">
      <c r="B20067" s="280"/>
    </row>
    <row r="20068" spans="2:2">
      <c r="B20068" s="280"/>
    </row>
    <row r="20069" spans="2:2">
      <c r="B20069" s="280"/>
    </row>
    <row r="20070" spans="2:2">
      <c r="B20070" s="280"/>
    </row>
    <row r="20071" spans="2:2">
      <c r="B20071" s="280"/>
    </row>
    <row r="20072" spans="2:2">
      <c r="B20072" s="280"/>
    </row>
    <row r="20073" spans="2:2">
      <c r="B20073" s="280"/>
    </row>
    <row r="20074" spans="2:2">
      <c r="B20074" s="280"/>
    </row>
    <row r="20075" spans="2:2">
      <c r="B20075" s="280"/>
    </row>
    <row r="20076" spans="2:2">
      <c r="B20076" s="280"/>
    </row>
    <row r="20077" spans="2:2">
      <c r="B20077" s="280"/>
    </row>
    <row r="20078" spans="2:2">
      <c r="B20078" s="280"/>
    </row>
    <row r="20079" spans="2:2">
      <c r="B20079" s="280"/>
    </row>
    <row r="20080" spans="2:2">
      <c r="B20080" s="280"/>
    </row>
    <row r="20081" spans="2:2">
      <c r="B20081" s="280"/>
    </row>
    <row r="20082" spans="2:2">
      <c r="B20082" s="280"/>
    </row>
    <row r="20083" spans="2:2">
      <c r="B20083" s="280"/>
    </row>
    <row r="20084" spans="2:2">
      <c r="B20084" s="280"/>
    </row>
    <row r="20085" spans="2:2">
      <c r="B20085" s="280"/>
    </row>
    <row r="20086" spans="2:2">
      <c r="B20086" s="280"/>
    </row>
    <row r="20087" spans="2:2">
      <c r="B20087" s="280"/>
    </row>
    <row r="20088" spans="2:2">
      <c r="B20088" s="280"/>
    </row>
    <row r="20089" spans="2:2">
      <c r="B20089" s="280"/>
    </row>
    <row r="20090" spans="2:2">
      <c r="B20090" s="280"/>
    </row>
    <row r="20091" spans="2:2">
      <c r="B20091" s="280"/>
    </row>
    <row r="20092" spans="2:2">
      <c r="B20092" s="280"/>
    </row>
    <row r="20093" spans="2:2">
      <c r="B20093" s="280"/>
    </row>
    <row r="20094" spans="2:2">
      <c r="B20094" s="280"/>
    </row>
    <row r="20095" spans="2:2">
      <c r="B20095" s="280"/>
    </row>
    <row r="20096" spans="2:2">
      <c r="B20096" s="280"/>
    </row>
    <row r="20097" spans="2:2">
      <c r="B20097" s="280"/>
    </row>
    <row r="20098" spans="2:2">
      <c r="B20098" s="280"/>
    </row>
    <row r="20099" spans="2:2">
      <c r="B20099" s="280"/>
    </row>
    <row r="20100" spans="2:2">
      <c r="B20100" s="280"/>
    </row>
    <row r="20101" spans="2:2">
      <c r="B20101" s="280"/>
    </row>
    <row r="20102" spans="2:2">
      <c r="B20102" s="280"/>
    </row>
    <row r="20103" spans="2:2">
      <c r="B20103" s="280"/>
    </row>
    <row r="20104" spans="2:2">
      <c r="B20104" s="280"/>
    </row>
    <row r="20105" spans="2:2">
      <c r="B20105" s="280"/>
    </row>
    <row r="20106" spans="2:2">
      <c r="B20106" s="280"/>
    </row>
    <row r="20107" spans="2:2">
      <c r="B20107" s="280"/>
    </row>
    <row r="20108" spans="2:2">
      <c r="B20108" s="280"/>
    </row>
    <row r="20109" spans="2:2">
      <c r="B20109" s="280"/>
    </row>
    <row r="20110" spans="2:2">
      <c r="B20110" s="280"/>
    </row>
    <row r="20111" spans="2:2">
      <c r="B20111" s="280"/>
    </row>
    <row r="20112" spans="2:2">
      <c r="B20112" s="280"/>
    </row>
    <row r="20113" spans="2:2">
      <c r="B20113" s="280"/>
    </row>
    <row r="20114" spans="2:2">
      <c r="B20114" s="280"/>
    </row>
    <row r="20115" spans="2:2">
      <c r="B20115" s="280"/>
    </row>
    <row r="20116" spans="2:2">
      <c r="B20116" s="280"/>
    </row>
    <row r="20117" spans="2:2">
      <c r="B20117" s="280"/>
    </row>
    <row r="20118" spans="2:2">
      <c r="B20118" s="280"/>
    </row>
    <row r="20119" spans="2:2">
      <c r="B20119" s="280"/>
    </row>
    <row r="20120" spans="2:2">
      <c r="B20120" s="280"/>
    </row>
    <row r="20121" spans="2:2">
      <c r="B20121" s="280"/>
    </row>
    <row r="20122" spans="2:2">
      <c r="B20122" s="280"/>
    </row>
    <row r="20123" spans="2:2">
      <c r="B20123" s="280"/>
    </row>
    <row r="20124" spans="2:2">
      <c r="B20124" s="280"/>
    </row>
    <row r="20125" spans="2:2">
      <c r="B20125" s="280"/>
    </row>
    <row r="20126" spans="2:2">
      <c r="B20126" s="280"/>
    </row>
    <row r="20127" spans="2:2">
      <c r="B20127" s="280"/>
    </row>
    <row r="20128" spans="2:2">
      <c r="B20128" s="280"/>
    </row>
    <row r="20129" spans="2:2">
      <c r="B20129" s="280"/>
    </row>
    <row r="20130" spans="2:2">
      <c r="B20130" s="280"/>
    </row>
    <row r="20131" spans="2:2">
      <c r="B20131" s="280"/>
    </row>
    <row r="20132" spans="2:2">
      <c r="B20132" s="280"/>
    </row>
    <row r="20133" spans="2:2">
      <c r="B20133" s="280"/>
    </row>
    <row r="20134" spans="2:2">
      <c r="B20134" s="280"/>
    </row>
    <row r="20135" spans="2:2">
      <c r="B20135" s="280"/>
    </row>
    <row r="20136" spans="2:2">
      <c r="B20136" s="280"/>
    </row>
    <row r="20137" spans="2:2">
      <c r="B20137" s="280"/>
    </row>
    <row r="20138" spans="2:2">
      <c r="B20138" s="280"/>
    </row>
    <row r="20139" spans="2:2">
      <c r="B20139" s="280"/>
    </row>
    <row r="20140" spans="2:2">
      <c r="B20140" s="280"/>
    </row>
    <row r="20141" spans="2:2">
      <c r="B20141" s="280"/>
    </row>
    <row r="20142" spans="2:2">
      <c r="B20142" s="280"/>
    </row>
    <row r="20143" spans="2:2">
      <c r="B20143" s="280"/>
    </row>
    <row r="20144" spans="2:2">
      <c r="B20144" s="280"/>
    </row>
    <row r="20145" spans="2:2">
      <c r="B20145" s="280"/>
    </row>
    <row r="20146" spans="2:2">
      <c r="B20146" s="280"/>
    </row>
    <row r="20147" spans="2:2">
      <c r="B20147" s="280"/>
    </row>
    <row r="20148" spans="2:2">
      <c r="B20148" s="280"/>
    </row>
    <row r="20149" spans="2:2">
      <c r="B20149" s="280"/>
    </row>
    <row r="20150" spans="2:2">
      <c r="B20150" s="280"/>
    </row>
    <row r="20151" spans="2:2">
      <c r="B20151" s="280"/>
    </row>
    <row r="20152" spans="2:2">
      <c r="B20152" s="280"/>
    </row>
    <row r="20153" spans="2:2">
      <c r="B20153" s="280"/>
    </row>
    <row r="20154" spans="2:2">
      <c r="B20154" s="280"/>
    </row>
    <row r="20155" spans="2:2">
      <c r="B20155" s="280"/>
    </row>
    <row r="20156" spans="2:2">
      <c r="B20156" s="280"/>
    </row>
    <row r="20157" spans="2:2">
      <c r="B20157" s="280"/>
    </row>
    <row r="20158" spans="2:2">
      <c r="B20158" s="280"/>
    </row>
    <row r="20159" spans="2:2">
      <c r="B20159" s="280"/>
    </row>
    <row r="20160" spans="2:2">
      <c r="B20160" s="280"/>
    </row>
    <row r="20161" spans="2:2">
      <c r="B20161" s="280"/>
    </row>
    <row r="20162" spans="2:2">
      <c r="B20162" s="280"/>
    </row>
    <row r="20163" spans="2:2">
      <c r="B20163" s="280"/>
    </row>
    <row r="20164" spans="2:2">
      <c r="B20164" s="280"/>
    </row>
    <row r="20165" spans="2:2">
      <c r="B20165" s="280"/>
    </row>
    <row r="20166" spans="2:2">
      <c r="B20166" s="280"/>
    </row>
    <row r="20167" spans="2:2">
      <c r="B20167" s="280"/>
    </row>
    <row r="20168" spans="2:2">
      <c r="B20168" s="280"/>
    </row>
    <row r="20169" spans="2:2">
      <c r="B20169" s="280"/>
    </row>
    <row r="20170" spans="2:2">
      <c r="B20170" s="280"/>
    </row>
    <row r="20171" spans="2:2">
      <c r="B20171" s="280"/>
    </row>
    <row r="20172" spans="2:2">
      <c r="B20172" s="280"/>
    </row>
    <row r="20173" spans="2:2">
      <c r="B20173" s="280"/>
    </row>
    <row r="20174" spans="2:2">
      <c r="B20174" s="280"/>
    </row>
    <row r="20175" spans="2:2">
      <c r="B20175" s="280"/>
    </row>
    <row r="20176" spans="2:2">
      <c r="B20176" s="280"/>
    </row>
    <row r="20177" spans="2:2">
      <c r="B20177" s="280"/>
    </row>
    <row r="20178" spans="2:2">
      <c r="B20178" s="280"/>
    </row>
    <row r="20179" spans="2:2">
      <c r="B20179" s="280"/>
    </row>
    <row r="20180" spans="2:2">
      <c r="B20180" s="280"/>
    </row>
    <row r="20181" spans="2:2">
      <c r="B20181" s="280"/>
    </row>
    <row r="20182" spans="2:2">
      <c r="B20182" s="280"/>
    </row>
    <row r="20183" spans="2:2">
      <c r="B20183" s="280"/>
    </row>
    <row r="20184" spans="2:2">
      <c r="B20184" s="280"/>
    </row>
    <row r="20185" spans="2:2">
      <c r="B20185" s="280"/>
    </row>
    <row r="20186" spans="2:2">
      <c r="B20186" s="280"/>
    </row>
    <row r="20187" spans="2:2">
      <c r="B20187" s="280"/>
    </row>
    <row r="20188" spans="2:2">
      <c r="B20188" s="280"/>
    </row>
    <row r="20189" spans="2:2">
      <c r="B20189" s="280"/>
    </row>
    <row r="20190" spans="2:2">
      <c r="B20190" s="280"/>
    </row>
    <row r="20191" spans="2:2">
      <c r="B20191" s="280"/>
    </row>
    <row r="20192" spans="2:2">
      <c r="B20192" s="280"/>
    </row>
    <row r="20193" spans="2:2">
      <c r="B20193" s="280"/>
    </row>
    <row r="20194" spans="2:2">
      <c r="B20194" s="280"/>
    </row>
    <row r="20195" spans="2:2">
      <c r="B20195" s="280"/>
    </row>
    <row r="20196" spans="2:2">
      <c r="B20196" s="280"/>
    </row>
    <row r="20197" spans="2:2">
      <c r="B20197" s="280"/>
    </row>
    <row r="20198" spans="2:2">
      <c r="B20198" s="280"/>
    </row>
    <row r="20199" spans="2:2">
      <c r="B20199" s="280"/>
    </row>
    <row r="20200" spans="2:2">
      <c r="B20200" s="280"/>
    </row>
    <row r="20201" spans="2:2">
      <c r="B20201" s="280"/>
    </row>
    <row r="20202" spans="2:2">
      <c r="B20202" s="280"/>
    </row>
    <row r="20203" spans="2:2">
      <c r="B20203" s="280"/>
    </row>
    <row r="20204" spans="2:2">
      <c r="B20204" s="280"/>
    </row>
    <row r="20205" spans="2:2">
      <c r="B20205" s="280"/>
    </row>
    <row r="20206" spans="2:2">
      <c r="B20206" s="280"/>
    </row>
    <row r="20207" spans="2:2">
      <c r="B20207" s="280"/>
    </row>
    <row r="20208" spans="2:2">
      <c r="B20208" s="280"/>
    </row>
    <row r="20209" spans="2:2">
      <c r="B20209" s="280"/>
    </row>
    <row r="20210" spans="2:2">
      <c r="B20210" s="280"/>
    </row>
    <row r="20211" spans="2:2">
      <c r="B20211" s="280"/>
    </row>
    <row r="20212" spans="2:2">
      <c r="B20212" s="280"/>
    </row>
    <row r="20213" spans="2:2">
      <c r="B20213" s="280"/>
    </row>
    <row r="20214" spans="2:2">
      <c r="B20214" s="280"/>
    </row>
    <row r="20215" spans="2:2">
      <c r="B20215" s="280"/>
    </row>
    <row r="20216" spans="2:2">
      <c r="B20216" s="280"/>
    </row>
    <row r="20217" spans="2:2">
      <c r="B20217" s="280"/>
    </row>
    <row r="20218" spans="2:2">
      <c r="B20218" s="280"/>
    </row>
    <row r="20219" spans="2:2">
      <c r="B20219" s="280"/>
    </row>
    <row r="20220" spans="2:2">
      <c r="B20220" s="280"/>
    </row>
    <row r="20221" spans="2:2">
      <c r="B20221" s="280"/>
    </row>
    <row r="20222" spans="2:2">
      <c r="B20222" s="280"/>
    </row>
    <row r="20223" spans="2:2">
      <c r="B20223" s="280"/>
    </row>
    <row r="20224" spans="2:2">
      <c r="B20224" s="280"/>
    </row>
    <row r="20225" spans="2:2">
      <c r="B20225" s="280"/>
    </row>
    <row r="20226" spans="2:2">
      <c r="B20226" s="280"/>
    </row>
    <row r="20227" spans="2:2">
      <c r="B20227" s="280"/>
    </row>
    <row r="20228" spans="2:2">
      <c r="B20228" s="280"/>
    </row>
    <row r="20229" spans="2:2">
      <c r="B20229" s="280"/>
    </row>
    <row r="20230" spans="2:2">
      <c r="B20230" s="280"/>
    </row>
    <row r="20231" spans="2:2">
      <c r="B20231" s="280"/>
    </row>
    <row r="20232" spans="2:2">
      <c r="B20232" s="280"/>
    </row>
    <row r="20233" spans="2:2">
      <c r="B20233" s="280"/>
    </row>
    <row r="20234" spans="2:2">
      <c r="B20234" s="280"/>
    </row>
    <row r="20235" spans="2:2">
      <c r="B20235" s="280"/>
    </row>
    <row r="20236" spans="2:2">
      <c r="B20236" s="280"/>
    </row>
    <row r="20237" spans="2:2">
      <c r="B20237" s="280"/>
    </row>
    <row r="20238" spans="2:2">
      <c r="B20238" s="280"/>
    </row>
    <row r="20239" spans="2:2">
      <c r="B20239" s="280"/>
    </row>
    <row r="20240" spans="2:2">
      <c r="B20240" s="280"/>
    </row>
    <row r="20241" spans="2:2">
      <c r="B20241" s="280"/>
    </row>
    <row r="20242" spans="2:2">
      <c r="B20242" s="280"/>
    </row>
    <row r="20243" spans="2:2">
      <c r="B20243" s="280"/>
    </row>
    <row r="20244" spans="2:2">
      <c r="B20244" s="280"/>
    </row>
    <row r="20245" spans="2:2">
      <c r="B20245" s="280"/>
    </row>
    <row r="20246" spans="2:2">
      <c r="B20246" s="280"/>
    </row>
    <row r="20247" spans="2:2">
      <c r="B20247" s="280"/>
    </row>
    <row r="20248" spans="2:2">
      <c r="B20248" s="280"/>
    </row>
    <row r="20249" spans="2:2">
      <c r="B20249" s="280"/>
    </row>
    <row r="20250" spans="2:2">
      <c r="B20250" s="280"/>
    </row>
    <row r="20251" spans="2:2">
      <c r="B20251" s="280"/>
    </row>
    <row r="20252" spans="2:2">
      <c r="B20252" s="280"/>
    </row>
    <row r="20253" spans="2:2">
      <c r="B20253" s="280"/>
    </row>
    <row r="20254" spans="2:2">
      <c r="B20254" s="280"/>
    </row>
    <row r="20255" spans="2:2">
      <c r="B20255" s="280"/>
    </row>
    <row r="20256" spans="2:2">
      <c r="B20256" s="280"/>
    </row>
    <row r="20257" spans="2:2">
      <c r="B20257" s="280"/>
    </row>
    <row r="20258" spans="2:2">
      <c r="B20258" s="280"/>
    </row>
    <row r="20259" spans="2:2">
      <c r="B20259" s="280"/>
    </row>
    <row r="20260" spans="2:2">
      <c r="B20260" s="280"/>
    </row>
    <row r="20261" spans="2:2">
      <c r="B20261" s="280"/>
    </row>
    <row r="20262" spans="2:2">
      <c r="B20262" s="280"/>
    </row>
    <row r="20263" spans="2:2">
      <c r="B20263" s="280"/>
    </row>
    <row r="20264" spans="2:2">
      <c r="B20264" s="280"/>
    </row>
    <row r="20265" spans="2:2">
      <c r="B20265" s="280"/>
    </row>
    <row r="20266" spans="2:2">
      <c r="B20266" s="280"/>
    </row>
    <row r="20267" spans="2:2">
      <c r="B20267" s="280"/>
    </row>
    <row r="20268" spans="2:2">
      <c r="B20268" s="280"/>
    </row>
    <row r="20269" spans="2:2">
      <c r="B20269" s="280"/>
    </row>
    <row r="20270" spans="2:2">
      <c r="B20270" s="280"/>
    </row>
    <row r="20271" spans="2:2">
      <c r="B20271" s="280"/>
    </row>
    <row r="20272" spans="2:2">
      <c r="B20272" s="280"/>
    </row>
    <row r="20273" spans="2:2">
      <c r="B20273" s="280"/>
    </row>
    <row r="20274" spans="2:2">
      <c r="B20274" s="280"/>
    </row>
    <row r="20275" spans="2:2">
      <c r="B20275" s="280"/>
    </row>
    <row r="20276" spans="2:2">
      <c r="B20276" s="280"/>
    </row>
    <row r="20277" spans="2:2">
      <c r="B20277" s="280"/>
    </row>
    <row r="20278" spans="2:2">
      <c r="B20278" s="280"/>
    </row>
    <row r="20279" spans="2:2">
      <c r="B20279" s="280"/>
    </row>
    <row r="20280" spans="2:2">
      <c r="B20280" s="280"/>
    </row>
    <row r="20281" spans="2:2">
      <c r="B20281" s="280"/>
    </row>
    <row r="20282" spans="2:2">
      <c r="B20282" s="280"/>
    </row>
    <row r="20283" spans="2:2">
      <c r="B20283" s="280"/>
    </row>
    <row r="20284" spans="2:2">
      <c r="B20284" s="280"/>
    </row>
    <row r="20285" spans="2:2">
      <c r="B20285" s="280"/>
    </row>
    <row r="20286" spans="2:2">
      <c r="B20286" s="280"/>
    </row>
    <row r="20287" spans="2:2">
      <c r="B20287" s="280"/>
    </row>
    <row r="20288" spans="2:2">
      <c r="B20288" s="280"/>
    </row>
    <row r="20289" spans="2:2">
      <c r="B20289" s="280"/>
    </row>
    <row r="20290" spans="2:2">
      <c r="B20290" s="280"/>
    </row>
    <row r="20291" spans="2:2">
      <c r="B20291" s="280"/>
    </row>
    <row r="20292" spans="2:2">
      <c r="B20292" s="280"/>
    </row>
    <row r="20293" spans="2:2">
      <c r="B20293" s="280"/>
    </row>
    <row r="20294" spans="2:2">
      <c r="B20294" s="280"/>
    </row>
    <row r="20295" spans="2:2">
      <c r="B20295" s="280"/>
    </row>
    <row r="20296" spans="2:2">
      <c r="B20296" s="280"/>
    </row>
    <row r="20297" spans="2:2">
      <c r="B20297" s="280"/>
    </row>
    <row r="20298" spans="2:2">
      <c r="B20298" s="280"/>
    </row>
    <row r="20299" spans="2:2">
      <c r="B20299" s="280"/>
    </row>
    <row r="20300" spans="2:2">
      <c r="B20300" s="280"/>
    </row>
    <row r="20301" spans="2:2">
      <c r="B20301" s="280"/>
    </row>
    <row r="20302" spans="2:2">
      <c r="B20302" s="280"/>
    </row>
    <row r="20303" spans="2:2">
      <c r="B20303" s="280"/>
    </row>
    <row r="20304" spans="2:2">
      <c r="B20304" s="280"/>
    </row>
    <row r="20305" spans="2:2">
      <c r="B20305" s="280"/>
    </row>
    <row r="20306" spans="2:2">
      <c r="B20306" s="280"/>
    </row>
    <row r="20307" spans="2:2">
      <c r="B20307" s="280"/>
    </row>
    <row r="20308" spans="2:2">
      <c r="B20308" s="280"/>
    </row>
    <row r="20309" spans="2:2">
      <c r="B20309" s="280"/>
    </row>
    <row r="20310" spans="2:2">
      <c r="B20310" s="280"/>
    </row>
    <row r="20311" spans="2:2">
      <c r="B20311" s="280"/>
    </row>
    <row r="20312" spans="2:2">
      <c r="B20312" s="280"/>
    </row>
    <row r="20313" spans="2:2">
      <c r="B20313" s="280"/>
    </row>
    <row r="20314" spans="2:2">
      <c r="B20314" s="280"/>
    </row>
    <row r="20315" spans="2:2">
      <c r="B20315" s="280"/>
    </row>
    <row r="20316" spans="2:2">
      <c r="B20316" s="280"/>
    </row>
    <row r="20317" spans="2:2">
      <c r="B20317" s="280"/>
    </row>
    <row r="20318" spans="2:2">
      <c r="B20318" s="280"/>
    </row>
    <row r="20319" spans="2:2">
      <c r="B20319" s="280"/>
    </row>
    <row r="20320" spans="2:2">
      <c r="B20320" s="280"/>
    </row>
    <row r="20321" spans="2:2">
      <c r="B20321" s="280"/>
    </row>
    <row r="20322" spans="2:2">
      <c r="B20322" s="280"/>
    </row>
    <row r="20323" spans="2:2">
      <c r="B20323" s="280"/>
    </row>
    <row r="20324" spans="2:2">
      <c r="B20324" s="280"/>
    </row>
    <row r="20325" spans="2:2">
      <c r="B20325" s="280"/>
    </row>
    <row r="20326" spans="2:2">
      <c r="B20326" s="280"/>
    </row>
    <row r="20327" spans="2:2">
      <c r="B20327" s="280"/>
    </row>
    <row r="20328" spans="2:2">
      <c r="B20328" s="280"/>
    </row>
    <row r="20329" spans="2:2">
      <c r="B20329" s="280"/>
    </row>
    <row r="20330" spans="2:2">
      <c r="B20330" s="280"/>
    </row>
    <row r="20331" spans="2:2">
      <c r="B20331" s="280"/>
    </row>
    <row r="20332" spans="2:2">
      <c r="B20332" s="280"/>
    </row>
    <row r="20333" spans="2:2">
      <c r="B20333" s="280"/>
    </row>
    <row r="20334" spans="2:2">
      <c r="B20334" s="280"/>
    </row>
    <row r="20335" spans="2:2">
      <c r="B20335" s="280"/>
    </row>
    <row r="20336" spans="2:2">
      <c r="B20336" s="280"/>
    </row>
    <row r="20337" spans="2:2">
      <c r="B20337" s="280"/>
    </row>
    <row r="20338" spans="2:2">
      <c r="B20338" s="280"/>
    </row>
    <row r="20339" spans="2:2">
      <c r="B20339" s="280"/>
    </row>
    <row r="20340" spans="2:2">
      <c r="B20340" s="280"/>
    </row>
    <row r="20341" spans="2:2">
      <c r="B20341" s="280"/>
    </row>
    <row r="20342" spans="2:2">
      <c r="B20342" s="280"/>
    </row>
    <row r="20343" spans="2:2">
      <c r="B20343" s="280"/>
    </row>
    <row r="20344" spans="2:2">
      <c r="B20344" s="280"/>
    </row>
    <row r="20345" spans="2:2">
      <c r="B20345" s="280"/>
    </row>
    <row r="20346" spans="2:2">
      <c r="B20346" s="280"/>
    </row>
    <row r="20347" spans="2:2">
      <c r="B20347" s="280"/>
    </row>
    <row r="20348" spans="2:2">
      <c r="B20348" s="280"/>
    </row>
    <row r="20349" spans="2:2">
      <c r="B20349" s="280"/>
    </row>
    <row r="20350" spans="2:2">
      <c r="B20350" s="280"/>
    </row>
    <row r="20351" spans="2:2">
      <c r="B20351" s="280"/>
    </row>
    <row r="20352" spans="2:2">
      <c r="B20352" s="280"/>
    </row>
    <row r="20353" spans="2:2">
      <c r="B20353" s="280"/>
    </row>
    <row r="20354" spans="2:2">
      <c r="B20354" s="280"/>
    </row>
    <row r="20355" spans="2:2">
      <c r="B20355" s="280"/>
    </row>
    <row r="20356" spans="2:2">
      <c r="B20356" s="280"/>
    </row>
    <row r="20357" spans="2:2">
      <c r="B20357" s="280"/>
    </row>
    <row r="20358" spans="2:2">
      <c r="B20358" s="280"/>
    </row>
    <row r="20359" spans="2:2">
      <c r="B20359" s="280"/>
    </row>
    <row r="20360" spans="2:2">
      <c r="B20360" s="280"/>
    </row>
    <row r="20361" spans="2:2">
      <c r="B20361" s="280"/>
    </row>
    <row r="20362" spans="2:2">
      <c r="B20362" s="280"/>
    </row>
    <row r="20363" spans="2:2">
      <c r="B20363" s="280"/>
    </row>
    <row r="20364" spans="2:2">
      <c r="B20364" s="280"/>
    </row>
    <row r="20365" spans="2:2">
      <c r="B20365" s="280"/>
    </row>
    <row r="20366" spans="2:2">
      <c r="B20366" s="280"/>
    </row>
    <row r="20367" spans="2:2">
      <c r="B20367" s="280"/>
    </row>
    <row r="20368" spans="2:2">
      <c r="B20368" s="280"/>
    </row>
    <row r="20369" spans="2:2">
      <c r="B20369" s="280"/>
    </row>
    <row r="20370" spans="2:2">
      <c r="B20370" s="280"/>
    </row>
    <row r="20371" spans="2:2">
      <c r="B20371" s="280"/>
    </row>
    <row r="20372" spans="2:2">
      <c r="B20372" s="280"/>
    </row>
    <row r="20373" spans="2:2">
      <c r="B20373" s="280"/>
    </row>
    <row r="20374" spans="2:2">
      <c r="B20374" s="280"/>
    </row>
    <row r="20375" spans="2:2">
      <c r="B20375" s="280"/>
    </row>
    <row r="20376" spans="2:2">
      <c r="B20376" s="280"/>
    </row>
    <row r="20377" spans="2:2">
      <c r="B20377" s="280"/>
    </row>
    <row r="20378" spans="2:2">
      <c r="B20378" s="280"/>
    </row>
    <row r="20379" spans="2:2">
      <c r="B20379" s="280"/>
    </row>
    <row r="20380" spans="2:2">
      <c r="B20380" s="280"/>
    </row>
    <row r="20381" spans="2:2">
      <c r="B20381" s="280"/>
    </row>
    <row r="20382" spans="2:2">
      <c r="B20382" s="280"/>
    </row>
    <row r="20383" spans="2:2">
      <c r="B20383" s="280"/>
    </row>
    <row r="20384" spans="2:2">
      <c r="B20384" s="280"/>
    </row>
    <row r="20385" spans="2:2">
      <c r="B20385" s="280"/>
    </row>
    <row r="20386" spans="2:2">
      <c r="B20386" s="280"/>
    </row>
    <row r="20387" spans="2:2">
      <c r="B20387" s="280"/>
    </row>
    <row r="20388" spans="2:2">
      <c r="B20388" s="280"/>
    </row>
    <row r="20389" spans="2:2">
      <c r="B20389" s="280"/>
    </row>
    <row r="20390" spans="2:2">
      <c r="B20390" s="280"/>
    </row>
    <row r="20391" spans="2:2">
      <c r="B20391" s="280"/>
    </row>
    <row r="20392" spans="2:2">
      <c r="B20392" s="280"/>
    </row>
    <row r="20393" spans="2:2">
      <c r="B20393" s="280"/>
    </row>
    <row r="20394" spans="2:2">
      <c r="B20394" s="280"/>
    </row>
    <row r="20395" spans="2:2">
      <c r="B20395" s="280"/>
    </row>
    <row r="20396" spans="2:2">
      <c r="B20396" s="280"/>
    </row>
    <row r="20397" spans="2:2">
      <c r="B20397" s="280"/>
    </row>
    <row r="20398" spans="2:2">
      <c r="B20398" s="280"/>
    </row>
    <row r="20399" spans="2:2">
      <c r="B20399" s="280"/>
    </row>
    <row r="20400" spans="2:2">
      <c r="B20400" s="280"/>
    </row>
    <row r="20401" spans="2:2">
      <c r="B20401" s="280"/>
    </row>
    <row r="20402" spans="2:2">
      <c r="B20402" s="280"/>
    </row>
    <row r="20403" spans="2:2">
      <c r="B20403" s="280"/>
    </row>
    <row r="20404" spans="2:2">
      <c r="B20404" s="280"/>
    </row>
    <row r="20405" spans="2:2">
      <c r="B20405" s="280"/>
    </row>
    <row r="20406" spans="2:2">
      <c r="B20406" s="280"/>
    </row>
    <row r="20407" spans="2:2">
      <c r="B20407" s="280"/>
    </row>
    <row r="20408" spans="2:2">
      <c r="B20408" s="280"/>
    </row>
    <row r="20409" spans="2:2">
      <c r="B20409" s="280"/>
    </row>
    <row r="20410" spans="2:2">
      <c r="B20410" s="280"/>
    </row>
    <row r="20411" spans="2:2">
      <c r="B20411" s="280"/>
    </row>
    <row r="20412" spans="2:2">
      <c r="B20412" s="280"/>
    </row>
    <row r="20413" spans="2:2">
      <c r="B20413" s="280"/>
    </row>
    <row r="20414" spans="2:2">
      <c r="B20414" s="280"/>
    </row>
    <row r="20415" spans="2:2">
      <c r="B20415" s="280"/>
    </row>
    <row r="20416" spans="2:2">
      <c r="B20416" s="280"/>
    </row>
    <row r="20417" spans="2:2">
      <c r="B20417" s="280"/>
    </row>
    <row r="20418" spans="2:2">
      <c r="B20418" s="280"/>
    </row>
    <row r="20419" spans="2:2">
      <c r="B20419" s="280"/>
    </row>
    <row r="20420" spans="2:2">
      <c r="B20420" s="280"/>
    </row>
    <row r="20421" spans="2:2">
      <c r="B20421" s="280"/>
    </row>
    <row r="20422" spans="2:2">
      <c r="B20422" s="280"/>
    </row>
    <row r="20423" spans="2:2">
      <c r="B20423" s="280"/>
    </row>
    <row r="20424" spans="2:2">
      <c r="B20424" s="280"/>
    </row>
    <row r="20425" spans="2:2">
      <c r="B20425" s="280"/>
    </row>
    <row r="20426" spans="2:2">
      <c r="B20426" s="280"/>
    </row>
    <row r="20427" spans="2:2">
      <c r="B20427" s="280"/>
    </row>
    <row r="20428" spans="2:2">
      <c r="B20428" s="280"/>
    </row>
    <row r="20429" spans="2:2">
      <c r="B20429" s="280"/>
    </row>
    <row r="20430" spans="2:2">
      <c r="B20430" s="280"/>
    </row>
    <row r="20431" spans="2:2">
      <c r="B20431" s="280"/>
    </row>
    <row r="20432" spans="2:2">
      <c r="B20432" s="280"/>
    </row>
    <row r="20433" spans="2:2">
      <c r="B20433" s="280"/>
    </row>
    <row r="20434" spans="2:2">
      <c r="B20434" s="280"/>
    </row>
    <row r="20435" spans="2:2">
      <c r="B20435" s="280"/>
    </row>
    <row r="20436" spans="2:2">
      <c r="B20436" s="280"/>
    </row>
    <row r="20437" spans="2:2">
      <c r="B20437" s="280"/>
    </row>
    <row r="20438" spans="2:2">
      <c r="B20438" s="280"/>
    </row>
    <row r="20439" spans="2:2">
      <c r="B20439" s="280"/>
    </row>
    <row r="20440" spans="2:2">
      <c r="B20440" s="280"/>
    </row>
    <row r="20441" spans="2:2">
      <c r="B20441" s="280"/>
    </row>
    <row r="20442" spans="2:2">
      <c r="B20442" s="280"/>
    </row>
    <row r="20443" spans="2:2">
      <c r="B20443" s="280"/>
    </row>
    <row r="20444" spans="2:2">
      <c r="B20444" s="280"/>
    </row>
    <row r="20445" spans="2:2">
      <c r="B20445" s="280"/>
    </row>
    <row r="20446" spans="2:2">
      <c r="B20446" s="280"/>
    </row>
    <row r="20447" spans="2:2">
      <c r="B20447" s="280"/>
    </row>
    <row r="20448" spans="2:2">
      <c r="B20448" s="280"/>
    </row>
    <row r="20449" spans="2:2">
      <c r="B20449" s="280"/>
    </row>
    <row r="20450" spans="2:2">
      <c r="B20450" s="280"/>
    </row>
    <row r="20451" spans="2:2">
      <c r="B20451" s="280"/>
    </row>
    <row r="20452" spans="2:2">
      <c r="B20452" s="280"/>
    </row>
    <row r="20453" spans="2:2">
      <c r="B20453" s="280"/>
    </row>
    <row r="20454" spans="2:2">
      <c r="B20454" s="280"/>
    </row>
    <row r="20455" spans="2:2">
      <c r="B20455" s="280"/>
    </row>
    <row r="20456" spans="2:2">
      <c r="B20456" s="280"/>
    </row>
    <row r="20457" spans="2:2">
      <c r="B20457" s="280"/>
    </row>
    <row r="20458" spans="2:2">
      <c r="B20458" s="280"/>
    </row>
    <row r="20459" spans="2:2">
      <c r="B20459" s="280"/>
    </row>
    <row r="20460" spans="2:2">
      <c r="B20460" s="280"/>
    </row>
    <row r="20461" spans="2:2">
      <c r="B20461" s="280"/>
    </row>
    <row r="20462" spans="2:2">
      <c r="B20462" s="280"/>
    </row>
    <row r="20463" spans="2:2">
      <c r="B20463" s="280"/>
    </row>
    <row r="20464" spans="2:2">
      <c r="B20464" s="280"/>
    </row>
    <row r="20465" spans="2:2">
      <c r="B20465" s="280"/>
    </row>
    <row r="20466" spans="2:2">
      <c r="B20466" s="280"/>
    </row>
    <row r="20467" spans="2:2">
      <c r="B20467" s="280"/>
    </row>
    <row r="20468" spans="2:2">
      <c r="B20468" s="280"/>
    </row>
    <row r="20469" spans="2:2">
      <c r="B20469" s="280"/>
    </row>
    <row r="20470" spans="2:2">
      <c r="B20470" s="280"/>
    </row>
    <row r="20471" spans="2:2">
      <c r="B20471" s="280"/>
    </row>
    <row r="20472" spans="2:2">
      <c r="B20472" s="280"/>
    </row>
    <row r="20473" spans="2:2">
      <c r="B20473" s="280"/>
    </row>
    <row r="20474" spans="2:2">
      <c r="B20474" s="280"/>
    </row>
    <row r="20475" spans="2:2">
      <c r="B20475" s="280"/>
    </row>
    <row r="20476" spans="2:2">
      <c r="B20476" s="280"/>
    </row>
    <row r="20477" spans="2:2">
      <c r="B20477" s="280"/>
    </row>
    <row r="20478" spans="2:2">
      <c r="B20478" s="280"/>
    </row>
    <row r="20479" spans="2:2">
      <c r="B20479" s="280"/>
    </row>
    <row r="20480" spans="2:2">
      <c r="B20480" s="280"/>
    </row>
    <row r="20481" spans="2:2">
      <c r="B20481" s="280"/>
    </row>
    <row r="20482" spans="2:2">
      <c r="B20482" s="280"/>
    </row>
    <row r="20483" spans="2:2">
      <c r="B20483" s="280"/>
    </row>
    <row r="20484" spans="2:2">
      <c r="B20484" s="280"/>
    </row>
    <row r="20485" spans="2:2">
      <c r="B20485" s="280"/>
    </row>
    <row r="20486" spans="2:2">
      <c r="B20486" s="280"/>
    </row>
    <row r="20487" spans="2:2">
      <c r="B20487" s="280"/>
    </row>
    <row r="20488" spans="2:2">
      <c r="B20488" s="280"/>
    </row>
    <row r="20489" spans="2:2">
      <c r="B20489" s="280"/>
    </row>
    <row r="20490" spans="2:2">
      <c r="B20490" s="280"/>
    </row>
    <row r="20491" spans="2:2">
      <c r="B20491" s="280"/>
    </row>
    <row r="20492" spans="2:2">
      <c r="B20492" s="280"/>
    </row>
    <row r="20493" spans="2:2">
      <c r="B20493" s="280"/>
    </row>
    <row r="20494" spans="2:2">
      <c r="B20494" s="280"/>
    </row>
    <row r="20495" spans="2:2">
      <c r="B20495" s="280"/>
    </row>
    <row r="20496" spans="2:2">
      <c r="B20496" s="280"/>
    </row>
    <row r="20497" spans="2:2">
      <c r="B20497" s="280"/>
    </row>
    <row r="20498" spans="2:2">
      <c r="B20498" s="280"/>
    </row>
    <row r="20499" spans="2:2">
      <c r="B20499" s="280"/>
    </row>
    <row r="20500" spans="2:2">
      <c r="B20500" s="280"/>
    </row>
    <row r="20501" spans="2:2">
      <c r="B20501" s="280"/>
    </row>
    <row r="20502" spans="2:2">
      <c r="B20502" s="280"/>
    </row>
    <row r="20503" spans="2:2">
      <c r="B20503" s="280"/>
    </row>
    <row r="20504" spans="2:2">
      <c r="B20504" s="280"/>
    </row>
    <row r="20505" spans="2:2">
      <c r="B20505" s="280"/>
    </row>
    <row r="20506" spans="2:2">
      <c r="B20506" s="280"/>
    </row>
    <row r="20507" spans="2:2">
      <c r="B20507" s="280"/>
    </row>
    <row r="20508" spans="2:2">
      <c r="B20508" s="280"/>
    </row>
    <row r="20509" spans="2:2">
      <c r="B20509" s="280"/>
    </row>
    <row r="20510" spans="2:2">
      <c r="B20510" s="280"/>
    </row>
    <row r="20511" spans="2:2">
      <c r="B20511" s="280"/>
    </row>
    <row r="20512" spans="2:2">
      <c r="B20512" s="280"/>
    </row>
    <row r="20513" spans="2:2">
      <c r="B20513" s="280"/>
    </row>
    <row r="20514" spans="2:2">
      <c r="B20514" s="280"/>
    </row>
    <row r="20515" spans="2:2">
      <c r="B20515" s="280"/>
    </row>
    <row r="20516" spans="2:2">
      <c r="B20516" s="280"/>
    </row>
    <row r="20517" spans="2:2">
      <c r="B20517" s="280"/>
    </row>
    <row r="20518" spans="2:2">
      <c r="B20518" s="280"/>
    </row>
    <row r="20519" spans="2:2">
      <c r="B20519" s="280"/>
    </row>
    <row r="20520" spans="2:2">
      <c r="B20520" s="280"/>
    </row>
    <row r="20521" spans="2:2">
      <c r="B20521" s="280"/>
    </row>
    <row r="20522" spans="2:2">
      <c r="B20522" s="280"/>
    </row>
    <row r="20523" spans="2:2">
      <c r="B20523" s="280"/>
    </row>
    <row r="20524" spans="2:2">
      <c r="B20524" s="280"/>
    </row>
    <row r="20525" spans="2:2">
      <c r="B20525" s="280"/>
    </row>
    <row r="20526" spans="2:2">
      <c r="B20526" s="280"/>
    </row>
    <row r="20527" spans="2:2">
      <c r="B20527" s="280"/>
    </row>
    <row r="20528" spans="2:2">
      <c r="B20528" s="280"/>
    </row>
    <row r="20529" spans="2:2">
      <c r="B20529" s="280"/>
    </row>
    <row r="20530" spans="2:2">
      <c r="B20530" s="280"/>
    </row>
    <row r="20531" spans="2:2">
      <c r="B20531" s="280"/>
    </row>
    <row r="20532" spans="2:2">
      <c r="B20532" s="280"/>
    </row>
    <row r="20533" spans="2:2">
      <c r="B20533" s="280"/>
    </row>
    <row r="20534" spans="2:2">
      <c r="B20534" s="280"/>
    </row>
    <row r="20535" spans="2:2">
      <c r="B20535" s="280"/>
    </row>
    <row r="20536" spans="2:2">
      <c r="B20536" s="280"/>
    </row>
    <row r="20537" spans="2:2">
      <c r="B20537" s="280"/>
    </row>
    <row r="20538" spans="2:2">
      <c r="B20538" s="280"/>
    </row>
    <row r="20539" spans="2:2">
      <c r="B20539" s="280"/>
    </row>
    <row r="20540" spans="2:2">
      <c r="B20540" s="280"/>
    </row>
    <row r="20541" spans="2:2">
      <c r="B20541" s="280"/>
    </row>
    <row r="20542" spans="2:2">
      <c r="B20542" s="280"/>
    </row>
    <row r="20543" spans="2:2">
      <c r="B20543" s="280"/>
    </row>
    <row r="20544" spans="2:2">
      <c r="B20544" s="280"/>
    </row>
    <row r="20545" spans="2:2">
      <c r="B20545" s="280"/>
    </row>
    <row r="20546" spans="2:2">
      <c r="B20546" s="280"/>
    </row>
    <row r="20547" spans="2:2">
      <c r="B20547" s="280"/>
    </row>
    <row r="20548" spans="2:2">
      <c r="B20548" s="280"/>
    </row>
    <row r="20549" spans="2:2">
      <c r="B20549" s="280"/>
    </row>
    <row r="20550" spans="2:2">
      <c r="B20550" s="280"/>
    </row>
    <row r="20551" spans="2:2">
      <c r="B20551" s="280"/>
    </row>
    <row r="20552" spans="2:2">
      <c r="B20552" s="280"/>
    </row>
    <row r="20553" spans="2:2">
      <c r="B20553" s="280"/>
    </row>
    <row r="20554" spans="2:2">
      <c r="B20554" s="280"/>
    </row>
    <row r="20555" spans="2:2">
      <c r="B20555" s="280"/>
    </row>
    <row r="20556" spans="2:2">
      <c r="B20556" s="280"/>
    </row>
    <row r="20557" spans="2:2">
      <c r="B20557" s="280"/>
    </row>
    <row r="20558" spans="2:2">
      <c r="B20558" s="280"/>
    </row>
    <row r="20559" spans="2:2">
      <c r="B20559" s="280"/>
    </row>
    <row r="20560" spans="2:2">
      <c r="B20560" s="280"/>
    </row>
    <row r="20561" spans="2:2">
      <c r="B20561" s="280"/>
    </row>
    <row r="20562" spans="2:2">
      <c r="B20562" s="280"/>
    </row>
    <row r="20563" spans="2:2">
      <c r="B20563" s="280"/>
    </row>
    <row r="20564" spans="2:2">
      <c r="B20564" s="280"/>
    </row>
    <row r="20565" spans="2:2">
      <c r="B20565" s="280"/>
    </row>
    <row r="20566" spans="2:2">
      <c r="B20566" s="280"/>
    </row>
    <row r="20567" spans="2:2">
      <c r="B20567" s="280"/>
    </row>
    <row r="20568" spans="2:2">
      <c r="B20568" s="280"/>
    </row>
    <row r="20569" spans="2:2">
      <c r="B20569" s="280"/>
    </row>
    <row r="20570" spans="2:2">
      <c r="B20570" s="280"/>
    </row>
    <row r="20571" spans="2:2">
      <c r="B20571" s="280"/>
    </row>
    <row r="20572" spans="2:2">
      <c r="B20572" s="280"/>
    </row>
    <row r="20573" spans="2:2">
      <c r="B20573" s="280"/>
    </row>
    <row r="20574" spans="2:2">
      <c r="B20574" s="280"/>
    </row>
    <row r="20575" spans="2:2">
      <c r="B20575" s="280"/>
    </row>
    <row r="20576" spans="2:2">
      <c r="B20576" s="280"/>
    </row>
    <row r="20577" spans="2:2">
      <c r="B20577" s="280"/>
    </row>
    <row r="20578" spans="2:2">
      <c r="B20578" s="280"/>
    </row>
    <row r="20579" spans="2:2">
      <c r="B20579" s="280"/>
    </row>
    <row r="20580" spans="2:2">
      <c r="B20580" s="280"/>
    </row>
    <row r="20581" spans="2:2">
      <c r="B20581" s="280"/>
    </row>
    <row r="20582" spans="2:2">
      <c r="B20582" s="280"/>
    </row>
    <row r="20583" spans="2:2">
      <c r="B20583" s="280"/>
    </row>
    <row r="20584" spans="2:2">
      <c r="B20584" s="280"/>
    </row>
    <row r="20585" spans="2:2">
      <c r="B20585" s="280"/>
    </row>
    <row r="20586" spans="2:2">
      <c r="B20586" s="280"/>
    </row>
    <row r="20587" spans="2:2">
      <c r="B20587" s="280"/>
    </row>
    <row r="20588" spans="2:2">
      <c r="B20588" s="280"/>
    </row>
    <row r="20589" spans="2:2">
      <c r="B20589" s="280"/>
    </row>
    <row r="20590" spans="2:2">
      <c r="B20590" s="280"/>
    </row>
    <row r="20591" spans="2:2">
      <c r="B20591" s="280"/>
    </row>
    <row r="20592" spans="2:2">
      <c r="B20592" s="280"/>
    </row>
    <row r="20593" spans="2:2">
      <c r="B20593" s="280"/>
    </row>
    <row r="20594" spans="2:2">
      <c r="B20594" s="280"/>
    </row>
    <row r="20595" spans="2:2">
      <c r="B20595" s="280"/>
    </row>
    <row r="20596" spans="2:2">
      <c r="B20596" s="280"/>
    </row>
    <row r="20597" spans="2:2">
      <c r="B20597" s="280"/>
    </row>
    <row r="20598" spans="2:2">
      <c r="B20598" s="280"/>
    </row>
    <row r="20599" spans="2:2">
      <c r="B20599" s="280"/>
    </row>
    <row r="20600" spans="2:2">
      <c r="B20600" s="280"/>
    </row>
    <row r="20601" spans="2:2">
      <c r="B20601" s="280"/>
    </row>
    <row r="20602" spans="2:2">
      <c r="B20602" s="280"/>
    </row>
    <row r="20603" spans="2:2">
      <c r="B20603" s="280"/>
    </row>
    <row r="20604" spans="2:2">
      <c r="B20604" s="280"/>
    </row>
    <row r="20605" spans="2:2">
      <c r="B20605" s="280"/>
    </row>
    <row r="20606" spans="2:2">
      <c r="B20606" s="280"/>
    </row>
    <row r="20607" spans="2:2">
      <c r="B20607" s="280"/>
    </row>
    <row r="20608" spans="2:2">
      <c r="B20608" s="280"/>
    </row>
    <row r="20609" spans="2:2">
      <c r="B20609" s="280"/>
    </row>
    <row r="20610" spans="2:2">
      <c r="B20610" s="280"/>
    </row>
    <row r="20611" spans="2:2">
      <c r="B20611" s="280"/>
    </row>
    <row r="20612" spans="2:2">
      <c r="B20612" s="280"/>
    </row>
    <row r="20613" spans="2:2">
      <c r="B20613" s="280"/>
    </row>
    <row r="20614" spans="2:2">
      <c r="B20614" s="280"/>
    </row>
    <row r="20615" spans="2:2">
      <c r="B20615" s="280"/>
    </row>
    <row r="20616" spans="2:2">
      <c r="B20616" s="280"/>
    </row>
    <row r="20617" spans="2:2">
      <c r="B20617" s="280"/>
    </row>
    <row r="20618" spans="2:2">
      <c r="B20618" s="280"/>
    </row>
    <row r="20619" spans="2:2">
      <c r="B20619" s="280"/>
    </row>
    <row r="20620" spans="2:2">
      <c r="B20620" s="280"/>
    </row>
    <row r="20621" spans="2:2">
      <c r="B20621" s="280"/>
    </row>
    <row r="20622" spans="2:2">
      <c r="B20622" s="280"/>
    </row>
    <row r="20623" spans="2:2">
      <c r="B20623" s="280"/>
    </row>
    <row r="20624" spans="2:2">
      <c r="B20624" s="280"/>
    </row>
    <row r="20625" spans="2:2">
      <c r="B20625" s="280"/>
    </row>
    <row r="20626" spans="2:2">
      <c r="B20626" s="280"/>
    </row>
    <row r="20627" spans="2:2">
      <c r="B20627" s="280"/>
    </row>
    <row r="20628" spans="2:2">
      <c r="B20628" s="280"/>
    </row>
    <row r="20629" spans="2:2">
      <c r="B20629" s="280"/>
    </row>
    <row r="20630" spans="2:2">
      <c r="B20630" s="280"/>
    </row>
    <row r="20631" spans="2:2">
      <c r="B20631" s="280"/>
    </row>
    <row r="20632" spans="2:2">
      <c r="B20632" s="280"/>
    </row>
    <row r="20633" spans="2:2">
      <c r="B20633" s="280"/>
    </row>
    <row r="20634" spans="2:2">
      <c r="B20634" s="280"/>
    </row>
    <row r="20635" spans="2:2">
      <c r="B20635" s="280"/>
    </row>
    <row r="20636" spans="2:2">
      <c r="B20636" s="280"/>
    </row>
    <row r="20637" spans="2:2">
      <c r="B20637" s="280"/>
    </row>
    <row r="20638" spans="2:2">
      <c r="B20638" s="280"/>
    </row>
    <row r="20639" spans="2:2">
      <c r="B20639" s="280"/>
    </row>
    <row r="20640" spans="2:2">
      <c r="B20640" s="280"/>
    </row>
    <row r="20641" spans="2:2">
      <c r="B20641" s="280"/>
    </row>
    <row r="20642" spans="2:2">
      <c r="B20642" s="280"/>
    </row>
    <row r="20643" spans="2:2">
      <c r="B20643" s="280"/>
    </row>
    <row r="20644" spans="2:2">
      <c r="B20644" s="280"/>
    </row>
    <row r="20645" spans="2:2">
      <c r="B20645" s="280"/>
    </row>
    <row r="20646" spans="2:2">
      <c r="B20646" s="280"/>
    </row>
    <row r="20647" spans="2:2">
      <c r="B20647" s="280"/>
    </row>
    <row r="20648" spans="2:2">
      <c r="B20648" s="280"/>
    </row>
    <row r="20649" spans="2:2">
      <c r="B20649" s="280"/>
    </row>
    <row r="20650" spans="2:2">
      <c r="B20650" s="280"/>
    </row>
    <row r="20651" spans="2:2">
      <c r="B20651" s="280"/>
    </row>
    <row r="20652" spans="2:2">
      <c r="B20652" s="280"/>
    </row>
    <row r="20653" spans="2:2">
      <c r="B20653" s="280"/>
    </row>
    <row r="20654" spans="2:2">
      <c r="B20654" s="280"/>
    </row>
    <row r="20655" spans="2:2">
      <c r="B20655" s="280"/>
    </row>
    <row r="20656" spans="2:2">
      <c r="B20656" s="280"/>
    </row>
    <row r="20657" spans="2:2">
      <c r="B20657" s="280"/>
    </row>
    <row r="20658" spans="2:2">
      <c r="B20658" s="280"/>
    </row>
    <row r="20659" spans="2:2">
      <c r="B20659" s="280"/>
    </row>
    <row r="20660" spans="2:2">
      <c r="B20660" s="280"/>
    </row>
    <row r="20661" spans="2:2">
      <c r="B20661" s="280"/>
    </row>
    <row r="20662" spans="2:2">
      <c r="B20662" s="280"/>
    </row>
    <row r="20663" spans="2:2">
      <c r="B20663" s="280"/>
    </row>
    <row r="20664" spans="2:2">
      <c r="B20664" s="280"/>
    </row>
    <row r="20665" spans="2:2">
      <c r="B20665" s="280"/>
    </row>
    <row r="20666" spans="2:2">
      <c r="B20666" s="280"/>
    </row>
    <row r="20667" spans="2:2">
      <c r="B20667" s="280"/>
    </row>
    <row r="20668" spans="2:2">
      <c r="B20668" s="280"/>
    </row>
    <row r="20669" spans="2:2">
      <c r="B20669" s="280"/>
    </row>
    <row r="20670" spans="2:2">
      <c r="B20670" s="280"/>
    </row>
    <row r="20671" spans="2:2">
      <c r="B20671" s="280"/>
    </row>
    <row r="20672" spans="2:2">
      <c r="B20672" s="280"/>
    </row>
    <row r="20673" spans="2:2">
      <c r="B20673" s="280"/>
    </row>
    <row r="20674" spans="2:2">
      <c r="B20674" s="280"/>
    </row>
    <row r="20675" spans="2:2">
      <c r="B20675" s="280"/>
    </row>
    <row r="20676" spans="2:2">
      <c r="B20676" s="280"/>
    </row>
    <row r="20677" spans="2:2">
      <c r="B20677" s="280"/>
    </row>
    <row r="20678" spans="2:2">
      <c r="B20678" s="280"/>
    </row>
    <row r="20679" spans="2:2">
      <c r="B20679" s="280"/>
    </row>
    <row r="20680" spans="2:2">
      <c r="B20680" s="280"/>
    </row>
    <row r="20681" spans="2:2">
      <c r="B20681" s="280"/>
    </row>
    <row r="20682" spans="2:2">
      <c r="B20682" s="280"/>
    </row>
    <row r="20683" spans="2:2">
      <c r="B20683" s="280"/>
    </row>
    <row r="20684" spans="2:2">
      <c r="B20684" s="280"/>
    </row>
    <row r="20685" spans="2:2">
      <c r="B20685" s="280"/>
    </row>
    <row r="20686" spans="2:2">
      <c r="B20686" s="280"/>
    </row>
    <row r="20687" spans="2:2">
      <c r="B20687" s="280"/>
    </row>
    <row r="20688" spans="2:2">
      <c r="B20688" s="280"/>
    </row>
    <row r="20689" spans="2:2">
      <c r="B20689" s="280"/>
    </row>
    <row r="20690" spans="2:2">
      <c r="B20690" s="280"/>
    </row>
    <row r="20691" spans="2:2">
      <c r="B20691" s="280"/>
    </row>
    <row r="20692" spans="2:2">
      <c r="B20692" s="280"/>
    </row>
    <row r="20693" spans="2:2">
      <c r="B20693" s="280"/>
    </row>
    <row r="20694" spans="2:2">
      <c r="B20694" s="280"/>
    </row>
    <row r="20695" spans="2:2">
      <c r="B20695" s="280"/>
    </row>
    <row r="20696" spans="2:2">
      <c r="B20696" s="280"/>
    </row>
    <row r="20697" spans="2:2">
      <c r="B20697" s="280"/>
    </row>
    <row r="20698" spans="2:2">
      <c r="B20698" s="280"/>
    </row>
    <row r="20699" spans="2:2">
      <c r="B20699" s="280"/>
    </row>
    <row r="20700" spans="2:2">
      <c r="B20700" s="280"/>
    </row>
    <row r="20701" spans="2:2">
      <c r="B20701" s="280"/>
    </row>
    <row r="20702" spans="2:2">
      <c r="B20702" s="280"/>
    </row>
    <row r="20703" spans="2:2">
      <c r="B20703" s="280"/>
    </row>
    <row r="20704" spans="2:2">
      <c r="B20704" s="280"/>
    </row>
    <row r="20705" spans="2:2">
      <c r="B20705" s="280"/>
    </row>
    <row r="20706" spans="2:2">
      <c r="B20706" s="280"/>
    </row>
    <row r="20707" spans="2:2">
      <c r="B20707" s="280"/>
    </row>
    <row r="20708" spans="2:2">
      <c r="B20708" s="280"/>
    </row>
    <row r="20709" spans="2:2">
      <c r="B20709" s="280"/>
    </row>
    <row r="20710" spans="2:2">
      <c r="B20710" s="280"/>
    </row>
    <row r="20711" spans="2:2">
      <c r="B20711" s="280"/>
    </row>
    <row r="20712" spans="2:2">
      <c r="B20712" s="280"/>
    </row>
    <row r="20713" spans="2:2">
      <c r="B20713" s="280"/>
    </row>
    <row r="20714" spans="2:2">
      <c r="B20714" s="280"/>
    </row>
    <row r="20715" spans="2:2">
      <c r="B20715" s="280"/>
    </row>
    <row r="20716" spans="2:2">
      <c r="B20716" s="280"/>
    </row>
    <row r="20717" spans="2:2">
      <c r="B20717" s="280"/>
    </row>
    <row r="20718" spans="2:2">
      <c r="B20718" s="280"/>
    </row>
    <row r="20719" spans="2:2">
      <c r="B20719" s="280"/>
    </row>
    <row r="20720" spans="2:2">
      <c r="B20720" s="280"/>
    </row>
    <row r="20721" spans="2:2">
      <c r="B20721" s="280"/>
    </row>
    <row r="20722" spans="2:2">
      <c r="B20722" s="280"/>
    </row>
    <row r="20723" spans="2:2">
      <c r="B20723" s="280"/>
    </row>
    <row r="20724" spans="2:2">
      <c r="B20724" s="280"/>
    </row>
    <row r="20725" spans="2:2">
      <c r="B20725" s="280"/>
    </row>
    <row r="20726" spans="2:2">
      <c r="B20726" s="280"/>
    </row>
    <row r="20727" spans="2:2">
      <c r="B20727" s="280"/>
    </row>
    <row r="20728" spans="2:2">
      <c r="B20728" s="280"/>
    </row>
    <row r="20729" spans="2:2">
      <c r="B20729" s="280"/>
    </row>
    <row r="20730" spans="2:2">
      <c r="B20730" s="280"/>
    </row>
    <row r="20731" spans="2:2">
      <c r="B20731" s="280"/>
    </row>
    <row r="20732" spans="2:2">
      <c r="B20732" s="280"/>
    </row>
    <row r="20733" spans="2:2">
      <c r="B20733" s="280"/>
    </row>
    <row r="20734" spans="2:2">
      <c r="B20734" s="280"/>
    </row>
    <row r="20735" spans="2:2">
      <c r="B20735" s="280"/>
    </row>
    <row r="20736" spans="2:2">
      <c r="B20736" s="280"/>
    </row>
    <row r="20737" spans="2:2">
      <c r="B20737" s="280"/>
    </row>
    <row r="20738" spans="2:2">
      <c r="B20738" s="280"/>
    </row>
    <row r="20739" spans="2:2">
      <c r="B20739" s="280"/>
    </row>
    <row r="20740" spans="2:2">
      <c r="B20740" s="280"/>
    </row>
    <row r="20741" spans="2:2">
      <c r="B20741" s="280"/>
    </row>
    <row r="20742" spans="2:2">
      <c r="B20742" s="280"/>
    </row>
    <row r="20743" spans="2:2">
      <c r="B20743" s="280"/>
    </row>
    <row r="20744" spans="2:2">
      <c r="B20744" s="280"/>
    </row>
    <row r="20745" spans="2:2">
      <c r="B20745" s="280"/>
    </row>
    <row r="20746" spans="2:2">
      <c r="B20746" s="280"/>
    </row>
    <row r="20747" spans="2:2">
      <c r="B20747" s="280"/>
    </row>
    <row r="20748" spans="2:2">
      <c r="B20748" s="280"/>
    </row>
    <row r="20749" spans="2:2">
      <c r="B20749" s="280"/>
    </row>
    <row r="20750" spans="2:2">
      <c r="B20750" s="280"/>
    </row>
    <row r="20751" spans="2:2">
      <c r="B20751" s="280"/>
    </row>
    <row r="20752" spans="2:2">
      <c r="B20752" s="280"/>
    </row>
    <row r="20753" spans="2:2">
      <c r="B20753" s="280"/>
    </row>
    <row r="20754" spans="2:2">
      <c r="B20754" s="280"/>
    </row>
    <row r="20755" spans="2:2">
      <c r="B20755" s="280"/>
    </row>
    <row r="20756" spans="2:2">
      <c r="B20756" s="280"/>
    </row>
    <row r="20757" spans="2:2">
      <c r="B20757" s="280"/>
    </row>
    <row r="20758" spans="2:2">
      <c r="B20758" s="280"/>
    </row>
    <row r="20759" spans="2:2">
      <c r="B20759" s="280"/>
    </row>
    <row r="20760" spans="2:2">
      <c r="B20760" s="280"/>
    </row>
    <row r="20761" spans="2:2">
      <c r="B20761" s="280"/>
    </row>
    <row r="20762" spans="2:2">
      <c r="B20762" s="280"/>
    </row>
    <row r="20763" spans="2:2">
      <c r="B20763" s="280"/>
    </row>
    <row r="20764" spans="2:2">
      <c r="B20764" s="280"/>
    </row>
    <row r="20765" spans="2:2">
      <c r="B20765" s="280"/>
    </row>
    <row r="20766" spans="2:2">
      <c r="B20766" s="280"/>
    </row>
    <row r="20767" spans="2:2">
      <c r="B20767" s="280"/>
    </row>
    <row r="20768" spans="2:2">
      <c r="B20768" s="280"/>
    </row>
    <row r="20769" spans="2:2">
      <c r="B20769" s="280"/>
    </row>
    <row r="20770" spans="2:2">
      <c r="B20770" s="280"/>
    </row>
    <row r="20771" spans="2:2">
      <c r="B20771" s="280"/>
    </row>
    <row r="20772" spans="2:2">
      <c r="B20772" s="280"/>
    </row>
    <row r="20773" spans="2:2">
      <c r="B20773" s="280"/>
    </row>
    <row r="20774" spans="2:2">
      <c r="B20774" s="280"/>
    </row>
    <row r="20775" spans="2:2">
      <c r="B20775" s="280"/>
    </row>
    <row r="20776" spans="2:2">
      <c r="B20776" s="280"/>
    </row>
    <row r="20777" spans="2:2">
      <c r="B20777" s="280"/>
    </row>
    <row r="20778" spans="2:2">
      <c r="B20778" s="280"/>
    </row>
    <row r="20779" spans="2:2">
      <c r="B20779" s="280"/>
    </row>
    <row r="20780" spans="2:2">
      <c r="B20780" s="280"/>
    </row>
    <row r="20781" spans="2:2">
      <c r="B20781" s="280"/>
    </row>
    <row r="20782" spans="2:2">
      <c r="B20782" s="280"/>
    </row>
    <row r="20783" spans="2:2">
      <c r="B20783" s="280"/>
    </row>
    <row r="20784" spans="2:2">
      <c r="B20784" s="280"/>
    </row>
    <row r="20785" spans="2:2">
      <c r="B20785" s="280"/>
    </row>
    <row r="20786" spans="2:2">
      <c r="B20786" s="280"/>
    </row>
    <row r="20787" spans="2:2">
      <c r="B20787" s="280"/>
    </row>
    <row r="20788" spans="2:2">
      <c r="B20788" s="280"/>
    </row>
    <row r="20789" spans="2:2">
      <c r="B20789" s="280"/>
    </row>
    <row r="20790" spans="2:2">
      <c r="B20790" s="280"/>
    </row>
    <row r="20791" spans="2:2">
      <c r="B20791" s="280"/>
    </row>
    <row r="20792" spans="2:2">
      <c r="B20792" s="280"/>
    </row>
    <row r="20793" spans="2:2">
      <c r="B20793" s="280"/>
    </row>
    <row r="20794" spans="2:2">
      <c r="B20794" s="280"/>
    </row>
    <row r="20795" spans="2:2">
      <c r="B20795" s="280"/>
    </row>
    <row r="20796" spans="2:2">
      <c r="B20796" s="280"/>
    </row>
    <row r="20797" spans="2:2">
      <c r="B20797" s="280"/>
    </row>
    <row r="20798" spans="2:2">
      <c r="B20798" s="280"/>
    </row>
    <row r="20799" spans="2:2">
      <c r="B20799" s="280"/>
    </row>
    <row r="20800" spans="2:2">
      <c r="B20800" s="280"/>
    </row>
    <row r="20801" spans="2:2">
      <c r="B20801" s="280"/>
    </row>
    <row r="20802" spans="2:2">
      <c r="B20802" s="280"/>
    </row>
    <row r="20803" spans="2:2">
      <c r="B20803" s="280"/>
    </row>
    <row r="20804" spans="2:2">
      <c r="B20804" s="280"/>
    </row>
    <row r="20805" spans="2:2">
      <c r="B20805" s="280"/>
    </row>
    <row r="20806" spans="2:2">
      <c r="B20806" s="280"/>
    </row>
    <row r="20807" spans="2:2">
      <c r="B20807" s="280"/>
    </row>
    <row r="20808" spans="2:2">
      <c r="B20808" s="280"/>
    </row>
    <row r="20809" spans="2:2">
      <c r="B20809" s="280"/>
    </row>
    <row r="20810" spans="2:2">
      <c r="B20810" s="280"/>
    </row>
    <row r="20811" spans="2:2">
      <c r="B20811" s="280"/>
    </row>
    <row r="20812" spans="2:2">
      <c r="B20812" s="280"/>
    </row>
    <row r="20813" spans="2:2">
      <c r="B20813" s="280"/>
    </row>
    <row r="20814" spans="2:2">
      <c r="B20814" s="280"/>
    </row>
    <row r="20815" spans="2:2">
      <c r="B20815" s="280"/>
    </row>
    <row r="20816" spans="2:2">
      <c r="B20816" s="280"/>
    </row>
    <row r="20817" spans="2:2">
      <c r="B20817" s="280"/>
    </row>
    <row r="20818" spans="2:2">
      <c r="B20818" s="280"/>
    </row>
    <row r="20819" spans="2:2">
      <c r="B20819" s="280"/>
    </row>
    <row r="20820" spans="2:2">
      <c r="B20820" s="280"/>
    </row>
    <row r="20821" spans="2:2">
      <c r="B20821" s="280"/>
    </row>
    <row r="20822" spans="2:2">
      <c r="B20822" s="280"/>
    </row>
    <row r="20823" spans="2:2">
      <c r="B20823" s="280"/>
    </row>
    <row r="20824" spans="2:2">
      <c r="B20824" s="280"/>
    </row>
    <row r="20825" spans="2:2">
      <c r="B20825" s="280"/>
    </row>
    <row r="20826" spans="2:2">
      <c r="B20826" s="280"/>
    </row>
    <row r="20827" spans="2:2">
      <c r="B20827" s="280"/>
    </row>
    <row r="20828" spans="2:2">
      <c r="B20828" s="280"/>
    </row>
    <row r="20829" spans="2:2">
      <c r="B20829" s="280"/>
    </row>
    <row r="20830" spans="2:2">
      <c r="B20830" s="280"/>
    </row>
    <row r="20831" spans="2:2">
      <c r="B20831" s="280"/>
    </row>
    <row r="20832" spans="2:2">
      <c r="B20832" s="280"/>
    </row>
    <row r="20833" spans="2:2">
      <c r="B20833" s="280"/>
    </row>
    <row r="20834" spans="2:2">
      <c r="B20834" s="280"/>
    </row>
    <row r="20835" spans="2:2">
      <c r="B20835" s="280"/>
    </row>
    <row r="20836" spans="2:2">
      <c r="B20836" s="280"/>
    </row>
    <row r="20837" spans="2:2">
      <c r="B20837" s="280"/>
    </row>
    <row r="20838" spans="2:2">
      <c r="B20838" s="280"/>
    </row>
    <row r="20839" spans="2:2">
      <c r="B20839" s="280"/>
    </row>
    <row r="20840" spans="2:2">
      <c r="B20840" s="280"/>
    </row>
    <row r="20841" spans="2:2">
      <c r="B20841" s="280"/>
    </row>
    <row r="20842" spans="2:2">
      <c r="B20842" s="280"/>
    </row>
    <row r="20843" spans="2:2">
      <c r="B20843" s="280"/>
    </row>
    <row r="20844" spans="2:2">
      <c r="B20844" s="280"/>
    </row>
    <row r="20845" spans="2:2">
      <c r="B20845" s="280"/>
    </row>
    <row r="20846" spans="2:2">
      <c r="B20846" s="280"/>
    </row>
    <row r="20847" spans="2:2">
      <c r="B20847" s="280"/>
    </row>
    <row r="20848" spans="2:2">
      <c r="B20848" s="280"/>
    </row>
    <row r="20849" spans="2:2">
      <c r="B20849" s="280"/>
    </row>
    <row r="20850" spans="2:2">
      <c r="B20850" s="280"/>
    </row>
    <row r="20851" spans="2:2">
      <c r="B20851" s="280"/>
    </row>
    <row r="20852" spans="2:2">
      <c r="B20852" s="280"/>
    </row>
    <row r="20853" spans="2:2">
      <c r="B20853" s="280"/>
    </row>
    <row r="20854" spans="2:2">
      <c r="B20854" s="280"/>
    </row>
    <row r="20855" spans="2:2">
      <c r="B20855" s="280"/>
    </row>
    <row r="20856" spans="2:2">
      <c r="B20856" s="280"/>
    </row>
    <row r="20857" spans="2:2">
      <c r="B20857" s="280"/>
    </row>
    <row r="20858" spans="2:2">
      <c r="B20858" s="280"/>
    </row>
    <row r="20859" spans="2:2">
      <c r="B20859" s="280"/>
    </row>
    <row r="20860" spans="2:2">
      <c r="B20860" s="280"/>
    </row>
    <row r="20861" spans="2:2">
      <c r="B20861" s="280"/>
    </row>
    <row r="20862" spans="2:2">
      <c r="B20862" s="280"/>
    </row>
    <row r="20863" spans="2:2">
      <c r="B20863" s="280"/>
    </row>
    <row r="20864" spans="2:2">
      <c r="B20864" s="280"/>
    </row>
    <row r="20865" spans="2:2">
      <c r="B20865" s="280"/>
    </row>
    <row r="20866" spans="2:2">
      <c r="B20866" s="280"/>
    </row>
    <row r="20867" spans="2:2">
      <c r="B20867" s="280"/>
    </row>
    <row r="20868" spans="2:2">
      <c r="B20868" s="280"/>
    </row>
    <row r="20869" spans="2:2">
      <c r="B20869" s="280"/>
    </row>
    <row r="20870" spans="2:2">
      <c r="B20870" s="280"/>
    </row>
    <row r="20871" spans="2:2">
      <c r="B20871" s="280"/>
    </row>
    <row r="20872" spans="2:2">
      <c r="B20872" s="280"/>
    </row>
    <row r="20873" spans="2:2">
      <c r="B20873" s="280"/>
    </row>
    <row r="20874" spans="2:2">
      <c r="B20874" s="280"/>
    </row>
    <row r="20875" spans="2:2">
      <c r="B20875" s="280"/>
    </row>
    <row r="20876" spans="2:2">
      <c r="B20876" s="280"/>
    </row>
    <row r="20877" spans="2:2">
      <c r="B20877" s="280"/>
    </row>
    <row r="20878" spans="2:2">
      <c r="B20878" s="280"/>
    </row>
    <row r="20879" spans="2:2">
      <c r="B20879" s="280"/>
    </row>
    <row r="20880" spans="2:2">
      <c r="B20880" s="280"/>
    </row>
    <row r="20881" spans="2:2">
      <c r="B20881" s="280"/>
    </row>
    <row r="20882" spans="2:2">
      <c r="B20882" s="280"/>
    </row>
    <row r="20883" spans="2:2">
      <c r="B20883" s="280"/>
    </row>
    <row r="20884" spans="2:2">
      <c r="B20884" s="280"/>
    </row>
    <row r="20885" spans="2:2">
      <c r="B20885" s="280"/>
    </row>
    <row r="20886" spans="2:2">
      <c r="B20886" s="280"/>
    </row>
    <row r="20887" spans="2:2">
      <c r="B20887" s="280"/>
    </row>
    <row r="20888" spans="2:2">
      <c r="B20888" s="280"/>
    </row>
    <row r="20889" spans="2:2">
      <c r="B20889" s="280"/>
    </row>
    <row r="20890" spans="2:2">
      <c r="B20890" s="280"/>
    </row>
    <row r="20891" spans="2:2">
      <c r="B20891" s="280"/>
    </row>
    <row r="20892" spans="2:2">
      <c r="B20892" s="280"/>
    </row>
    <row r="20893" spans="2:2">
      <c r="B20893" s="280"/>
    </row>
    <row r="20894" spans="2:2">
      <c r="B20894" s="280"/>
    </row>
    <row r="20895" spans="2:2">
      <c r="B20895" s="280"/>
    </row>
    <row r="20896" spans="2:2">
      <c r="B20896" s="280"/>
    </row>
    <row r="20897" spans="2:2">
      <c r="B20897" s="280"/>
    </row>
    <row r="20898" spans="2:2">
      <c r="B20898" s="280"/>
    </row>
    <row r="20899" spans="2:2">
      <c r="B20899" s="280"/>
    </row>
    <row r="20900" spans="2:2">
      <c r="B20900" s="280"/>
    </row>
    <row r="20901" spans="2:2">
      <c r="B20901" s="280"/>
    </row>
    <row r="20902" spans="2:2">
      <c r="B20902" s="280"/>
    </row>
    <row r="20903" spans="2:2">
      <c r="B20903" s="280"/>
    </row>
    <row r="20904" spans="2:2">
      <c r="B20904" s="280"/>
    </row>
    <row r="20905" spans="2:2">
      <c r="B20905" s="280"/>
    </row>
    <row r="20906" spans="2:2">
      <c r="B20906" s="280"/>
    </row>
    <row r="20907" spans="2:2">
      <c r="B20907" s="280"/>
    </row>
    <row r="20908" spans="2:2">
      <c r="B20908" s="280"/>
    </row>
    <row r="20909" spans="2:2">
      <c r="B20909" s="280"/>
    </row>
    <row r="20910" spans="2:2">
      <c r="B20910" s="280"/>
    </row>
    <row r="20911" spans="2:2">
      <c r="B20911" s="280"/>
    </row>
    <row r="20912" spans="2:2">
      <c r="B20912" s="280"/>
    </row>
    <row r="20913" spans="2:2">
      <c r="B20913" s="280"/>
    </row>
    <row r="20914" spans="2:2">
      <c r="B20914" s="280"/>
    </row>
    <row r="20915" spans="2:2">
      <c r="B20915" s="280"/>
    </row>
    <row r="20916" spans="2:2">
      <c r="B20916" s="280"/>
    </row>
    <row r="20917" spans="2:2">
      <c r="B20917" s="280"/>
    </row>
    <row r="20918" spans="2:2">
      <c r="B20918" s="280"/>
    </row>
    <row r="20919" spans="2:2">
      <c r="B20919" s="280"/>
    </row>
    <row r="20920" spans="2:2">
      <c r="B20920" s="280"/>
    </row>
    <row r="20921" spans="2:2">
      <c r="B20921" s="280"/>
    </row>
    <row r="20922" spans="2:2">
      <c r="B20922" s="280"/>
    </row>
    <row r="20923" spans="2:2">
      <c r="B20923" s="280"/>
    </row>
    <row r="20924" spans="2:2">
      <c r="B20924" s="280"/>
    </row>
    <row r="20925" spans="2:2">
      <c r="B20925" s="280"/>
    </row>
    <row r="20926" spans="2:2">
      <c r="B20926" s="280"/>
    </row>
    <row r="20927" spans="2:2">
      <c r="B20927" s="280"/>
    </row>
    <row r="20928" spans="2:2">
      <c r="B20928" s="280"/>
    </row>
    <row r="20929" spans="2:2">
      <c r="B20929" s="280"/>
    </row>
    <row r="20930" spans="2:2">
      <c r="B20930" s="280"/>
    </row>
    <row r="20931" spans="2:2">
      <c r="B20931" s="280"/>
    </row>
    <row r="20932" spans="2:2">
      <c r="B20932" s="280"/>
    </row>
    <row r="20933" spans="2:2">
      <c r="B20933" s="280"/>
    </row>
    <row r="20934" spans="2:2">
      <c r="B20934" s="280"/>
    </row>
    <row r="20935" spans="2:2">
      <c r="B20935" s="280"/>
    </row>
    <row r="20936" spans="2:2">
      <c r="B20936" s="280"/>
    </row>
    <row r="20937" spans="2:2">
      <c r="B20937" s="280"/>
    </row>
    <row r="20938" spans="2:2">
      <c r="B20938" s="280"/>
    </row>
    <row r="20939" spans="2:2">
      <c r="B20939" s="280"/>
    </row>
    <row r="20940" spans="2:2">
      <c r="B20940" s="280"/>
    </row>
    <row r="20941" spans="2:2">
      <c r="B20941" s="280"/>
    </row>
    <row r="20942" spans="2:2">
      <c r="B20942" s="280"/>
    </row>
    <row r="20943" spans="2:2">
      <c r="B20943" s="280"/>
    </row>
    <row r="20944" spans="2:2">
      <c r="B20944" s="280"/>
    </row>
    <row r="20945" spans="2:2">
      <c r="B20945" s="280"/>
    </row>
    <row r="20946" spans="2:2">
      <c r="B20946" s="280"/>
    </row>
    <row r="20947" spans="2:2">
      <c r="B20947" s="280"/>
    </row>
    <row r="20948" spans="2:2">
      <c r="B20948" s="280"/>
    </row>
    <row r="20949" spans="2:2">
      <c r="B20949" s="280"/>
    </row>
    <row r="20950" spans="2:2">
      <c r="B20950" s="280"/>
    </row>
    <row r="20951" spans="2:2">
      <c r="B20951" s="280"/>
    </row>
    <row r="20952" spans="2:2">
      <c r="B20952" s="280"/>
    </row>
    <row r="20953" spans="2:2">
      <c r="B20953" s="280"/>
    </row>
    <row r="20954" spans="2:2">
      <c r="B20954" s="280"/>
    </row>
    <row r="20955" spans="2:2">
      <c r="B20955" s="280"/>
    </row>
    <row r="20956" spans="2:2">
      <c r="B20956" s="280"/>
    </row>
    <row r="20957" spans="2:2">
      <c r="B20957" s="280"/>
    </row>
    <row r="20958" spans="2:2">
      <c r="B20958" s="280"/>
    </row>
    <row r="20959" spans="2:2">
      <c r="B20959" s="280"/>
    </row>
    <row r="20960" spans="2:2">
      <c r="B20960" s="280"/>
    </row>
    <row r="20961" spans="2:2">
      <c r="B20961" s="280"/>
    </row>
    <row r="20962" spans="2:2">
      <c r="B20962" s="280"/>
    </row>
    <row r="20963" spans="2:2">
      <c r="B20963" s="280"/>
    </row>
    <row r="20964" spans="2:2">
      <c r="B20964" s="280"/>
    </row>
    <row r="20965" spans="2:2">
      <c r="B20965" s="280"/>
    </row>
    <row r="20966" spans="2:2">
      <c r="B20966" s="280"/>
    </row>
    <row r="20967" spans="2:2">
      <c r="B20967" s="280"/>
    </row>
    <row r="20968" spans="2:2">
      <c r="B20968" s="280"/>
    </row>
    <row r="20969" spans="2:2">
      <c r="B20969" s="280"/>
    </row>
    <row r="20970" spans="2:2">
      <c r="B20970" s="280"/>
    </row>
    <row r="20971" spans="2:2">
      <c r="B20971" s="280"/>
    </row>
    <row r="20972" spans="2:2">
      <c r="B20972" s="280"/>
    </row>
    <row r="20973" spans="2:2">
      <c r="B20973" s="280"/>
    </row>
    <row r="20974" spans="2:2">
      <c r="B20974" s="280"/>
    </row>
    <row r="20975" spans="2:2">
      <c r="B20975" s="280"/>
    </row>
    <row r="20976" spans="2:2">
      <c r="B20976" s="280"/>
    </row>
    <row r="20977" spans="2:2">
      <c r="B20977" s="280"/>
    </row>
    <row r="20978" spans="2:2">
      <c r="B20978" s="280"/>
    </row>
    <row r="20979" spans="2:2">
      <c r="B20979" s="280"/>
    </row>
    <row r="20980" spans="2:2">
      <c r="B20980" s="280"/>
    </row>
    <row r="20981" spans="2:2">
      <c r="B20981" s="280"/>
    </row>
    <row r="20982" spans="2:2">
      <c r="B20982" s="280"/>
    </row>
    <row r="20983" spans="2:2">
      <c r="B20983" s="280"/>
    </row>
    <row r="20984" spans="2:2">
      <c r="B20984" s="280"/>
    </row>
    <row r="20985" spans="2:2">
      <c r="B20985" s="280"/>
    </row>
    <row r="20986" spans="2:2">
      <c r="B20986" s="280"/>
    </row>
    <row r="20987" spans="2:2">
      <c r="B20987" s="280"/>
    </row>
    <row r="20988" spans="2:2">
      <c r="B20988" s="280"/>
    </row>
    <row r="20989" spans="2:2">
      <c r="B20989" s="280"/>
    </row>
    <row r="20990" spans="2:2">
      <c r="B20990" s="280"/>
    </row>
    <row r="20991" spans="2:2">
      <c r="B20991" s="280"/>
    </row>
    <row r="20992" spans="2:2">
      <c r="B20992" s="280"/>
    </row>
    <row r="20993" spans="2:2">
      <c r="B20993" s="280"/>
    </row>
    <row r="20994" spans="2:2">
      <c r="B20994" s="280"/>
    </row>
    <row r="20995" spans="2:2">
      <c r="B20995" s="280"/>
    </row>
    <row r="20996" spans="2:2">
      <c r="B20996" s="280"/>
    </row>
    <row r="20997" spans="2:2">
      <c r="B20997" s="280"/>
    </row>
    <row r="20998" spans="2:2">
      <c r="B20998" s="280"/>
    </row>
    <row r="20999" spans="2:2">
      <c r="B20999" s="280"/>
    </row>
    <row r="21000" spans="2:2">
      <c r="B21000" s="280"/>
    </row>
    <row r="21001" spans="2:2">
      <c r="B21001" s="280"/>
    </row>
    <row r="21002" spans="2:2">
      <c r="B21002" s="280"/>
    </row>
    <row r="21003" spans="2:2">
      <c r="B21003" s="280"/>
    </row>
    <row r="21004" spans="2:2">
      <c r="B21004" s="280"/>
    </row>
    <row r="21005" spans="2:2">
      <c r="B21005" s="280"/>
    </row>
    <row r="21006" spans="2:2">
      <c r="B21006" s="280"/>
    </row>
    <row r="21007" spans="2:2">
      <c r="B21007" s="280"/>
    </row>
    <row r="21008" spans="2:2">
      <c r="B21008" s="280"/>
    </row>
    <row r="21009" spans="2:2">
      <c r="B21009" s="280"/>
    </row>
    <row r="21010" spans="2:2">
      <c r="B21010" s="280"/>
    </row>
    <row r="21011" spans="2:2">
      <c r="B21011" s="280"/>
    </row>
    <row r="21012" spans="2:2">
      <c r="B21012" s="280"/>
    </row>
    <row r="21013" spans="2:2">
      <c r="B21013" s="280"/>
    </row>
    <row r="21014" spans="2:2">
      <c r="B21014" s="280"/>
    </row>
    <row r="21015" spans="2:2">
      <c r="B21015" s="280"/>
    </row>
    <row r="21016" spans="2:2">
      <c r="B21016" s="280"/>
    </row>
    <row r="21017" spans="2:2">
      <c r="B21017" s="280"/>
    </row>
    <row r="21018" spans="2:2">
      <c r="B21018" s="280"/>
    </row>
    <row r="21019" spans="2:2">
      <c r="B21019" s="280"/>
    </row>
    <row r="21020" spans="2:2">
      <c r="B21020" s="280"/>
    </row>
    <row r="21021" spans="2:2">
      <c r="B21021" s="280"/>
    </row>
    <row r="21022" spans="2:2">
      <c r="B21022" s="280"/>
    </row>
    <row r="21023" spans="2:2">
      <c r="B21023" s="280"/>
    </row>
    <row r="21024" spans="2:2">
      <c r="B21024" s="280"/>
    </row>
    <row r="21025" spans="2:2">
      <c r="B21025" s="280"/>
    </row>
    <row r="21026" spans="2:2">
      <c r="B21026" s="280"/>
    </row>
    <row r="21027" spans="2:2">
      <c r="B21027" s="280"/>
    </row>
    <row r="21028" spans="2:2">
      <c r="B21028" s="280"/>
    </row>
    <row r="21029" spans="2:2">
      <c r="B21029" s="280"/>
    </row>
    <row r="21030" spans="2:2">
      <c r="B21030" s="280"/>
    </row>
    <row r="21031" spans="2:2">
      <c r="B21031" s="280"/>
    </row>
    <row r="21032" spans="2:2">
      <c r="B21032" s="280"/>
    </row>
    <row r="21033" spans="2:2">
      <c r="B21033" s="280"/>
    </row>
    <row r="21034" spans="2:2">
      <c r="B21034" s="280"/>
    </row>
    <row r="21035" spans="2:2">
      <c r="B21035" s="280"/>
    </row>
    <row r="21036" spans="2:2">
      <c r="B21036" s="280"/>
    </row>
    <row r="21037" spans="2:2">
      <c r="B21037" s="280"/>
    </row>
    <row r="21038" spans="2:2">
      <c r="B21038" s="280"/>
    </row>
    <row r="21039" spans="2:2">
      <c r="B21039" s="280"/>
    </row>
    <row r="21040" spans="2:2">
      <c r="B21040" s="280"/>
    </row>
    <row r="21041" spans="2:2">
      <c r="B21041" s="280"/>
    </row>
    <row r="21042" spans="2:2">
      <c r="B21042" s="280"/>
    </row>
    <row r="21043" spans="2:2">
      <c r="B21043" s="280"/>
    </row>
    <row r="21044" spans="2:2">
      <c r="B21044" s="280"/>
    </row>
    <row r="21045" spans="2:2">
      <c r="B21045" s="280"/>
    </row>
    <row r="21046" spans="2:2">
      <c r="B21046" s="280"/>
    </row>
    <row r="21047" spans="2:2">
      <c r="B21047" s="280"/>
    </row>
    <row r="21048" spans="2:2">
      <c r="B21048" s="280"/>
    </row>
    <row r="21049" spans="2:2">
      <c r="B21049" s="280"/>
    </row>
    <row r="21050" spans="2:2">
      <c r="B21050" s="280"/>
    </row>
    <row r="21051" spans="2:2">
      <c r="B21051" s="280"/>
    </row>
    <row r="21052" spans="2:2">
      <c r="B21052" s="280"/>
    </row>
    <row r="21053" spans="2:2">
      <c r="B21053" s="280"/>
    </row>
    <row r="21054" spans="2:2">
      <c r="B21054" s="280"/>
    </row>
    <row r="21055" spans="2:2">
      <c r="B21055" s="280"/>
    </row>
    <row r="21056" spans="2:2">
      <c r="B21056" s="280"/>
    </row>
    <row r="21057" spans="2:2">
      <c r="B21057" s="280"/>
    </row>
    <row r="21058" spans="2:2">
      <c r="B21058" s="280"/>
    </row>
    <row r="21059" spans="2:2">
      <c r="B21059" s="280"/>
    </row>
    <row r="21060" spans="2:2">
      <c r="B21060" s="280"/>
    </row>
    <row r="21061" spans="2:2">
      <c r="B21061" s="280"/>
    </row>
    <row r="21062" spans="2:2">
      <c r="B21062" s="280"/>
    </row>
    <row r="21063" spans="2:2">
      <c r="B21063" s="280"/>
    </row>
    <row r="21064" spans="2:2">
      <c r="B21064" s="280"/>
    </row>
    <row r="21065" spans="2:2">
      <c r="B21065" s="280"/>
    </row>
    <row r="21066" spans="2:2">
      <c r="B21066" s="280"/>
    </row>
    <row r="21067" spans="2:2">
      <c r="B21067" s="280"/>
    </row>
    <row r="21068" spans="2:2">
      <c r="B21068" s="280"/>
    </row>
    <row r="21069" spans="2:2">
      <c r="B21069" s="280"/>
    </row>
    <row r="21070" spans="2:2">
      <c r="B21070" s="280"/>
    </row>
    <row r="21071" spans="2:2">
      <c r="B21071" s="280"/>
    </row>
    <row r="21072" spans="2:2">
      <c r="B21072" s="280"/>
    </row>
    <row r="21073" spans="2:2">
      <c r="B21073" s="280"/>
    </row>
    <row r="21074" spans="2:2">
      <c r="B21074" s="280"/>
    </row>
    <row r="21075" spans="2:2">
      <c r="B21075" s="280"/>
    </row>
    <row r="21076" spans="2:2">
      <c r="B21076" s="280"/>
    </row>
    <row r="21077" spans="2:2">
      <c r="B21077" s="280"/>
    </row>
    <row r="21078" spans="2:2">
      <c r="B21078" s="280"/>
    </row>
    <row r="21079" spans="2:2">
      <c r="B21079" s="280"/>
    </row>
    <row r="21080" spans="2:2">
      <c r="B21080" s="280"/>
    </row>
    <row r="21081" spans="2:2">
      <c r="B21081" s="280"/>
    </row>
    <row r="21082" spans="2:2">
      <c r="B21082" s="280"/>
    </row>
    <row r="21083" spans="2:2">
      <c r="B21083" s="280"/>
    </row>
    <row r="21084" spans="2:2">
      <c r="B21084" s="280"/>
    </row>
    <row r="21085" spans="2:2">
      <c r="B21085" s="280"/>
    </row>
    <row r="21086" spans="2:2">
      <c r="B21086" s="280"/>
    </row>
    <row r="21087" spans="2:2">
      <c r="B21087" s="280"/>
    </row>
    <row r="21088" spans="2:2">
      <c r="B21088" s="280"/>
    </row>
    <row r="21089" spans="2:2">
      <c r="B21089" s="280"/>
    </row>
    <row r="21090" spans="2:2">
      <c r="B21090" s="280"/>
    </row>
    <row r="21091" spans="2:2">
      <c r="B21091" s="280"/>
    </row>
    <row r="21092" spans="2:2">
      <c r="B21092" s="280"/>
    </row>
    <row r="21093" spans="2:2">
      <c r="B21093" s="280"/>
    </row>
    <row r="21094" spans="2:2">
      <c r="B21094" s="280"/>
    </row>
    <row r="21095" spans="2:2">
      <c r="B21095" s="280"/>
    </row>
    <row r="21096" spans="2:2">
      <c r="B21096" s="280"/>
    </row>
    <row r="21097" spans="2:2">
      <c r="B21097" s="280"/>
    </row>
    <row r="21098" spans="2:2">
      <c r="B21098" s="280"/>
    </row>
    <row r="21099" spans="2:2">
      <c r="B21099" s="280"/>
    </row>
    <row r="21100" spans="2:2">
      <c r="B21100" s="280"/>
    </row>
    <row r="21101" spans="2:2">
      <c r="B21101" s="280"/>
    </row>
    <row r="21102" spans="2:2">
      <c r="B21102" s="280"/>
    </row>
    <row r="21103" spans="2:2">
      <c r="B21103" s="280"/>
    </row>
    <row r="21104" spans="2:2">
      <c r="B21104" s="280"/>
    </row>
    <row r="21105" spans="2:2">
      <c r="B21105" s="280"/>
    </row>
    <row r="21106" spans="2:2">
      <c r="B21106" s="280"/>
    </row>
    <row r="21107" spans="2:2">
      <c r="B21107" s="280"/>
    </row>
    <row r="21108" spans="2:2">
      <c r="B21108" s="280"/>
    </row>
    <row r="21109" spans="2:2">
      <c r="B21109" s="280"/>
    </row>
    <row r="21110" spans="2:2">
      <c r="B21110" s="280"/>
    </row>
    <row r="21111" spans="2:2">
      <c r="B21111" s="280"/>
    </row>
    <row r="21112" spans="2:2">
      <c r="B21112" s="280"/>
    </row>
    <row r="21113" spans="2:2">
      <c r="B21113" s="280"/>
    </row>
    <row r="21114" spans="2:2">
      <c r="B21114" s="280"/>
    </row>
    <row r="21115" spans="2:2">
      <c r="B21115" s="280"/>
    </row>
    <row r="21116" spans="2:2">
      <c r="B21116" s="280"/>
    </row>
    <row r="21117" spans="2:2">
      <c r="B21117" s="280"/>
    </row>
    <row r="21118" spans="2:2">
      <c r="B21118" s="280"/>
    </row>
    <row r="21119" spans="2:2">
      <c r="B21119" s="280"/>
    </row>
    <row r="21120" spans="2:2">
      <c r="B21120" s="280"/>
    </row>
    <row r="21121" spans="2:2">
      <c r="B21121" s="280"/>
    </row>
    <row r="21122" spans="2:2">
      <c r="B21122" s="280"/>
    </row>
    <row r="21123" spans="2:2">
      <c r="B21123" s="280"/>
    </row>
    <row r="21124" spans="2:2">
      <c r="B21124" s="280"/>
    </row>
    <row r="21125" spans="2:2">
      <c r="B21125" s="280"/>
    </row>
    <row r="21126" spans="2:2">
      <c r="B21126" s="280"/>
    </row>
    <row r="21127" spans="2:2">
      <c r="B21127" s="280"/>
    </row>
    <row r="21128" spans="2:2">
      <c r="B21128" s="280"/>
    </row>
    <row r="21129" spans="2:2">
      <c r="B21129" s="280"/>
    </row>
    <row r="21130" spans="2:2">
      <c r="B21130" s="280"/>
    </row>
    <row r="21131" spans="2:2">
      <c r="B21131" s="280"/>
    </row>
    <row r="21132" spans="2:2">
      <c r="B21132" s="280"/>
    </row>
    <row r="21133" spans="2:2">
      <c r="B21133" s="280"/>
    </row>
    <row r="21134" spans="2:2">
      <c r="B21134" s="280"/>
    </row>
    <row r="21135" spans="2:2">
      <c r="B21135" s="280"/>
    </row>
    <row r="21136" spans="2:2">
      <c r="B21136" s="280"/>
    </row>
    <row r="21137" spans="2:2">
      <c r="B21137" s="280"/>
    </row>
    <row r="21138" spans="2:2">
      <c r="B21138" s="280"/>
    </row>
    <row r="21139" spans="2:2">
      <c r="B21139" s="280"/>
    </row>
    <row r="21140" spans="2:2">
      <c r="B21140" s="280"/>
    </row>
    <row r="21141" spans="2:2">
      <c r="B21141" s="280"/>
    </row>
    <row r="21142" spans="2:2">
      <c r="B21142" s="280"/>
    </row>
    <row r="21143" spans="2:2">
      <c r="B21143" s="280"/>
    </row>
    <row r="21144" spans="2:2">
      <c r="B21144" s="280"/>
    </row>
    <row r="21145" spans="2:2">
      <c r="B21145" s="280"/>
    </row>
    <row r="21146" spans="2:2">
      <c r="B21146" s="280"/>
    </row>
    <row r="21147" spans="2:2">
      <c r="B21147" s="280"/>
    </row>
    <row r="21148" spans="2:2">
      <c r="B21148" s="280"/>
    </row>
    <row r="21149" spans="2:2">
      <c r="B21149" s="280"/>
    </row>
    <row r="21150" spans="2:2">
      <c r="B21150" s="280"/>
    </row>
    <row r="21151" spans="2:2">
      <c r="B21151" s="280"/>
    </row>
    <row r="21152" spans="2:2">
      <c r="B21152" s="280"/>
    </row>
    <row r="21153" spans="2:2">
      <c r="B21153" s="280"/>
    </row>
    <row r="21154" spans="2:2">
      <c r="B21154" s="280"/>
    </row>
    <row r="21155" spans="2:2">
      <c r="B21155" s="280"/>
    </row>
    <row r="21156" spans="2:2">
      <c r="B21156" s="280"/>
    </row>
    <row r="21157" spans="2:2">
      <c r="B21157" s="280"/>
    </row>
    <row r="21158" spans="2:2">
      <c r="B21158" s="280"/>
    </row>
    <row r="21159" spans="2:2">
      <c r="B21159" s="280"/>
    </row>
    <row r="21160" spans="2:2">
      <c r="B21160" s="280"/>
    </row>
    <row r="21161" spans="2:2">
      <c r="B21161" s="280"/>
    </row>
    <row r="21162" spans="2:2">
      <c r="B21162" s="280"/>
    </row>
    <row r="21163" spans="2:2">
      <c r="B21163" s="280"/>
    </row>
    <row r="21164" spans="2:2">
      <c r="B21164" s="280"/>
    </row>
    <row r="21165" spans="2:2">
      <c r="B21165" s="280"/>
    </row>
    <row r="21166" spans="2:2">
      <c r="B21166" s="280"/>
    </row>
    <row r="21167" spans="2:2">
      <c r="B21167" s="280"/>
    </row>
    <row r="21168" spans="2:2">
      <c r="B21168" s="280"/>
    </row>
    <row r="21169" spans="2:2">
      <c r="B21169" s="280"/>
    </row>
    <row r="21170" spans="2:2">
      <c r="B21170" s="280"/>
    </row>
    <row r="21171" spans="2:2">
      <c r="B21171" s="280"/>
    </row>
    <row r="21172" spans="2:2">
      <c r="B21172" s="280"/>
    </row>
    <row r="21173" spans="2:2">
      <c r="B21173" s="280"/>
    </row>
    <row r="21174" spans="2:2">
      <c r="B21174" s="280"/>
    </row>
    <row r="21175" spans="2:2">
      <c r="B21175" s="280"/>
    </row>
    <row r="21176" spans="2:2">
      <c r="B21176" s="280"/>
    </row>
    <row r="21177" spans="2:2">
      <c r="B21177" s="280"/>
    </row>
    <row r="21178" spans="2:2">
      <c r="B21178" s="280"/>
    </row>
    <row r="21179" spans="2:2">
      <c r="B21179" s="280"/>
    </row>
    <row r="21180" spans="2:2">
      <c r="B21180" s="280"/>
    </row>
    <row r="21181" spans="2:2">
      <c r="B21181" s="280"/>
    </row>
    <row r="21182" spans="2:2">
      <c r="B21182" s="280"/>
    </row>
    <row r="21183" spans="2:2">
      <c r="B21183" s="280"/>
    </row>
    <row r="21184" spans="2:2">
      <c r="B21184" s="280"/>
    </row>
    <row r="21185" spans="2:2">
      <c r="B21185" s="280"/>
    </row>
    <row r="21186" spans="2:2">
      <c r="B21186" s="280"/>
    </row>
    <row r="21187" spans="2:2">
      <c r="B21187" s="280"/>
    </row>
    <row r="21188" spans="2:2">
      <c r="B21188" s="280"/>
    </row>
    <row r="21189" spans="2:2">
      <c r="B21189" s="280"/>
    </row>
    <row r="21190" spans="2:2">
      <c r="B21190" s="280"/>
    </row>
    <row r="21191" spans="2:2">
      <c r="B21191" s="280"/>
    </row>
    <row r="21192" spans="2:2">
      <c r="B21192" s="280"/>
    </row>
    <row r="21193" spans="2:2">
      <c r="B21193" s="280"/>
    </row>
    <row r="21194" spans="2:2">
      <c r="B21194" s="280"/>
    </row>
    <row r="21195" spans="2:2">
      <c r="B21195" s="280"/>
    </row>
    <row r="21196" spans="2:2">
      <c r="B21196" s="280"/>
    </row>
    <row r="21197" spans="2:2">
      <c r="B21197" s="280"/>
    </row>
    <row r="21198" spans="2:2">
      <c r="B21198" s="280"/>
    </row>
    <row r="21199" spans="2:2">
      <c r="B21199" s="280"/>
    </row>
    <row r="21200" spans="2:2">
      <c r="B21200" s="280"/>
    </row>
    <row r="21201" spans="2:2">
      <c r="B21201" s="280"/>
    </row>
    <row r="21202" spans="2:2">
      <c r="B21202" s="280"/>
    </row>
    <row r="21203" spans="2:2">
      <c r="B21203" s="280"/>
    </row>
    <row r="21204" spans="2:2">
      <c r="B21204" s="280"/>
    </row>
    <row r="21205" spans="2:2">
      <c r="B21205" s="280"/>
    </row>
    <row r="21206" spans="2:2">
      <c r="B21206" s="280"/>
    </row>
    <row r="21207" spans="2:2">
      <c r="B21207" s="280"/>
    </row>
    <row r="21208" spans="2:2">
      <c r="B21208" s="280"/>
    </row>
    <row r="21209" spans="2:2">
      <c r="B21209" s="280"/>
    </row>
    <row r="21210" spans="2:2">
      <c r="B21210" s="280"/>
    </row>
    <row r="21211" spans="2:2">
      <c r="B21211" s="280"/>
    </row>
    <row r="21212" spans="2:2">
      <c r="B21212" s="280"/>
    </row>
    <row r="21213" spans="2:2">
      <c r="B21213" s="280"/>
    </row>
    <row r="21214" spans="2:2">
      <c r="B21214" s="280"/>
    </row>
    <row r="21215" spans="2:2">
      <c r="B21215" s="280"/>
    </row>
    <row r="21216" spans="2:2">
      <c r="B21216" s="280"/>
    </row>
    <row r="21217" spans="2:2">
      <c r="B21217" s="280"/>
    </row>
    <row r="21218" spans="2:2">
      <c r="B21218" s="280"/>
    </row>
    <row r="21219" spans="2:2">
      <c r="B21219" s="280"/>
    </row>
    <row r="21220" spans="2:2">
      <c r="B21220" s="280"/>
    </row>
    <row r="21221" spans="2:2">
      <c r="B21221" s="280"/>
    </row>
    <row r="21222" spans="2:2">
      <c r="B21222" s="280"/>
    </row>
    <row r="21223" spans="2:2">
      <c r="B21223" s="280"/>
    </row>
    <row r="21224" spans="2:2">
      <c r="B21224" s="280"/>
    </row>
    <row r="21225" spans="2:2">
      <c r="B21225" s="280"/>
    </row>
    <row r="21226" spans="2:2">
      <c r="B21226" s="280"/>
    </row>
    <row r="21227" spans="2:2">
      <c r="B21227" s="280"/>
    </row>
    <row r="21228" spans="2:2">
      <c r="B21228" s="280"/>
    </row>
    <row r="21229" spans="2:2">
      <c r="B21229" s="280"/>
    </row>
    <row r="21230" spans="2:2">
      <c r="B21230" s="280"/>
    </row>
    <row r="21231" spans="2:2">
      <c r="B21231" s="280"/>
    </row>
    <row r="21232" spans="2:2">
      <c r="B21232" s="280"/>
    </row>
    <row r="21233" spans="2:2">
      <c r="B21233" s="280"/>
    </row>
    <row r="21234" spans="2:2">
      <c r="B21234" s="280"/>
    </row>
    <row r="21235" spans="2:2">
      <c r="B21235" s="280"/>
    </row>
    <row r="21236" spans="2:2">
      <c r="B21236" s="280"/>
    </row>
    <row r="21237" spans="2:2">
      <c r="B21237" s="280"/>
    </row>
    <row r="21238" spans="2:2">
      <c r="B21238" s="280"/>
    </row>
    <row r="21239" spans="2:2">
      <c r="B21239" s="280"/>
    </row>
    <row r="21240" spans="2:2">
      <c r="B21240" s="280"/>
    </row>
    <row r="21241" spans="2:2">
      <c r="B21241" s="280"/>
    </row>
    <row r="21242" spans="2:2">
      <c r="B21242" s="280"/>
    </row>
    <row r="21243" spans="2:2">
      <c r="B21243" s="280"/>
    </row>
    <row r="21244" spans="2:2">
      <c r="B21244" s="280"/>
    </row>
    <row r="21245" spans="2:2">
      <c r="B21245" s="280"/>
    </row>
    <row r="21246" spans="2:2">
      <c r="B21246" s="280"/>
    </row>
    <row r="21247" spans="2:2">
      <c r="B21247" s="280"/>
    </row>
    <row r="21248" spans="2:2">
      <c r="B21248" s="280"/>
    </row>
    <row r="21249" spans="2:2">
      <c r="B21249" s="280"/>
    </row>
    <row r="21250" spans="2:2">
      <c r="B21250" s="280"/>
    </row>
    <row r="21251" spans="2:2">
      <c r="B21251" s="280"/>
    </row>
    <row r="21252" spans="2:2">
      <c r="B21252" s="280"/>
    </row>
    <row r="21253" spans="2:2">
      <c r="B21253" s="280"/>
    </row>
    <row r="21254" spans="2:2">
      <c r="B21254" s="280"/>
    </row>
    <row r="21255" spans="2:2">
      <c r="B21255" s="280"/>
    </row>
    <row r="21256" spans="2:2">
      <c r="B21256" s="280"/>
    </row>
    <row r="21257" spans="2:2">
      <c r="B21257" s="280"/>
    </row>
    <row r="21258" spans="2:2">
      <c r="B21258" s="280"/>
    </row>
    <row r="21259" spans="2:2">
      <c r="B21259" s="280"/>
    </row>
    <row r="21260" spans="2:2">
      <c r="B21260" s="280"/>
    </row>
    <row r="21261" spans="2:2">
      <c r="B21261" s="280"/>
    </row>
    <row r="21262" spans="2:2">
      <c r="B21262" s="280"/>
    </row>
    <row r="21263" spans="2:2">
      <c r="B21263" s="280"/>
    </row>
    <row r="21264" spans="2:2">
      <c r="B21264" s="280"/>
    </row>
    <row r="21265" spans="2:2">
      <c r="B21265" s="280"/>
    </row>
    <row r="21266" spans="2:2">
      <c r="B21266" s="280"/>
    </row>
    <row r="21267" spans="2:2">
      <c r="B21267" s="280"/>
    </row>
    <row r="21268" spans="2:2">
      <c r="B21268" s="280"/>
    </row>
    <row r="21269" spans="2:2">
      <c r="B21269" s="280"/>
    </row>
    <row r="21270" spans="2:2">
      <c r="B21270" s="280"/>
    </row>
    <row r="21271" spans="2:2">
      <c r="B21271" s="280"/>
    </row>
    <row r="21272" spans="2:2">
      <c r="B21272" s="280"/>
    </row>
    <row r="21273" spans="2:2">
      <c r="B21273" s="280"/>
    </row>
    <row r="21274" spans="2:2">
      <c r="B21274" s="280"/>
    </row>
    <row r="21275" spans="2:2">
      <c r="B21275" s="280"/>
    </row>
    <row r="21276" spans="2:2">
      <c r="B21276" s="280"/>
    </row>
    <row r="21277" spans="2:2">
      <c r="B21277" s="280"/>
    </row>
    <row r="21278" spans="2:2">
      <c r="B21278" s="280"/>
    </row>
    <row r="21279" spans="2:2">
      <c r="B21279" s="280"/>
    </row>
    <row r="21280" spans="2:2">
      <c r="B21280" s="280"/>
    </row>
    <row r="21281" spans="2:2">
      <c r="B21281" s="280"/>
    </row>
    <row r="21282" spans="2:2">
      <c r="B21282" s="280"/>
    </row>
    <row r="21283" spans="2:2">
      <c r="B21283" s="280"/>
    </row>
    <row r="21284" spans="2:2">
      <c r="B21284" s="280"/>
    </row>
    <row r="21285" spans="2:2">
      <c r="B21285" s="280"/>
    </row>
    <row r="21286" spans="2:2">
      <c r="B21286" s="280"/>
    </row>
    <row r="21287" spans="2:2">
      <c r="B21287" s="280"/>
    </row>
    <row r="21288" spans="2:2">
      <c r="B21288" s="280"/>
    </row>
    <row r="21289" spans="2:2">
      <c r="B21289" s="280"/>
    </row>
    <row r="21290" spans="2:2">
      <c r="B21290" s="280"/>
    </row>
    <row r="21291" spans="2:2">
      <c r="B21291" s="280"/>
    </row>
    <row r="21292" spans="2:2">
      <c r="B21292" s="280"/>
    </row>
    <row r="21293" spans="2:2">
      <c r="B21293" s="280"/>
    </row>
    <row r="21294" spans="2:2">
      <c r="B21294" s="280"/>
    </row>
    <row r="21295" spans="2:2">
      <c r="B21295" s="280"/>
    </row>
    <row r="21296" spans="2:2">
      <c r="B21296" s="280"/>
    </row>
    <row r="21297" spans="2:2">
      <c r="B21297" s="280"/>
    </row>
    <row r="21298" spans="2:2">
      <c r="B21298" s="280"/>
    </row>
    <row r="21299" spans="2:2">
      <c r="B21299" s="280"/>
    </row>
    <row r="21300" spans="2:2">
      <c r="B21300" s="280"/>
    </row>
    <row r="21301" spans="2:2">
      <c r="B21301" s="280"/>
    </row>
    <row r="21302" spans="2:2">
      <c r="B21302" s="280"/>
    </row>
    <row r="21303" spans="2:2">
      <c r="B21303" s="280"/>
    </row>
    <row r="21304" spans="2:2">
      <c r="B21304" s="280"/>
    </row>
    <row r="21305" spans="2:2">
      <c r="B21305" s="280"/>
    </row>
    <row r="21306" spans="2:2">
      <c r="B21306" s="280"/>
    </row>
    <row r="21307" spans="2:2">
      <c r="B21307" s="280"/>
    </row>
    <row r="21308" spans="2:2">
      <c r="B21308" s="280"/>
    </row>
    <row r="21309" spans="2:2">
      <c r="B21309" s="280"/>
    </row>
    <row r="21310" spans="2:2">
      <c r="B21310" s="280"/>
    </row>
    <row r="21311" spans="2:2">
      <c r="B21311" s="280"/>
    </row>
    <row r="21312" spans="2:2">
      <c r="B21312" s="280"/>
    </row>
    <row r="21313" spans="2:2">
      <c r="B21313" s="280"/>
    </row>
    <row r="21314" spans="2:2">
      <c r="B21314" s="280"/>
    </row>
    <row r="21315" spans="2:2">
      <c r="B21315" s="280"/>
    </row>
    <row r="21316" spans="2:2">
      <c r="B21316" s="280"/>
    </row>
    <row r="21317" spans="2:2">
      <c r="B21317" s="280"/>
    </row>
    <row r="21318" spans="2:2">
      <c r="B21318" s="280"/>
    </row>
    <row r="21319" spans="2:2">
      <c r="B21319" s="280"/>
    </row>
    <row r="21320" spans="2:2">
      <c r="B21320" s="280"/>
    </row>
    <row r="21321" spans="2:2">
      <c r="B21321" s="280"/>
    </row>
    <row r="21322" spans="2:2">
      <c r="B21322" s="280"/>
    </row>
    <row r="21323" spans="2:2">
      <c r="B21323" s="280"/>
    </row>
    <row r="21324" spans="2:2">
      <c r="B21324" s="280"/>
    </row>
    <row r="21325" spans="2:2">
      <c r="B21325" s="280"/>
    </row>
    <row r="21326" spans="2:2">
      <c r="B21326" s="280"/>
    </row>
    <row r="21327" spans="2:2">
      <c r="B21327" s="280"/>
    </row>
    <row r="21328" spans="2:2">
      <c r="B21328" s="280"/>
    </row>
    <row r="21329" spans="2:2">
      <c r="B21329" s="280"/>
    </row>
    <row r="21330" spans="2:2">
      <c r="B21330" s="280"/>
    </row>
    <row r="21331" spans="2:2">
      <c r="B21331" s="280"/>
    </row>
    <row r="21332" spans="2:2">
      <c r="B21332" s="280"/>
    </row>
    <row r="21333" spans="2:2">
      <c r="B21333" s="280"/>
    </row>
    <row r="21334" spans="2:2">
      <c r="B21334" s="280"/>
    </row>
    <row r="21335" spans="2:2">
      <c r="B21335" s="280"/>
    </row>
    <row r="21336" spans="2:2">
      <c r="B21336" s="280"/>
    </row>
    <row r="21337" spans="2:2">
      <c r="B21337" s="280"/>
    </row>
    <row r="21338" spans="2:2">
      <c r="B21338" s="280"/>
    </row>
    <row r="21339" spans="2:2">
      <c r="B21339" s="280"/>
    </row>
    <row r="21340" spans="2:2">
      <c r="B21340" s="280"/>
    </row>
    <row r="21341" spans="2:2">
      <c r="B21341" s="280"/>
    </row>
    <row r="21342" spans="2:2">
      <c r="B21342" s="280"/>
    </row>
    <row r="21343" spans="2:2">
      <c r="B21343" s="280"/>
    </row>
    <row r="21344" spans="2:2">
      <c r="B21344" s="280"/>
    </row>
    <row r="21345" spans="2:2">
      <c r="B21345" s="280"/>
    </row>
    <row r="21346" spans="2:2">
      <c r="B21346" s="280"/>
    </row>
    <row r="21347" spans="2:2">
      <c r="B21347" s="280"/>
    </row>
    <row r="21348" spans="2:2">
      <c r="B21348" s="280"/>
    </row>
    <row r="21349" spans="2:2">
      <c r="B21349" s="280"/>
    </row>
    <row r="21350" spans="2:2">
      <c r="B21350" s="280"/>
    </row>
    <row r="21351" spans="2:2">
      <c r="B21351" s="280"/>
    </row>
    <row r="21352" spans="2:2">
      <c r="B21352" s="280"/>
    </row>
    <row r="21353" spans="2:2">
      <c r="B21353" s="280"/>
    </row>
    <row r="21354" spans="2:2">
      <c r="B21354" s="280"/>
    </row>
    <row r="21355" spans="2:2">
      <c r="B21355" s="280"/>
    </row>
    <row r="21356" spans="2:2">
      <c r="B21356" s="280"/>
    </row>
    <row r="21357" spans="2:2">
      <c r="B21357" s="280"/>
    </row>
    <row r="21358" spans="2:2">
      <c r="B21358" s="280"/>
    </row>
    <row r="21359" spans="2:2">
      <c r="B21359" s="280"/>
    </row>
    <row r="21360" spans="2:2">
      <c r="B21360" s="280"/>
    </row>
    <row r="21361" spans="2:2">
      <c r="B21361" s="280"/>
    </row>
    <row r="21362" spans="2:2">
      <c r="B21362" s="280"/>
    </row>
    <row r="21363" spans="2:2">
      <c r="B21363" s="280"/>
    </row>
    <row r="21364" spans="2:2">
      <c r="B21364" s="280"/>
    </row>
    <row r="21365" spans="2:2">
      <c r="B21365" s="280"/>
    </row>
    <row r="21366" spans="2:2">
      <c r="B21366" s="280"/>
    </row>
    <row r="21367" spans="2:2">
      <c r="B21367" s="280"/>
    </row>
    <row r="21368" spans="2:2">
      <c r="B21368" s="280"/>
    </row>
    <row r="21369" spans="2:2">
      <c r="B21369" s="280"/>
    </row>
    <row r="21370" spans="2:2">
      <c r="B21370" s="280"/>
    </row>
    <row r="21371" spans="2:2">
      <c r="B21371" s="280"/>
    </row>
    <row r="21372" spans="2:2">
      <c r="B21372" s="280"/>
    </row>
    <row r="21373" spans="2:2">
      <c r="B21373" s="280"/>
    </row>
    <row r="21374" spans="2:2">
      <c r="B21374" s="280"/>
    </row>
    <row r="21375" spans="2:2">
      <c r="B21375" s="280"/>
    </row>
    <row r="21376" spans="2:2">
      <c r="B21376" s="280"/>
    </row>
    <row r="21377" spans="2:2">
      <c r="B21377" s="280"/>
    </row>
    <row r="21378" spans="2:2">
      <c r="B21378" s="280"/>
    </row>
    <row r="21379" spans="2:2">
      <c r="B21379" s="280"/>
    </row>
    <row r="21380" spans="2:2">
      <c r="B21380" s="280"/>
    </row>
    <row r="21381" spans="2:2">
      <c r="B21381" s="280"/>
    </row>
    <row r="21382" spans="2:2">
      <c r="B21382" s="280"/>
    </row>
    <row r="21383" spans="2:2">
      <c r="B21383" s="280"/>
    </row>
    <row r="21384" spans="2:2">
      <c r="B21384" s="280"/>
    </row>
    <row r="21385" spans="2:2">
      <c r="B21385" s="280"/>
    </row>
    <row r="21386" spans="2:2">
      <c r="B21386" s="280"/>
    </row>
    <row r="21387" spans="2:2">
      <c r="B21387" s="280"/>
    </row>
    <row r="21388" spans="2:2">
      <c r="B21388" s="280"/>
    </row>
    <row r="21389" spans="2:2">
      <c r="B21389" s="280"/>
    </row>
    <row r="21390" spans="2:2">
      <c r="B21390" s="280"/>
    </row>
    <row r="21391" spans="2:2">
      <c r="B21391" s="280"/>
    </row>
    <row r="21392" spans="2:2">
      <c r="B21392" s="280"/>
    </row>
    <row r="21393" spans="2:2">
      <c r="B21393" s="280"/>
    </row>
    <row r="21394" spans="2:2">
      <c r="B21394" s="280"/>
    </row>
    <row r="21395" spans="2:2">
      <c r="B21395" s="280"/>
    </row>
    <row r="21396" spans="2:2">
      <c r="B21396" s="280"/>
    </row>
    <row r="21397" spans="2:2">
      <c r="B21397" s="280"/>
    </row>
    <row r="21398" spans="2:2">
      <c r="B21398" s="280"/>
    </row>
    <row r="21399" spans="2:2">
      <c r="B21399" s="280"/>
    </row>
    <row r="21400" spans="2:2">
      <c r="B21400" s="280"/>
    </row>
    <row r="21401" spans="2:2">
      <c r="B21401" s="280"/>
    </row>
    <row r="21402" spans="2:2">
      <c r="B21402" s="280"/>
    </row>
    <row r="21403" spans="2:2">
      <c r="B21403" s="280"/>
    </row>
    <row r="21404" spans="2:2">
      <c r="B21404" s="280"/>
    </row>
    <row r="21405" spans="2:2">
      <c r="B21405" s="280"/>
    </row>
    <row r="21406" spans="2:2">
      <c r="B21406" s="280"/>
    </row>
    <row r="21407" spans="2:2">
      <c r="B21407" s="280"/>
    </row>
    <row r="21408" spans="2:2">
      <c r="B21408" s="280"/>
    </row>
    <row r="21409" spans="2:2">
      <c r="B21409" s="280"/>
    </row>
    <row r="21410" spans="2:2">
      <c r="B21410" s="280"/>
    </row>
    <row r="21411" spans="2:2">
      <c r="B21411" s="280"/>
    </row>
    <row r="21412" spans="2:2">
      <c r="B21412" s="280"/>
    </row>
    <row r="21413" spans="2:2">
      <c r="B21413" s="280"/>
    </row>
    <row r="21414" spans="2:2">
      <c r="B21414" s="280"/>
    </row>
    <row r="21415" spans="2:2">
      <c r="B21415" s="280"/>
    </row>
    <row r="21416" spans="2:2">
      <c r="B21416" s="280"/>
    </row>
    <row r="21417" spans="2:2">
      <c r="B21417" s="280"/>
    </row>
    <row r="21418" spans="2:2">
      <c r="B21418" s="280"/>
    </row>
    <row r="21419" spans="2:2">
      <c r="B21419" s="280"/>
    </row>
    <row r="21420" spans="2:2">
      <c r="B21420" s="280"/>
    </row>
    <row r="21421" spans="2:2">
      <c r="B21421" s="280"/>
    </row>
    <row r="21422" spans="2:2">
      <c r="B21422" s="280"/>
    </row>
    <row r="21423" spans="2:2">
      <c r="B21423" s="280"/>
    </row>
    <row r="21424" spans="2:2">
      <c r="B21424" s="280"/>
    </row>
    <row r="21425" spans="2:2">
      <c r="B21425" s="280"/>
    </row>
    <row r="21426" spans="2:2">
      <c r="B21426" s="280"/>
    </row>
    <row r="21427" spans="2:2">
      <c r="B21427" s="280"/>
    </row>
    <row r="21428" spans="2:2">
      <c r="B21428" s="280"/>
    </row>
    <row r="21429" spans="2:2">
      <c r="B21429" s="280"/>
    </row>
    <row r="21430" spans="2:2">
      <c r="B21430" s="280"/>
    </row>
    <row r="21431" spans="2:2">
      <c r="B21431" s="280"/>
    </row>
    <row r="21432" spans="2:2">
      <c r="B21432" s="280"/>
    </row>
    <row r="21433" spans="2:2">
      <c r="B21433" s="280"/>
    </row>
    <row r="21434" spans="2:2">
      <c r="B21434" s="280"/>
    </row>
    <row r="21435" spans="2:2">
      <c r="B21435" s="280"/>
    </row>
    <row r="21436" spans="2:2">
      <c r="B21436" s="280"/>
    </row>
    <row r="21437" spans="2:2">
      <c r="B21437" s="280"/>
    </row>
    <row r="21438" spans="2:2">
      <c r="B21438" s="280"/>
    </row>
    <row r="21439" spans="2:2">
      <c r="B21439" s="280"/>
    </row>
    <row r="21440" spans="2:2">
      <c r="B21440" s="280"/>
    </row>
    <row r="21441" spans="2:2">
      <c r="B21441" s="280"/>
    </row>
    <row r="21442" spans="2:2">
      <c r="B21442" s="280"/>
    </row>
    <row r="21443" spans="2:2">
      <c r="B21443" s="280"/>
    </row>
    <row r="21444" spans="2:2">
      <c r="B21444" s="280"/>
    </row>
    <row r="21445" spans="2:2">
      <c r="B21445" s="280"/>
    </row>
    <row r="21446" spans="2:2">
      <c r="B21446" s="280"/>
    </row>
    <row r="21447" spans="2:2">
      <c r="B21447" s="280"/>
    </row>
    <row r="21448" spans="2:2">
      <c r="B21448" s="280"/>
    </row>
    <row r="21449" spans="2:2">
      <c r="B21449" s="280"/>
    </row>
    <row r="21450" spans="2:2">
      <c r="B21450" s="280"/>
    </row>
    <row r="21451" spans="2:2">
      <c r="B21451" s="280"/>
    </row>
    <row r="21452" spans="2:2">
      <c r="B21452" s="280"/>
    </row>
    <row r="21453" spans="2:2">
      <c r="B21453" s="280"/>
    </row>
    <row r="21454" spans="2:2">
      <c r="B21454" s="280"/>
    </row>
    <row r="21455" spans="2:2">
      <c r="B21455" s="280"/>
    </row>
    <row r="21456" spans="2:2">
      <c r="B21456" s="280"/>
    </row>
    <row r="21457" spans="2:2">
      <c r="B21457" s="280"/>
    </row>
    <row r="21458" spans="2:2">
      <c r="B21458" s="280"/>
    </row>
    <row r="21459" spans="2:2">
      <c r="B21459" s="280"/>
    </row>
    <row r="21460" spans="2:2">
      <c r="B21460" s="280"/>
    </row>
    <row r="21461" spans="2:2">
      <c r="B21461" s="280"/>
    </row>
    <row r="21462" spans="2:2">
      <c r="B21462" s="280"/>
    </row>
    <row r="21463" spans="2:2">
      <c r="B21463" s="280"/>
    </row>
    <row r="21464" spans="2:2">
      <c r="B21464" s="280"/>
    </row>
    <row r="21465" spans="2:2">
      <c r="B21465" s="280"/>
    </row>
    <row r="21466" spans="2:2">
      <c r="B21466" s="280"/>
    </row>
    <row r="21467" spans="2:2">
      <c r="B21467" s="280"/>
    </row>
    <row r="21468" spans="2:2">
      <c r="B21468" s="280"/>
    </row>
    <row r="21469" spans="2:2">
      <c r="B21469" s="280"/>
    </row>
    <row r="21470" spans="2:2">
      <c r="B21470" s="280"/>
    </row>
    <row r="21471" spans="2:2">
      <c r="B21471" s="280"/>
    </row>
    <row r="21472" spans="2:2">
      <c r="B21472" s="280"/>
    </row>
    <row r="21473" spans="2:2">
      <c r="B21473" s="280"/>
    </row>
    <row r="21474" spans="2:2">
      <c r="B21474" s="280"/>
    </row>
    <row r="21475" spans="2:2">
      <c r="B21475" s="280"/>
    </row>
    <row r="21476" spans="2:2">
      <c r="B21476" s="280"/>
    </row>
    <row r="21477" spans="2:2">
      <c r="B21477" s="280"/>
    </row>
    <row r="21478" spans="2:2">
      <c r="B21478" s="280"/>
    </row>
    <row r="21479" spans="2:2">
      <c r="B21479" s="280"/>
    </row>
    <row r="21480" spans="2:2">
      <c r="B21480" s="280"/>
    </row>
    <row r="21481" spans="2:2">
      <c r="B21481" s="280"/>
    </row>
    <row r="21482" spans="2:2">
      <c r="B21482" s="280"/>
    </row>
    <row r="21483" spans="2:2">
      <c r="B21483" s="280"/>
    </row>
    <row r="21484" spans="2:2">
      <c r="B21484" s="280"/>
    </row>
    <row r="21485" spans="2:2">
      <c r="B21485" s="280"/>
    </row>
    <row r="21486" spans="2:2">
      <c r="B21486" s="280"/>
    </row>
    <row r="21487" spans="2:2">
      <c r="B21487" s="280"/>
    </row>
    <row r="21488" spans="2:2">
      <c r="B21488" s="280"/>
    </row>
    <row r="21489" spans="2:2">
      <c r="B21489" s="280"/>
    </row>
    <row r="21490" spans="2:2">
      <c r="B21490" s="280"/>
    </row>
    <row r="21491" spans="2:2">
      <c r="B21491" s="280"/>
    </row>
    <row r="21492" spans="2:2">
      <c r="B21492" s="280"/>
    </row>
    <row r="21493" spans="2:2">
      <c r="B21493" s="280"/>
    </row>
    <row r="21494" spans="2:2">
      <c r="B21494" s="280"/>
    </row>
    <row r="21495" spans="2:2">
      <c r="B21495" s="280"/>
    </row>
    <row r="21496" spans="2:2">
      <c r="B21496" s="280"/>
    </row>
    <row r="21497" spans="2:2">
      <c r="B21497" s="280"/>
    </row>
    <row r="21498" spans="2:2">
      <c r="B21498" s="280"/>
    </row>
    <row r="21499" spans="2:2">
      <c r="B21499" s="280"/>
    </row>
    <row r="21500" spans="2:2">
      <c r="B21500" s="280"/>
    </row>
    <row r="21501" spans="2:2">
      <c r="B21501" s="280"/>
    </row>
    <row r="21502" spans="2:2">
      <c r="B21502" s="280"/>
    </row>
    <row r="21503" spans="2:2">
      <c r="B21503" s="280"/>
    </row>
    <row r="21504" spans="2:2">
      <c r="B21504" s="280"/>
    </row>
    <row r="21505" spans="2:2">
      <c r="B21505" s="280"/>
    </row>
    <row r="21506" spans="2:2">
      <c r="B21506" s="280"/>
    </row>
    <row r="21507" spans="2:2">
      <c r="B21507" s="280"/>
    </row>
    <row r="21508" spans="2:2">
      <c r="B21508" s="280"/>
    </row>
    <row r="21509" spans="2:2">
      <c r="B21509" s="280"/>
    </row>
    <row r="21510" spans="2:2">
      <c r="B21510" s="280"/>
    </row>
    <row r="21511" spans="2:2">
      <c r="B21511" s="280"/>
    </row>
    <row r="21512" spans="2:2">
      <c r="B21512" s="280"/>
    </row>
    <row r="21513" spans="2:2">
      <c r="B21513" s="280"/>
    </row>
    <row r="21514" spans="2:2">
      <c r="B21514" s="280"/>
    </row>
    <row r="21515" spans="2:2">
      <c r="B21515" s="280"/>
    </row>
    <row r="21516" spans="2:2">
      <c r="B21516" s="280"/>
    </row>
    <row r="21517" spans="2:2">
      <c r="B21517" s="280"/>
    </row>
    <row r="21518" spans="2:2">
      <c r="B21518" s="280"/>
    </row>
    <row r="21519" spans="2:2">
      <c r="B21519" s="280"/>
    </row>
    <row r="21520" spans="2:2">
      <c r="B21520" s="280"/>
    </row>
    <row r="21521" spans="2:2">
      <c r="B21521" s="280"/>
    </row>
    <row r="21522" spans="2:2">
      <c r="B21522" s="280"/>
    </row>
    <row r="21523" spans="2:2">
      <c r="B21523" s="280"/>
    </row>
    <row r="21524" spans="2:2">
      <c r="B21524" s="280"/>
    </row>
    <row r="21525" spans="2:2">
      <c r="B21525" s="280"/>
    </row>
    <row r="21526" spans="2:2">
      <c r="B21526" s="280"/>
    </row>
    <row r="21527" spans="2:2">
      <c r="B21527" s="280"/>
    </row>
    <row r="21528" spans="2:2">
      <c r="B21528" s="280"/>
    </row>
    <row r="21529" spans="2:2">
      <c r="B21529" s="280"/>
    </row>
    <row r="21530" spans="2:2">
      <c r="B21530" s="280"/>
    </row>
    <row r="21531" spans="2:2">
      <c r="B21531" s="280"/>
    </row>
    <row r="21532" spans="2:2">
      <c r="B21532" s="280"/>
    </row>
    <row r="21533" spans="2:2">
      <c r="B21533" s="280"/>
    </row>
    <row r="21534" spans="2:2">
      <c r="B21534" s="280"/>
    </row>
    <row r="21535" spans="2:2">
      <c r="B21535" s="280"/>
    </row>
    <row r="21536" spans="2:2">
      <c r="B21536" s="280"/>
    </row>
    <row r="21537" spans="2:2">
      <c r="B21537" s="280"/>
    </row>
    <row r="21538" spans="2:2">
      <c r="B21538" s="280"/>
    </row>
    <row r="21539" spans="2:2">
      <c r="B21539" s="280"/>
    </row>
    <row r="21540" spans="2:2">
      <c r="B21540" s="280"/>
    </row>
    <row r="21541" spans="2:2">
      <c r="B21541" s="280"/>
    </row>
    <row r="21542" spans="2:2">
      <c r="B21542" s="280"/>
    </row>
    <row r="21543" spans="2:2">
      <c r="B21543" s="280"/>
    </row>
    <row r="21544" spans="2:2">
      <c r="B21544" s="280"/>
    </row>
    <row r="21545" spans="2:2">
      <c r="B21545" s="280"/>
    </row>
    <row r="21546" spans="2:2">
      <c r="B21546" s="280"/>
    </row>
    <row r="21547" spans="2:2">
      <c r="B21547" s="280"/>
    </row>
    <row r="21548" spans="2:2">
      <c r="B21548" s="280"/>
    </row>
    <row r="21549" spans="2:2">
      <c r="B21549" s="280"/>
    </row>
    <row r="21550" spans="2:2">
      <c r="B21550" s="280"/>
    </row>
    <row r="21551" spans="2:2">
      <c r="B21551" s="280"/>
    </row>
    <row r="21552" spans="2:2">
      <c r="B21552" s="280"/>
    </row>
    <row r="21553" spans="2:2">
      <c r="B21553" s="280"/>
    </row>
    <row r="21554" spans="2:2">
      <c r="B21554" s="280"/>
    </row>
    <row r="21555" spans="2:2">
      <c r="B21555" s="280"/>
    </row>
    <row r="21556" spans="2:2">
      <c r="B21556" s="280"/>
    </row>
    <row r="21557" spans="2:2">
      <c r="B21557" s="280"/>
    </row>
    <row r="21558" spans="2:2">
      <c r="B21558" s="280"/>
    </row>
    <row r="21559" spans="2:2">
      <c r="B21559" s="280"/>
    </row>
    <row r="21560" spans="2:2">
      <c r="B21560" s="280"/>
    </row>
    <row r="21561" spans="2:2">
      <c r="B21561" s="280"/>
    </row>
    <row r="21562" spans="2:2">
      <c r="B21562" s="280"/>
    </row>
    <row r="21563" spans="2:2">
      <c r="B21563" s="280"/>
    </row>
    <row r="21564" spans="2:2">
      <c r="B21564" s="280"/>
    </row>
    <row r="21565" spans="2:2">
      <c r="B21565" s="280"/>
    </row>
    <row r="21566" spans="2:2">
      <c r="B21566" s="280"/>
    </row>
    <row r="21567" spans="2:2">
      <c r="B21567" s="280"/>
    </row>
    <row r="21568" spans="2:2">
      <c r="B21568" s="280"/>
    </row>
    <row r="21569" spans="2:2">
      <c r="B21569" s="280"/>
    </row>
    <row r="21570" spans="2:2">
      <c r="B21570" s="280"/>
    </row>
    <row r="21571" spans="2:2">
      <c r="B21571" s="280"/>
    </row>
    <row r="21572" spans="2:2">
      <c r="B21572" s="280"/>
    </row>
    <row r="21573" spans="2:2">
      <c r="B21573" s="280"/>
    </row>
    <row r="21574" spans="2:2">
      <c r="B21574" s="280"/>
    </row>
    <row r="21575" spans="2:2">
      <c r="B21575" s="280"/>
    </row>
    <row r="21576" spans="2:2">
      <c r="B21576" s="280"/>
    </row>
    <row r="21577" spans="2:2">
      <c r="B21577" s="280"/>
    </row>
    <row r="21578" spans="2:2">
      <c r="B21578" s="280"/>
    </row>
    <row r="21579" spans="2:2">
      <c r="B21579" s="280"/>
    </row>
    <row r="21580" spans="2:2">
      <c r="B21580" s="280"/>
    </row>
    <row r="21581" spans="2:2">
      <c r="B21581" s="280"/>
    </row>
    <row r="21582" spans="2:2">
      <c r="B21582" s="280"/>
    </row>
    <row r="21583" spans="2:2">
      <c r="B21583" s="280"/>
    </row>
    <row r="21584" spans="2:2">
      <c r="B21584" s="280"/>
    </row>
    <row r="21585" spans="2:2">
      <c r="B21585" s="280"/>
    </row>
    <row r="21586" spans="2:2">
      <c r="B21586" s="280"/>
    </row>
    <row r="21587" spans="2:2">
      <c r="B21587" s="280"/>
    </row>
    <row r="21588" spans="2:2">
      <c r="B21588" s="280"/>
    </row>
    <row r="21589" spans="2:2">
      <c r="B21589" s="280"/>
    </row>
    <row r="21590" spans="2:2">
      <c r="B21590" s="280"/>
    </row>
    <row r="21591" spans="2:2">
      <c r="B21591" s="280"/>
    </row>
    <row r="21592" spans="2:2">
      <c r="B21592" s="280"/>
    </row>
    <row r="21593" spans="2:2">
      <c r="B21593" s="280"/>
    </row>
    <row r="21594" spans="2:2">
      <c r="B21594" s="280"/>
    </row>
    <row r="21595" spans="2:2">
      <c r="B21595" s="280"/>
    </row>
    <row r="21596" spans="2:2">
      <c r="B21596" s="280"/>
    </row>
    <row r="21597" spans="2:2">
      <c r="B21597" s="280"/>
    </row>
    <row r="21598" spans="2:2">
      <c r="B21598" s="280"/>
    </row>
    <row r="21599" spans="2:2">
      <c r="B21599" s="280"/>
    </row>
    <row r="21600" spans="2:2">
      <c r="B21600" s="280"/>
    </row>
    <row r="21601" spans="2:2">
      <c r="B21601" s="280"/>
    </row>
    <row r="21602" spans="2:2">
      <c r="B21602" s="280"/>
    </row>
    <row r="21603" spans="2:2">
      <c r="B21603" s="280"/>
    </row>
    <row r="21604" spans="2:2">
      <c r="B21604" s="280"/>
    </row>
    <row r="21605" spans="2:2">
      <c r="B21605" s="280"/>
    </row>
    <row r="21606" spans="2:2">
      <c r="B21606" s="280"/>
    </row>
    <row r="21607" spans="2:2">
      <c r="B21607" s="280"/>
    </row>
    <row r="21608" spans="2:2">
      <c r="B21608" s="280"/>
    </row>
    <row r="21609" spans="2:2">
      <c r="B21609" s="280"/>
    </row>
    <row r="21610" spans="2:2">
      <c r="B21610" s="280"/>
    </row>
    <row r="21611" spans="2:2">
      <c r="B21611" s="280"/>
    </row>
    <row r="21612" spans="2:2">
      <c r="B21612" s="280"/>
    </row>
    <row r="21613" spans="2:2">
      <c r="B21613" s="280"/>
    </row>
    <row r="21614" spans="2:2">
      <c r="B21614" s="280"/>
    </row>
    <row r="21615" spans="2:2">
      <c r="B21615" s="280"/>
    </row>
    <row r="21616" spans="2:2">
      <c r="B21616" s="280"/>
    </row>
    <row r="21617" spans="2:2">
      <c r="B21617" s="280"/>
    </row>
    <row r="21618" spans="2:2">
      <c r="B21618" s="280"/>
    </row>
    <row r="21619" spans="2:2">
      <c r="B21619" s="280"/>
    </row>
    <row r="21620" spans="2:2">
      <c r="B21620" s="280"/>
    </row>
    <row r="21621" spans="2:2">
      <c r="B21621" s="280"/>
    </row>
    <row r="21622" spans="2:2">
      <c r="B21622" s="280"/>
    </row>
    <row r="21623" spans="2:2">
      <c r="B21623" s="280"/>
    </row>
    <row r="21624" spans="2:2">
      <c r="B21624" s="280"/>
    </row>
    <row r="21625" spans="2:2">
      <c r="B21625" s="280"/>
    </row>
    <row r="21626" spans="2:2">
      <c r="B21626" s="280"/>
    </row>
    <row r="21627" spans="2:2">
      <c r="B21627" s="280"/>
    </row>
    <row r="21628" spans="2:2">
      <c r="B21628" s="280"/>
    </row>
    <row r="21629" spans="2:2">
      <c r="B21629" s="280"/>
    </row>
    <row r="21630" spans="2:2">
      <c r="B21630" s="280"/>
    </row>
    <row r="21631" spans="2:2">
      <c r="B21631" s="280"/>
    </row>
    <row r="21632" spans="2:2">
      <c r="B21632" s="280"/>
    </row>
    <row r="21633" spans="2:2">
      <c r="B21633" s="280"/>
    </row>
    <row r="21634" spans="2:2">
      <c r="B21634" s="280"/>
    </row>
    <row r="21635" spans="2:2">
      <c r="B21635" s="280"/>
    </row>
    <row r="21636" spans="2:2">
      <c r="B21636" s="280"/>
    </row>
    <row r="21637" spans="2:2">
      <c r="B21637" s="280"/>
    </row>
    <row r="21638" spans="2:2">
      <c r="B21638" s="280"/>
    </row>
    <row r="21639" spans="2:2">
      <c r="B21639" s="280"/>
    </row>
    <row r="21640" spans="2:2">
      <c r="B21640" s="280"/>
    </row>
    <row r="21641" spans="2:2">
      <c r="B21641" s="280"/>
    </row>
    <row r="21642" spans="2:2">
      <c r="B21642" s="280"/>
    </row>
    <row r="21643" spans="2:2">
      <c r="B21643" s="280"/>
    </row>
    <row r="21644" spans="2:2">
      <c r="B21644" s="280"/>
    </row>
    <row r="21645" spans="2:2">
      <c r="B21645" s="280"/>
    </row>
    <row r="21646" spans="2:2">
      <c r="B21646" s="280"/>
    </row>
    <row r="21647" spans="2:2">
      <c r="B21647" s="280"/>
    </row>
    <row r="21648" spans="2:2">
      <c r="B21648" s="280"/>
    </row>
    <row r="21649" spans="2:2">
      <c r="B21649" s="280"/>
    </row>
    <row r="21650" spans="2:2">
      <c r="B21650" s="280"/>
    </row>
    <row r="21651" spans="2:2">
      <c r="B21651" s="280"/>
    </row>
    <row r="21652" spans="2:2">
      <c r="B21652" s="280"/>
    </row>
    <row r="21653" spans="2:2">
      <c r="B21653" s="280"/>
    </row>
    <row r="21654" spans="2:2">
      <c r="B21654" s="280"/>
    </row>
    <row r="21655" spans="2:2">
      <c r="B21655" s="280"/>
    </row>
    <row r="21656" spans="2:2">
      <c r="B21656" s="280"/>
    </row>
    <row r="21657" spans="2:2">
      <c r="B21657" s="280"/>
    </row>
    <row r="21658" spans="2:2">
      <c r="B21658" s="280"/>
    </row>
    <row r="21659" spans="2:2">
      <c r="B21659" s="280"/>
    </row>
    <row r="21660" spans="2:2">
      <c r="B21660" s="280"/>
    </row>
    <row r="21661" spans="2:2">
      <c r="B21661" s="280"/>
    </row>
    <row r="21662" spans="2:2">
      <c r="B21662" s="280"/>
    </row>
    <row r="21663" spans="2:2">
      <c r="B21663" s="280"/>
    </row>
    <row r="21664" spans="2:2">
      <c r="B21664" s="280"/>
    </row>
    <row r="21665" spans="2:2">
      <c r="B21665" s="280"/>
    </row>
    <row r="21666" spans="2:2">
      <c r="B21666" s="280"/>
    </row>
    <row r="21667" spans="2:2">
      <c r="B21667" s="280"/>
    </row>
    <row r="21668" spans="2:2">
      <c r="B21668" s="280"/>
    </row>
    <row r="21669" spans="2:2">
      <c r="B21669" s="280"/>
    </row>
    <row r="21670" spans="2:2">
      <c r="B21670" s="280"/>
    </row>
    <row r="21671" spans="2:2">
      <c r="B21671" s="280"/>
    </row>
    <row r="21672" spans="2:2">
      <c r="B21672" s="280"/>
    </row>
    <row r="21673" spans="2:2">
      <c r="B21673" s="280"/>
    </row>
    <row r="21674" spans="2:2">
      <c r="B21674" s="280"/>
    </row>
    <row r="21675" spans="2:2">
      <c r="B21675" s="280"/>
    </row>
    <row r="21676" spans="2:2">
      <c r="B21676" s="280"/>
    </row>
    <row r="21677" spans="2:2">
      <c r="B21677" s="280"/>
    </row>
    <row r="21678" spans="2:2">
      <c r="B21678" s="280"/>
    </row>
    <row r="21679" spans="2:2">
      <c r="B21679" s="280"/>
    </row>
    <row r="21680" spans="2:2">
      <c r="B21680" s="280"/>
    </row>
    <row r="21681" spans="2:2">
      <c r="B21681" s="280"/>
    </row>
    <row r="21682" spans="2:2">
      <c r="B21682" s="280"/>
    </row>
    <row r="21683" spans="2:2">
      <c r="B21683" s="280"/>
    </row>
    <row r="21684" spans="2:2">
      <c r="B21684" s="280"/>
    </row>
    <row r="21685" spans="2:2">
      <c r="B21685" s="280"/>
    </row>
    <row r="21686" spans="2:2">
      <c r="B21686" s="280"/>
    </row>
    <row r="21687" spans="2:2">
      <c r="B21687" s="280"/>
    </row>
    <row r="21688" spans="2:2">
      <c r="B21688" s="280"/>
    </row>
    <row r="21689" spans="2:2">
      <c r="B21689" s="280"/>
    </row>
    <row r="21690" spans="2:2">
      <c r="B21690" s="280"/>
    </row>
    <row r="21691" spans="2:2">
      <c r="B21691" s="280"/>
    </row>
    <row r="21692" spans="2:2">
      <c r="B21692" s="280"/>
    </row>
    <row r="21693" spans="2:2">
      <c r="B21693" s="280"/>
    </row>
    <row r="21694" spans="2:2">
      <c r="B21694" s="280"/>
    </row>
    <row r="21695" spans="2:2">
      <c r="B21695" s="280"/>
    </row>
    <row r="21696" spans="2:2">
      <c r="B21696" s="280"/>
    </row>
    <row r="21697" spans="2:2">
      <c r="B21697" s="280"/>
    </row>
    <row r="21698" spans="2:2">
      <c r="B21698" s="280"/>
    </row>
    <row r="21699" spans="2:2">
      <c r="B21699" s="280"/>
    </row>
    <row r="21700" spans="2:2">
      <c r="B21700" s="280"/>
    </row>
    <row r="21701" spans="2:2">
      <c r="B21701" s="280"/>
    </row>
    <row r="21702" spans="2:2">
      <c r="B21702" s="280"/>
    </row>
    <row r="21703" spans="2:2">
      <c r="B21703" s="280"/>
    </row>
    <row r="21704" spans="2:2">
      <c r="B21704" s="280"/>
    </row>
    <row r="21705" spans="2:2">
      <c r="B21705" s="280"/>
    </row>
    <row r="21706" spans="2:2">
      <c r="B21706" s="280"/>
    </row>
    <row r="21707" spans="2:2">
      <c r="B21707" s="280"/>
    </row>
    <row r="21708" spans="2:2">
      <c r="B21708" s="280"/>
    </row>
    <row r="21709" spans="2:2">
      <c r="B21709" s="280"/>
    </row>
    <row r="21710" spans="2:2">
      <c r="B21710" s="280"/>
    </row>
    <row r="21711" spans="2:2">
      <c r="B21711" s="280"/>
    </row>
    <row r="21712" spans="2:2">
      <c r="B21712" s="280"/>
    </row>
    <row r="21713" spans="2:2">
      <c r="B21713" s="280"/>
    </row>
    <row r="21714" spans="2:2">
      <c r="B21714" s="280"/>
    </row>
    <row r="21715" spans="2:2">
      <c r="B21715" s="280"/>
    </row>
    <row r="21716" spans="2:2">
      <c r="B21716" s="280"/>
    </row>
    <row r="21717" spans="2:2">
      <c r="B21717" s="280"/>
    </row>
    <row r="21718" spans="2:2">
      <c r="B21718" s="280"/>
    </row>
    <row r="21719" spans="2:2">
      <c r="B21719" s="280"/>
    </row>
    <row r="21720" spans="2:2">
      <c r="B21720" s="280"/>
    </row>
    <row r="21721" spans="2:2">
      <c r="B21721" s="280"/>
    </row>
    <row r="21722" spans="2:2">
      <c r="B21722" s="280"/>
    </row>
    <row r="21723" spans="2:2">
      <c r="B21723" s="280"/>
    </row>
    <row r="21724" spans="2:2">
      <c r="B21724" s="280"/>
    </row>
    <row r="21725" spans="2:2">
      <c r="B21725" s="280"/>
    </row>
    <row r="21726" spans="2:2">
      <c r="B21726" s="280"/>
    </row>
    <row r="21727" spans="2:2">
      <c r="B21727" s="280"/>
    </row>
    <row r="21728" spans="2:2">
      <c r="B21728" s="280"/>
    </row>
    <row r="21729" spans="2:2">
      <c r="B21729" s="280"/>
    </row>
    <row r="21730" spans="2:2">
      <c r="B21730" s="280"/>
    </row>
    <row r="21731" spans="2:2">
      <c r="B21731" s="280"/>
    </row>
    <row r="21732" spans="2:2">
      <c r="B21732" s="280"/>
    </row>
    <row r="21733" spans="2:2">
      <c r="B21733" s="280"/>
    </row>
    <row r="21734" spans="2:2">
      <c r="B21734" s="280"/>
    </row>
    <row r="21735" spans="2:2">
      <c r="B21735" s="280"/>
    </row>
    <row r="21736" spans="2:2">
      <c r="B21736" s="280"/>
    </row>
    <row r="21737" spans="2:2">
      <c r="B21737" s="280"/>
    </row>
    <row r="21738" spans="2:2">
      <c r="B21738" s="280"/>
    </row>
    <row r="21739" spans="2:2">
      <c r="B21739" s="280"/>
    </row>
    <row r="21740" spans="2:2">
      <c r="B21740" s="280"/>
    </row>
    <row r="21741" spans="2:2">
      <c r="B21741" s="280"/>
    </row>
    <row r="21742" spans="2:2">
      <c r="B21742" s="280"/>
    </row>
    <row r="21743" spans="2:2">
      <c r="B21743" s="280"/>
    </row>
    <row r="21744" spans="2:2">
      <c r="B21744" s="280"/>
    </row>
    <row r="21745" spans="2:2">
      <c r="B21745" s="280"/>
    </row>
    <row r="21746" spans="2:2">
      <c r="B21746" s="280"/>
    </row>
    <row r="21747" spans="2:2">
      <c r="B21747" s="280"/>
    </row>
    <row r="21748" spans="2:2">
      <c r="B21748" s="280"/>
    </row>
    <row r="21749" spans="2:2">
      <c r="B21749" s="280"/>
    </row>
    <row r="21750" spans="2:2">
      <c r="B21750" s="280"/>
    </row>
    <row r="21751" spans="2:2">
      <c r="B21751" s="280"/>
    </row>
    <row r="21752" spans="2:2">
      <c r="B21752" s="280"/>
    </row>
    <row r="21753" spans="2:2">
      <c r="B21753" s="280"/>
    </row>
    <row r="21754" spans="2:2">
      <c r="B21754" s="280"/>
    </row>
    <row r="21755" spans="2:2">
      <c r="B21755" s="280"/>
    </row>
    <row r="21756" spans="2:2">
      <c r="B21756" s="280"/>
    </row>
    <row r="21757" spans="2:2">
      <c r="B21757" s="280"/>
    </row>
    <row r="21758" spans="2:2">
      <c r="B21758" s="280"/>
    </row>
    <row r="21759" spans="2:2">
      <c r="B21759" s="280"/>
    </row>
    <row r="21760" spans="2:2">
      <c r="B21760" s="280"/>
    </row>
    <row r="21761" spans="2:2">
      <c r="B21761" s="280"/>
    </row>
    <row r="21762" spans="2:2">
      <c r="B21762" s="280"/>
    </row>
    <row r="21763" spans="2:2">
      <c r="B21763" s="280"/>
    </row>
    <row r="21764" spans="2:2">
      <c r="B21764" s="280"/>
    </row>
    <row r="21765" spans="2:2">
      <c r="B21765" s="280"/>
    </row>
    <row r="21766" spans="2:2">
      <c r="B21766" s="280"/>
    </row>
    <row r="21767" spans="2:2">
      <c r="B21767" s="280"/>
    </row>
    <row r="21768" spans="2:2">
      <c r="B21768" s="280"/>
    </row>
    <row r="21769" spans="2:2">
      <c r="B21769" s="280"/>
    </row>
    <row r="21770" spans="2:2">
      <c r="B21770" s="280"/>
    </row>
    <row r="21771" spans="2:2">
      <c r="B21771" s="280"/>
    </row>
    <row r="21772" spans="2:2">
      <c r="B21772" s="280"/>
    </row>
    <row r="21773" spans="2:2">
      <c r="B21773" s="280"/>
    </row>
    <row r="21774" spans="2:2">
      <c r="B21774" s="280"/>
    </row>
    <row r="21775" spans="2:2">
      <c r="B21775" s="280"/>
    </row>
    <row r="21776" spans="2:2">
      <c r="B21776" s="280"/>
    </row>
    <row r="21777" spans="2:2">
      <c r="B21777" s="280"/>
    </row>
    <row r="21778" spans="2:2">
      <c r="B21778" s="280"/>
    </row>
    <row r="21779" spans="2:2">
      <c r="B21779" s="280"/>
    </row>
    <row r="21780" spans="2:2">
      <c r="B21780" s="280"/>
    </row>
    <row r="21781" spans="2:2">
      <c r="B21781" s="280"/>
    </row>
    <row r="21782" spans="2:2">
      <c r="B21782" s="280"/>
    </row>
    <row r="21783" spans="2:2">
      <c r="B21783" s="280"/>
    </row>
    <row r="21784" spans="2:2">
      <c r="B21784" s="280"/>
    </row>
    <row r="21785" spans="2:2">
      <c r="B21785" s="280"/>
    </row>
    <row r="21786" spans="2:2">
      <c r="B21786" s="280"/>
    </row>
    <row r="21787" spans="2:2">
      <c r="B21787" s="280"/>
    </row>
    <row r="21788" spans="2:2">
      <c r="B21788" s="280"/>
    </row>
    <row r="21789" spans="2:2">
      <c r="B21789" s="280"/>
    </row>
    <row r="21790" spans="2:2">
      <c r="B21790" s="280"/>
    </row>
    <row r="21791" spans="2:2">
      <c r="B21791" s="280"/>
    </row>
    <row r="21792" spans="2:2">
      <c r="B21792" s="280"/>
    </row>
    <row r="21793" spans="2:2">
      <c r="B21793" s="280"/>
    </row>
    <row r="21794" spans="2:2">
      <c r="B21794" s="280"/>
    </row>
    <row r="21795" spans="2:2">
      <c r="B21795" s="280"/>
    </row>
    <row r="21796" spans="2:2">
      <c r="B21796" s="280"/>
    </row>
    <row r="21797" spans="2:2">
      <c r="B21797" s="280"/>
    </row>
    <row r="21798" spans="2:2">
      <c r="B21798" s="280"/>
    </row>
    <row r="21799" spans="2:2">
      <c r="B21799" s="280"/>
    </row>
    <row r="21800" spans="2:2">
      <c r="B21800" s="280"/>
    </row>
    <row r="21801" spans="2:2">
      <c r="B21801" s="280"/>
    </row>
    <row r="21802" spans="2:2">
      <c r="B21802" s="280"/>
    </row>
    <row r="21803" spans="2:2">
      <c r="B21803" s="280"/>
    </row>
    <row r="21804" spans="2:2">
      <c r="B21804" s="280"/>
    </row>
    <row r="21805" spans="2:2">
      <c r="B21805" s="280"/>
    </row>
    <row r="21806" spans="2:2">
      <c r="B21806" s="280"/>
    </row>
    <row r="21807" spans="2:2">
      <c r="B21807" s="280"/>
    </row>
    <row r="21808" spans="2:2">
      <c r="B21808" s="280"/>
    </row>
    <row r="21809" spans="2:2">
      <c r="B21809" s="280"/>
    </row>
    <row r="21810" spans="2:2">
      <c r="B21810" s="280"/>
    </row>
    <row r="21811" spans="2:2">
      <c r="B21811" s="280"/>
    </row>
    <row r="21812" spans="2:2">
      <c r="B21812" s="280"/>
    </row>
    <row r="21813" spans="2:2">
      <c r="B21813" s="280"/>
    </row>
    <row r="21814" spans="2:2">
      <c r="B21814" s="280"/>
    </row>
    <row r="21815" spans="2:2">
      <c r="B21815" s="280"/>
    </row>
    <row r="21816" spans="2:2">
      <c r="B21816" s="280"/>
    </row>
    <row r="21817" spans="2:2">
      <c r="B21817" s="280"/>
    </row>
    <row r="21818" spans="2:2">
      <c r="B21818" s="280"/>
    </row>
    <row r="21819" spans="2:2">
      <c r="B21819" s="280"/>
    </row>
    <row r="21820" spans="2:2">
      <c r="B21820" s="280"/>
    </row>
    <row r="21821" spans="2:2">
      <c r="B21821" s="280"/>
    </row>
    <row r="21822" spans="2:2">
      <c r="B21822" s="280"/>
    </row>
    <row r="21823" spans="2:2">
      <c r="B21823" s="280"/>
    </row>
    <row r="21824" spans="2:2">
      <c r="B21824" s="280"/>
    </row>
    <row r="21825" spans="2:2">
      <c r="B21825" s="280"/>
    </row>
    <row r="21826" spans="2:2">
      <c r="B21826" s="280"/>
    </row>
    <row r="21827" spans="2:2">
      <c r="B21827" s="280"/>
    </row>
    <row r="21828" spans="2:2">
      <c r="B21828" s="280"/>
    </row>
    <row r="21829" spans="2:2">
      <c r="B21829" s="280"/>
    </row>
    <row r="21830" spans="2:2">
      <c r="B21830" s="280"/>
    </row>
    <row r="21831" spans="2:2">
      <c r="B21831" s="280"/>
    </row>
    <row r="21832" spans="2:2">
      <c r="B21832" s="280"/>
    </row>
    <row r="21833" spans="2:2">
      <c r="B21833" s="280"/>
    </row>
    <row r="21834" spans="2:2">
      <c r="B21834" s="280"/>
    </row>
    <row r="21835" spans="2:2">
      <c r="B21835" s="280"/>
    </row>
    <row r="21836" spans="2:2">
      <c r="B21836" s="280"/>
    </row>
    <row r="21837" spans="2:2">
      <c r="B21837" s="280"/>
    </row>
    <row r="21838" spans="2:2">
      <c r="B21838" s="280"/>
    </row>
    <row r="21839" spans="2:2">
      <c r="B21839" s="280"/>
    </row>
    <row r="21840" spans="2:2">
      <c r="B21840" s="280"/>
    </row>
    <row r="21841" spans="2:2">
      <c r="B21841" s="280"/>
    </row>
    <row r="21842" spans="2:2">
      <c r="B21842" s="280"/>
    </row>
    <row r="21843" spans="2:2">
      <c r="B21843" s="280"/>
    </row>
    <row r="21844" spans="2:2">
      <c r="B21844" s="280"/>
    </row>
    <row r="21845" spans="2:2">
      <c r="B21845" s="280"/>
    </row>
    <row r="21846" spans="2:2">
      <c r="B21846" s="280"/>
    </row>
    <row r="21847" spans="2:2">
      <c r="B21847" s="280"/>
    </row>
    <row r="21848" spans="2:2">
      <c r="B21848" s="280"/>
    </row>
    <row r="21849" spans="2:2">
      <c r="B21849" s="280"/>
    </row>
    <row r="21850" spans="2:2">
      <c r="B21850" s="280"/>
    </row>
    <row r="21851" spans="2:2">
      <c r="B21851" s="280"/>
    </row>
    <row r="21852" spans="2:2">
      <c r="B21852" s="280"/>
    </row>
    <row r="21853" spans="2:2">
      <c r="B21853" s="280"/>
    </row>
    <row r="21854" spans="2:2">
      <c r="B21854" s="280"/>
    </row>
    <row r="21855" spans="2:2">
      <c r="B21855" s="280"/>
    </row>
    <row r="21856" spans="2:2">
      <c r="B21856" s="280"/>
    </row>
    <row r="21857" spans="2:2">
      <c r="B21857" s="280"/>
    </row>
    <row r="21858" spans="2:2">
      <c r="B21858" s="280"/>
    </row>
    <row r="21859" spans="2:2">
      <c r="B21859" s="280"/>
    </row>
    <row r="21860" spans="2:2">
      <c r="B21860" s="280"/>
    </row>
    <row r="21861" spans="2:2">
      <c r="B21861" s="280"/>
    </row>
    <row r="21862" spans="2:2">
      <c r="B21862" s="280"/>
    </row>
    <row r="21863" spans="2:2">
      <c r="B21863" s="280"/>
    </row>
    <row r="21864" spans="2:2">
      <c r="B21864" s="280"/>
    </row>
    <row r="21865" spans="2:2">
      <c r="B21865" s="280"/>
    </row>
    <row r="21866" spans="2:2">
      <c r="B21866" s="280"/>
    </row>
    <row r="21867" spans="2:2">
      <c r="B21867" s="280"/>
    </row>
    <row r="21868" spans="2:2">
      <c r="B21868" s="280"/>
    </row>
    <row r="21869" spans="2:2">
      <c r="B21869" s="280"/>
    </row>
    <row r="21870" spans="2:2">
      <c r="B21870" s="280"/>
    </row>
    <row r="21871" spans="2:2">
      <c r="B21871" s="280"/>
    </row>
    <row r="21872" spans="2:2">
      <c r="B21872" s="280"/>
    </row>
    <row r="21873" spans="2:2">
      <c r="B21873" s="280"/>
    </row>
    <row r="21874" spans="2:2">
      <c r="B21874" s="280"/>
    </row>
    <row r="21875" spans="2:2">
      <c r="B21875" s="280"/>
    </row>
    <row r="21876" spans="2:2">
      <c r="B21876" s="280"/>
    </row>
    <row r="21877" spans="2:2">
      <c r="B21877" s="280"/>
    </row>
    <row r="21878" spans="2:2">
      <c r="B21878" s="280"/>
    </row>
    <row r="21879" spans="2:2">
      <c r="B21879" s="280"/>
    </row>
    <row r="21880" spans="2:2">
      <c r="B21880" s="280"/>
    </row>
    <row r="21881" spans="2:2">
      <c r="B21881" s="280"/>
    </row>
    <row r="21882" spans="2:2">
      <c r="B21882" s="280"/>
    </row>
    <row r="21883" spans="2:2">
      <c r="B21883" s="280"/>
    </row>
    <row r="21884" spans="2:2">
      <c r="B21884" s="280"/>
    </row>
    <row r="21885" spans="2:2">
      <c r="B21885" s="280"/>
    </row>
    <row r="21886" spans="2:2">
      <c r="B21886" s="280"/>
    </row>
    <row r="21887" spans="2:2">
      <c r="B21887" s="280"/>
    </row>
    <row r="21888" spans="2:2">
      <c r="B21888" s="280"/>
    </row>
    <row r="21889" spans="2:2">
      <c r="B21889" s="280"/>
    </row>
    <row r="21890" spans="2:2">
      <c r="B21890" s="280"/>
    </row>
    <row r="21891" spans="2:2">
      <c r="B21891" s="280"/>
    </row>
    <row r="21892" spans="2:2">
      <c r="B21892" s="280"/>
    </row>
    <row r="21893" spans="2:2">
      <c r="B21893" s="280"/>
    </row>
    <row r="21894" spans="2:2">
      <c r="B21894" s="280"/>
    </row>
    <row r="21895" spans="2:2">
      <c r="B21895" s="280"/>
    </row>
    <row r="21896" spans="2:2">
      <c r="B21896" s="280"/>
    </row>
    <row r="21897" spans="2:2">
      <c r="B21897" s="280"/>
    </row>
    <row r="21898" spans="2:2">
      <c r="B21898" s="280"/>
    </row>
    <row r="21899" spans="2:2">
      <c r="B21899" s="280"/>
    </row>
    <row r="21900" spans="2:2">
      <c r="B21900" s="280"/>
    </row>
    <row r="21901" spans="2:2">
      <c r="B21901" s="280"/>
    </row>
    <row r="21902" spans="2:2">
      <c r="B21902" s="280"/>
    </row>
    <row r="21903" spans="2:2">
      <c r="B21903" s="280"/>
    </row>
    <row r="21904" spans="2:2">
      <c r="B21904" s="280"/>
    </row>
    <row r="21905" spans="2:2">
      <c r="B21905" s="280"/>
    </row>
    <row r="21906" spans="2:2">
      <c r="B21906" s="280"/>
    </row>
    <row r="21907" spans="2:2">
      <c r="B21907" s="280"/>
    </row>
    <row r="21908" spans="2:2">
      <c r="B21908" s="280"/>
    </row>
    <row r="21909" spans="2:2">
      <c r="B21909" s="280"/>
    </row>
    <row r="21910" spans="2:2">
      <c r="B21910" s="280"/>
    </row>
    <row r="21911" spans="2:2">
      <c r="B21911" s="280"/>
    </row>
    <row r="21912" spans="2:2">
      <c r="B21912" s="280"/>
    </row>
    <row r="21913" spans="2:2">
      <c r="B21913" s="280"/>
    </row>
    <row r="21914" spans="2:2">
      <c r="B21914" s="280"/>
    </row>
    <row r="21915" spans="2:2">
      <c r="B21915" s="280"/>
    </row>
    <row r="21916" spans="2:2">
      <c r="B21916" s="280"/>
    </row>
    <row r="21917" spans="2:2">
      <c r="B21917" s="280"/>
    </row>
    <row r="21918" spans="2:2">
      <c r="B21918" s="280"/>
    </row>
    <row r="21919" spans="2:2">
      <c r="B21919" s="280"/>
    </row>
    <row r="21920" spans="2:2">
      <c r="B21920" s="280"/>
    </row>
    <row r="21921" spans="2:2">
      <c r="B21921" s="280"/>
    </row>
    <row r="21922" spans="2:2">
      <c r="B21922" s="280"/>
    </row>
    <row r="21923" spans="2:2">
      <c r="B21923" s="280"/>
    </row>
    <row r="21924" spans="2:2">
      <c r="B21924" s="280"/>
    </row>
    <row r="21925" spans="2:2">
      <c r="B21925" s="280"/>
    </row>
    <row r="21926" spans="2:2">
      <c r="B21926" s="280"/>
    </row>
    <row r="21927" spans="2:2">
      <c r="B21927" s="280"/>
    </row>
    <row r="21928" spans="2:2">
      <c r="B21928" s="280"/>
    </row>
    <row r="21929" spans="2:2">
      <c r="B21929" s="280"/>
    </row>
    <row r="21930" spans="2:2">
      <c r="B21930" s="280"/>
    </row>
    <row r="21931" spans="2:2">
      <c r="B21931" s="280"/>
    </row>
    <row r="21932" spans="2:2">
      <c r="B21932" s="280"/>
    </row>
    <row r="21933" spans="2:2">
      <c r="B21933" s="280"/>
    </row>
    <row r="21934" spans="2:2">
      <c r="B21934" s="280"/>
    </row>
    <row r="21935" spans="2:2">
      <c r="B21935" s="280"/>
    </row>
    <row r="21936" spans="2:2">
      <c r="B21936" s="280"/>
    </row>
    <row r="21937" spans="2:2">
      <c r="B21937" s="280"/>
    </row>
    <row r="21938" spans="2:2">
      <c r="B21938" s="280"/>
    </row>
    <row r="21939" spans="2:2">
      <c r="B21939" s="280"/>
    </row>
    <row r="21940" spans="2:2">
      <c r="B21940" s="280"/>
    </row>
    <row r="21941" spans="2:2">
      <c r="B21941" s="280"/>
    </row>
    <row r="21942" spans="2:2">
      <c r="B21942" s="280"/>
    </row>
    <row r="21943" spans="2:2">
      <c r="B21943" s="280"/>
    </row>
    <row r="21944" spans="2:2">
      <c r="B21944" s="280"/>
    </row>
    <row r="21945" spans="2:2">
      <c r="B21945" s="280"/>
    </row>
    <row r="21946" spans="2:2">
      <c r="B21946" s="280"/>
    </row>
    <row r="21947" spans="2:2">
      <c r="B21947" s="280"/>
    </row>
    <row r="21948" spans="2:2">
      <c r="B21948" s="280"/>
    </row>
    <row r="21949" spans="2:2">
      <c r="B21949" s="280"/>
    </row>
    <row r="21950" spans="2:2">
      <c r="B21950" s="280"/>
    </row>
    <row r="21951" spans="2:2">
      <c r="B21951" s="280"/>
    </row>
    <row r="21952" spans="2:2">
      <c r="B21952" s="280"/>
    </row>
    <row r="21953" spans="2:2">
      <c r="B21953" s="280"/>
    </row>
    <row r="21954" spans="2:2">
      <c r="B21954" s="280"/>
    </row>
    <row r="21955" spans="2:2">
      <c r="B21955" s="280"/>
    </row>
    <row r="21956" spans="2:2">
      <c r="B21956" s="280"/>
    </row>
    <row r="21957" spans="2:2">
      <c r="B21957" s="280"/>
    </row>
    <row r="21958" spans="2:2">
      <c r="B21958" s="280"/>
    </row>
    <row r="21959" spans="2:2">
      <c r="B21959" s="280"/>
    </row>
    <row r="21960" spans="2:2">
      <c r="B21960" s="280"/>
    </row>
    <row r="21961" spans="2:2">
      <c r="B21961" s="280"/>
    </row>
    <row r="21962" spans="2:2">
      <c r="B21962" s="280"/>
    </row>
    <row r="21963" spans="2:2">
      <c r="B21963" s="280"/>
    </row>
    <row r="21964" spans="2:2">
      <c r="B21964" s="280"/>
    </row>
    <row r="21965" spans="2:2">
      <c r="B21965" s="280"/>
    </row>
    <row r="21966" spans="2:2">
      <c r="B21966" s="280"/>
    </row>
    <row r="21967" spans="2:2">
      <c r="B21967" s="280"/>
    </row>
    <row r="21968" spans="2:2">
      <c r="B21968" s="280"/>
    </row>
    <row r="21969" spans="2:2">
      <c r="B21969" s="280"/>
    </row>
    <row r="21970" spans="2:2">
      <c r="B21970" s="280"/>
    </row>
    <row r="21971" spans="2:2">
      <c r="B21971" s="280"/>
    </row>
    <row r="21972" spans="2:2">
      <c r="B21972" s="280"/>
    </row>
    <row r="21973" spans="2:2">
      <c r="B21973" s="280"/>
    </row>
    <row r="21974" spans="2:2">
      <c r="B21974" s="280"/>
    </row>
    <row r="21975" spans="2:2">
      <c r="B21975" s="280"/>
    </row>
    <row r="21976" spans="2:2">
      <c r="B21976" s="280"/>
    </row>
    <row r="21977" spans="2:2">
      <c r="B21977" s="280"/>
    </row>
    <row r="21978" spans="2:2">
      <c r="B21978" s="280"/>
    </row>
    <row r="21979" spans="2:2">
      <c r="B21979" s="280"/>
    </row>
    <row r="21980" spans="2:2">
      <c r="B21980" s="280"/>
    </row>
    <row r="21981" spans="2:2">
      <c r="B21981" s="280"/>
    </row>
    <row r="21982" spans="2:2">
      <c r="B21982" s="280"/>
    </row>
    <row r="21983" spans="2:2">
      <c r="B21983" s="280"/>
    </row>
    <row r="21984" spans="2:2">
      <c r="B21984" s="280"/>
    </row>
    <row r="21985" spans="2:2">
      <c r="B21985" s="280"/>
    </row>
    <row r="21986" spans="2:2">
      <c r="B21986" s="280"/>
    </row>
    <row r="21987" spans="2:2">
      <c r="B21987" s="280"/>
    </row>
    <row r="21988" spans="2:2">
      <c r="B21988" s="280"/>
    </row>
    <row r="21989" spans="2:2">
      <c r="B21989" s="280"/>
    </row>
    <row r="21990" spans="2:2">
      <c r="B21990" s="280"/>
    </row>
    <row r="21991" spans="2:2">
      <c r="B21991" s="280"/>
    </row>
    <row r="21992" spans="2:2">
      <c r="B21992" s="280"/>
    </row>
    <row r="21993" spans="2:2">
      <c r="B21993" s="280"/>
    </row>
    <row r="21994" spans="2:2">
      <c r="B21994" s="280"/>
    </row>
    <row r="21995" spans="2:2">
      <c r="B21995" s="280"/>
    </row>
    <row r="21996" spans="2:2">
      <c r="B21996" s="280"/>
    </row>
    <row r="21997" spans="2:2">
      <c r="B21997" s="280"/>
    </row>
    <row r="21998" spans="2:2">
      <c r="B21998" s="280"/>
    </row>
    <row r="21999" spans="2:2">
      <c r="B21999" s="280"/>
    </row>
    <row r="22000" spans="2:2">
      <c r="B22000" s="280"/>
    </row>
    <row r="22001" spans="2:2">
      <c r="B22001" s="280"/>
    </row>
    <row r="22002" spans="2:2">
      <c r="B22002" s="280"/>
    </row>
    <row r="22003" spans="2:2">
      <c r="B22003" s="280"/>
    </row>
    <row r="22004" spans="2:2">
      <c r="B22004" s="280"/>
    </row>
    <row r="22005" spans="2:2">
      <c r="B22005" s="280"/>
    </row>
    <row r="22006" spans="2:2">
      <c r="B22006" s="280"/>
    </row>
    <row r="22007" spans="2:2">
      <c r="B22007" s="280"/>
    </row>
    <row r="22008" spans="2:2">
      <c r="B22008" s="280"/>
    </row>
    <row r="22009" spans="2:2">
      <c r="B22009" s="280"/>
    </row>
    <row r="22010" spans="2:2">
      <c r="B22010" s="280"/>
    </row>
    <row r="22011" spans="2:2">
      <c r="B22011" s="280"/>
    </row>
    <row r="22012" spans="2:2">
      <c r="B22012" s="280"/>
    </row>
    <row r="22013" spans="2:2">
      <c r="B22013" s="280"/>
    </row>
    <row r="22014" spans="2:2">
      <c r="B22014" s="280"/>
    </row>
    <row r="22015" spans="2:2">
      <c r="B22015" s="280"/>
    </row>
    <row r="22016" spans="2:2">
      <c r="B22016" s="280"/>
    </row>
    <row r="22017" spans="2:2">
      <c r="B22017" s="280"/>
    </row>
    <row r="22018" spans="2:2">
      <c r="B22018" s="280"/>
    </row>
    <row r="22019" spans="2:2">
      <c r="B22019" s="280"/>
    </row>
    <row r="22020" spans="2:2">
      <c r="B22020" s="280"/>
    </row>
    <row r="22021" spans="2:2">
      <c r="B22021" s="280"/>
    </row>
    <row r="22022" spans="2:2">
      <c r="B22022" s="280"/>
    </row>
    <row r="22023" spans="2:2">
      <c r="B22023" s="280"/>
    </row>
    <row r="22024" spans="2:2">
      <c r="B22024" s="280"/>
    </row>
    <row r="22025" spans="2:2">
      <c r="B22025" s="280"/>
    </row>
    <row r="22026" spans="2:2">
      <c r="B22026" s="280"/>
    </row>
    <row r="22027" spans="2:2">
      <c r="B22027" s="280"/>
    </row>
    <row r="22028" spans="2:2">
      <c r="B22028" s="280"/>
    </row>
    <row r="22029" spans="2:2">
      <c r="B22029" s="280"/>
    </row>
    <row r="22030" spans="2:2">
      <c r="B22030" s="280"/>
    </row>
    <row r="22031" spans="2:2">
      <c r="B22031" s="280"/>
    </row>
    <row r="22032" spans="2:2">
      <c r="B22032" s="280"/>
    </row>
    <row r="22033" spans="2:2">
      <c r="B22033" s="280"/>
    </row>
    <row r="22034" spans="2:2">
      <c r="B22034" s="280"/>
    </row>
    <row r="22035" spans="2:2">
      <c r="B22035" s="280"/>
    </row>
    <row r="22036" spans="2:2">
      <c r="B22036" s="280"/>
    </row>
    <row r="22037" spans="2:2">
      <c r="B22037" s="280"/>
    </row>
    <row r="22038" spans="2:2">
      <c r="B22038" s="280"/>
    </row>
    <row r="22039" spans="2:2">
      <c r="B22039" s="280"/>
    </row>
    <row r="22040" spans="2:2">
      <c r="B22040" s="280"/>
    </row>
    <row r="22041" spans="2:2">
      <c r="B22041" s="280"/>
    </row>
    <row r="22042" spans="2:2">
      <c r="B22042" s="280"/>
    </row>
    <row r="22043" spans="2:2">
      <c r="B22043" s="280"/>
    </row>
    <row r="22044" spans="2:2">
      <c r="B22044" s="280"/>
    </row>
    <row r="22045" spans="2:2">
      <c r="B22045" s="280"/>
    </row>
    <row r="22046" spans="2:2">
      <c r="B22046" s="280"/>
    </row>
    <row r="22047" spans="2:2">
      <c r="B22047" s="280"/>
    </row>
    <row r="22048" spans="2:2">
      <c r="B22048" s="280"/>
    </row>
    <row r="22049" spans="2:2">
      <c r="B22049" s="280"/>
    </row>
    <row r="22050" spans="2:2">
      <c r="B22050" s="280"/>
    </row>
    <row r="22051" spans="2:2">
      <c r="B22051" s="280"/>
    </row>
    <row r="22052" spans="2:2">
      <c r="B22052" s="280"/>
    </row>
    <row r="22053" spans="2:2">
      <c r="B22053" s="280"/>
    </row>
    <row r="22054" spans="2:2">
      <c r="B22054" s="280"/>
    </row>
    <row r="22055" spans="2:2">
      <c r="B22055" s="280"/>
    </row>
    <row r="22056" spans="2:2">
      <c r="B22056" s="280"/>
    </row>
    <row r="22057" spans="2:2">
      <c r="B22057" s="280"/>
    </row>
    <row r="22058" spans="2:2">
      <c r="B22058" s="280"/>
    </row>
    <row r="22059" spans="2:2">
      <c r="B22059" s="280"/>
    </row>
    <row r="22060" spans="2:2">
      <c r="B22060" s="280"/>
    </row>
    <row r="22061" spans="2:2">
      <c r="B22061" s="280"/>
    </row>
    <row r="22062" spans="2:2">
      <c r="B22062" s="280"/>
    </row>
    <row r="22063" spans="2:2">
      <c r="B22063" s="280"/>
    </row>
    <row r="22064" spans="2:2">
      <c r="B22064" s="280"/>
    </row>
    <row r="22065" spans="2:2">
      <c r="B22065" s="280"/>
    </row>
    <row r="22066" spans="2:2">
      <c r="B22066" s="280"/>
    </row>
    <row r="22067" spans="2:2">
      <c r="B22067" s="280"/>
    </row>
    <row r="22068" spans="2:2">
      <c r="B22068" s="280"/>
    </row>
    <row r="22069" spans="2:2">
      <c r="B22069" s="280"/>
    </row>
    <row r="22070" spans="2:2">
      <c r="B22070" s="280"/>
    </row>
    <row r="22071" spans="2:2">
      <c r="B22071" s="280"/>
    </row>
    <row r="22072" spans="2:2">
      <c r="B22072" s="280"/>
    </row>
    <row r="22073" spans="2:2">
      <c r="B22073" s="280"/>
    </row>
    <row r="22074" spans="2:2">
      <c r="B22074" s="280"/>
    </row>
    <row r="22075" spans="2:2">
      <c r="B22075" s="280"/>
    </row>
    <row r="22076" spans="2:2">
      <c r="B22076" s="280"/>
    </row>
    <row r="22077" spans="2:2">
      <c r="B22077" s="280"/>
    </row>
    <row r="22078" spans="2:2">
      <c r="B22078" s="280"/>
    </row>
    <row r="22079" spans="2:2">
      <c r="B22079" s="280"/>
    </row>
    <row r="22080" spans="2:2">
      <c r="B22080" s="280"/>
    </row>
    <row r="22081" spans="2:2">
      <c r="B22081" s="280"/>
    </row>
    <row r="22082" spans="2:2">
      <c r="B22082" s="280"/>
    </row>
    <row r="22083" spans="2:2">
      <c r="B22083" s="280"/>
    </row>
    <row r="22084" spans="2:2">
      <c r="B22084" s="280"/>
    </row>
    <row r="22085" spans="2:2">
      <c r="B22085" s="280"/>
    </row>
    <row r="22086" spans="2:2">
      <c r="B22086" s="280"/>
    </row>
    <row r="22087" spans="2:2">
      <c r="B22087" s="280"/>
    </row>
    <row r="22088" spans="2:2">
      <c r="B22088" s="280"/>
    </row>
    <row r="22089" spans="2:2">
      <c r="B22089" s="280"/>
    </row>
    <row r="22090" spans="2:2">
      <c r="B22090" s="280"/>
    </row>
    <row r="22091" spans="2:2">
      <c r="B22091" s="280"/>
    </row>
    <row r="22092" spans="2:2">
      <c r="B22092" s="280"/>
    </row>
    <row r="22093" spans="2:2">
      <c r="B22093" s="280"/>
    </row>
    <row r="22094" spans="2:2">
      <c r="B22094" s="280"/>
    </row>
    <row r="22095" spans="2:2">
      <c r="B22095" s="280"/>
    </row>
    <row r="22096" spans="2:2">
      <c r="B22096" s="280"/>
    </row>
    <row r="22097" spans="2:2">
      <c r="B22097" s="280"/>
    </row>
    <row r="22098" spans="2:2">
      <c r="B22098" s="280"/>
    </row>
    <row r="22099" spans="2:2">
      <c r="B22099" s="280"/>
    </row>
    <row r="22100" spans="2:2">
      <c r="B22100" s="280"/>
    </row>
    <row r="22101" spans="2:2">
      <c r="B22101" s="280"/>
    </row>
    <row r="22102" spans="2:2">
      <c r="B22102" s="280"/>
    </row>
    <row r="22103" spans="2:2">
      <c r="B22103" s="280"/>
    </row>
    <row r="22104" spans="2:2">
      <c r="B22104" s="280"/>
    </row>
    <row r="22105" spans="2:2">
      <c r="B22105" s="280"/>
    </row>
    <row r="22106" spans="2:2">
      <c r="B22106" s="280"/>
    </row>
    <row r="22107" spans="2:2">
      <c r="B22107" s="280"/>
    </row>
    <row r="22108" spans="2:2">
      <c r="B22108" s="280"/>
    </row>
    <row r="22109" spans="2:2">
      <c r="B22109" s="280"/>
    </row>
    <row r="22110" spans="2:2">
      <c r="B22110" s="280"/>
    </row>
    <row r="22111" spans="2:2">
      <c r="B22111" s="280"/>
    </row>
    <row r="22112" spans="2:2">
      <c r="B22112" s="280"/>
    </row>
    <row r="22113" spans="2:2">
      <c r="B22113" s="280"/>
    </row>
    <row r="22114" spans="2:2">
      <c r="B22114" s="280"/>
    </row>
    <row r="22115" spans="2:2">
      <c r="B22115" s="280"/>
    </row>
    <row r="22116" spans="2:2">
      <c r="B22116" s="280"/>
    </row>
    <row r="22117" spans="2:2">
      <c r="B22117" s="280"/>
    </row>
    <row r="22118" spans="2:2">
      <c r="B22118" s="280"/>
    </row>
    <row r="22119" spans="2:2">
      <c r="B22119" s="280"/>
    </row>
    <row r="22120" spans="2:2">
      <c r="B22120" s="280"/>
    </row>
    <row r="22121" spans="2:2">
      <c r="B22121" s="280"/>
    </row>
    <row r="22122" spans="2:2">
      <c r="B22122" s="280"/>
    </row>
    <row r="22123" spans="2:2">
      <c r="B22123" s="280"/>
    </row>
    <row r="22124" spans="2:2">
      <c r="B22124" s="280"/>
    </row>
    <row r="22125" spans="2:2">
      <c r="B22125" s="280"/>
    </row>
    <row r="22126" spans="2:2">
      <c r="B22126" s="280"/>
    </row>
    <row r="22127" spans="2:2">
      <c r="B22127" s="280"/>
    </row>
    <row r="22128" spans="2:2">
      <c r="B22128" s="280"/>
    </row>
    <row r="22129" spans="2:2">
      <c r="B22129" s="280"/>
    </row>
    <row r="22130" spans="2:2">
      <c r="B22130" s="280"/>
    </row>
    <row r="22131" spans="2:2">
      <c r="B22131" s="280"/>
    </row>
    <row r="22132" spans="2:2">
      <c r="B22132" s="280"/>
    </row>
    <row r="22133" spans="2:2">
      <c r="B22133" s="280"/>
    </row>
    <row r="22134" spans="2:2">
      <c r="B22134" s="280"/>
    </row>
    <row r="22135" spans="2:2">
      <c r="B22135" s="280"/>
    </row>
    <row r="22136" spans="2:2">
      <c r="B22136" s="280"/>
    </row>
    <row r="22137" spans="2:2">
      <c r="B22137" s="280"/>
    </row>
    <row r="22138" spans="2:2">
      <c r="B22138" s="280"/>
    </row>
    <row r="22139" spans="2:2">
      <c r="B22139" s="280"/>
    </row>
    <row r="22140" spans="2:2">
      <c r="B22140" s="280"/>
    </row>
    <row r="22141" spans="2:2">
      <c r="B22141" s="280"/>
    </row>
    <row r="22142" spans="2:2">
      <c r="B22142" s="280"/>
    </row>
    <row r="22143" spans="2:2">
      <c r="B22143" s="280"/>
    </row>
    <row r="22144" spans="2:2">
      <c r="B22144" s="280"/>
    </row>
    <row r="22145" spans="2:2">
      <c r="B22145" s="280"/>
    </row>
    <row r="22146" spans="2:2">
      <c r="B22146" s="280"/>
    </row>
    <row r="22147" spans="2:2">
      <c r="B22147" s="280"/>
    </row>
    <row r="22148" spans="2:2">
      <c r="B22148" s="280"/>
    </row>
    <row r="22149" spans="2:2">
      <c r="B22149" s="280"/>
    </row>
    <row r="22150" spans="2:2">
      <c r="B22150" s="280"/>
    </row>
    <row r="22151" spans="2:2">
      <c r="B22151" s="280"/>
    </row>
    <row r="22152" spans="2:2">
      <c r="B22152" s="280"/>
    </row>
    <row r="22153" spans="2:2">
      <c r="B22153" s="280"/>
    </row>
    <row r="22154" spans="2:2">
      <c r="B22154" s="280"/>
    </row>
    <row r="22155" spans="2:2">
      <c r="B22155" s="280"/>
    </row>
    <row r="22156" spans="2:2">
      <c r="B22156" s="280"/>
    </row>
    <row r="22157" spans="2:2">
      <c r="B22157" s="280"/>
    </row>
    <row r="22158" spans="2:2">
      <c r="B22158" s="280"/>
    </row>
    <row r="22159" spans="2:2">
      <c r="B22159" s="280"/>
    </row>
    <row r="22160" spans="2:2">
      <c r="B22160" s="280"/>
    </row>
    <row r="22161" spans="2:2">
      <c r="B22161" s="280"/>
    </row>
    <row r="22162" spans="2:2">
      <c r="B22162" s="280"/>
    </row>
    <row r="22163" spans="2:2">
      <c r="B22163" s="280"/>
    </row>
    <row r="22164" spans="2:2">
      <c r="B22164" s="280"/>
    </row>
    <row r="22165" spans="2:2">
      <c r="B22165" s="280"/>
    </row>
    <row r="22166" spans="2:2">
      <c r="B22166" s="280"/>
    </row>
    <row r="22167" spans="2:2">
      <c r="B22167" s="280"/>
    </row>
    <row r="22168" spans="2:2">
      <c r="B22168" s="280"/>
    </row>
    <row r="22169" spans="2:2">
      <c r="B22169" s="280"/>
    </row>
    <row r="22170" spans="2:2">
      <c r="B22170" s="280"/>
    </row>
    <row r="22171" spans="2:2">
      <c r="B22171" s="280"/>
    </row>
    <row r="22172" spans="2:2">
      <c r="B22172" s="280"/>
    </row>
    <row r="22173" spans="2:2">
      <c r="B22173" s="280"/>
    </row>
    <row r="22174" spans="2:2">
      <c r="B22174" s="280"/>
    </row>
    <row r="22175" spans="2:2">
      <c r="B22175" s="280"/>
    </row>
    <row r="22176" spans="2:2">
      <c r="B22176" s="280"/>
    </row>
    <row r="22177" spans="2:2">
      <c r="B22177" s="280"/>
    </row>
    <row r="22178" spans="2:2">
      <c r="B22178" s="280"/>
    </row>
    <row r="22179" spans="2:2">
      <c r="B22179" s="280"/>
    </row>
    <row r="22180" spans="2:2">
      <c r="B22180" s="280"/>
    </row>
    <row r="22181" spans="2:2">
      <c r="B22181" s="280"/>
    </row>
    <row r="22182" spans="2:2">
      <c r="B22182" s="280"/>
    </row>
    <row r="22183" spans="2:2">
      <c r="B22183" s="280"/>
    </row>
    <row r="22184" spans="2:2">
      <c r="B22184" s="280"/>
    </row>
    <row r="22185" spans="2:2">
      <c r="B22185" s="280"/>
    </row>
    <row r="22186" spans="2:2">
      <c r="B22186" s="280"/>
    </row>
    <row r="22187" spans="2:2">
      <c r="B22187" s="280"/>
    </row>
    <row r="22188" spans="2:2">
      <c r="B22188" s="280"/>
    </row>
    <row r="22189" spans="2:2">
      <c r="B22189" s="280"/>
    </row>
    <row r="22190" spans="2:2">
      <c r="B22190" s="280"/>
    </row>
    <row r="22191" spans="2:2">
      <c r="B22191" s="280"/>
    </row>
    <row r="22192" spans="2:2">
      <c r="B22192" s="280"/>
    </row>
    <row r="22193" spans="2:2">
      <c r="B22193" s="280"/>
    </row>
    <row r="22194" spans="2:2">
      <c r="B22194" s="280"/>
    </row>
    <row r="22195" spans="2:2">
      <c r="B22195" s="280"/>
    </row>
    <row r="22196" spans="2:2">
      <c r="B22196" s="280"/>
    </row>
    <row r="22197" spans="2:2">
      <c r="B22197" s="280"/>
    </row>
    <row r="22198" spans="2:2">
      <c r="B22198" s="280"/>
    </row>
    <row r="22199" spans="2:2">
      <c r="B22199" s="280"/>
    </row>
    <row r="22200" spans="2:2">
      <c r="B22200" s="280"/>
    </row>
    <row r="22201" spans="2:2">
      <c r="B22201" s="280"/>
    </row>
    <row r="22202" spans="2:2">
      <c r="B22202" s="280"/>
    </row>
    <row r="22203" spans="2:2">
      <c r="B22203" s="280"/>
    </row>
    <row r="22204" spans="2:2">
      <c r="B22204" s="280"/>
    </row>
    <row r="22205" spans="2:2">
      <c r="B22205" s="280"/>
    </row>
    <row r="22206" spans="2:2">
      <c r="B22206" s="280"/>
    </row>
    <row r="22207" spans="2:2">
      <c r="B22207" s="280"/>
    </row>
    <row r="22208" spans="2:2">
      <c r="B22208" s="280"/>
    </row>
    <row r="22209" spans="2:2">
      <c r="B22209" s="280"/>
    </row>
    <row r="22210" spans="2:2">
      <c r="B22210" s="280"/>
    </row>
    <row r="22211" spans="2:2">
      <c r="B22211" s="280"/>
    </row>
    <row r="22212" spans="2:2">
      <c r="B22212" s="280"/>
    </row>
    <row r="22213" spans="2:2">
      <c r="B22213" s="280"/>
    </row>
    <row r="22214" spans="2:2">
      <c r="B22214" s="280"/>
    </row>
    <row r="22215" spans="2:2">
      <c r="B22215" s="280"/>
    </row>
    <row r="22216" spans="2:2">
      <c r="B22216" s="280"/>
    </row>
    <row r="22217" spans="2:2">
      <c r="B22217" s="280"/>
    </row>
    <row r="22218" spans="2:2">
      <c r="B22218" s="280"/>
    </row>
    <row r="22219" spans="2:2">
      <c r="B22219" s="280"/>
    </row>
    <row r="22220" spans="2:2">
      <c r="B22220" s="280"/>
    </row>
    <row r="22221" spans="2:2">
      <c r="B22221" s="280"/>
    </row>
    <row r="22222" spans="2:2">
      <c r="B22222" s="280"/>
    </row>
    <row r="22223" spans="2:2">
      <c r="B22223" s="280"/>
    </row>
    <row r="22224" spans="2:2">
      <c r="B22224" s="280"/>
    </row>
    <row r="22225" spans="2:2">
      <c r="B22225" s="280"/>
    </row>
    <row r="22226" spans="2:2">
      <c r="B22226" s="280"/>
    </row>
    <row r="22227" spans="2:2">
      <c r="B22227" s="280"/>
    </row>
    <row r="22228" spans="2:2">
      <c r="B22228" s="280"/>
    </row>
    <row r="22229" spans="2:2">
      <c r="B22229" s="280"/>
    </row>
    <row r="22230" spans="2:2">
      <c r="B22230" s="280"/>
    </row>
    <row r="22231" spans="2:2">
      <c r="B22231" s="280"/>
    </row>
    <row r="22232" spans="2:2">
      <c r="B22232" s="280"/>
    </row>
    <row r="22233" spans="2:2">
      <c r="B22233" s="280"/>
    </row>
    <row r="22234" spans="2:2">
      <c r="B22234" s="280"/>
    </row>
    <row r="22235" spans="2:2">
      <c r="B22235" s="280"/>
    </row>
    <row r="22236" spans="2:2">
      <c r="B22236" s="280"/>
    </row>
    <row r="22237" spans="2:2">
      <c r="B22237" s="280"/>
    </row>
    <row r="22238" spans="2:2">
      <c r="B22238" s="280"/>
    </row>
    <row r="22239" spans="2:2">
      <c r="B22239" s="280"/>
    </row>
    <row r="22240" spans="2:2">
      <c r="B22240" s="280"/>
    </row>
    <row r="22241" spans="2:2">
      <c r="B22241" s="280"/>
    </row>
    <row r="22242" spans="2:2">
      <c r="B22242" s="280"/>
    </row>
    <row r="22243" spans="2:2">
      <c r="B22243" s="280"/>
    </row>
    <row r="22244" spans="2:2">
      <c r="B22244" s="280"/>
    </row>
    <row r="22245" spans="2:2">
      <c r="B22245" s="280"/>
    </row>
    <row r="22246" spans="2:2">
      <c r="B22246" s="280"/>
    </row>
    <row r="22247" spans="2:2">
      <c r="B22247" s="280"/>
    </row>
    <row r="22248" spans="2:2">
      <c r="B22248" s="280"/>
    </row>
    <row r="22249" spans="2:2">
      <c r="B22249" s="280"/>
    </row>
    <row r="22250" spans="2:2">
      <c r="B22250" s="280"/>
    </row>
    <row r="22251" spans="2:2">
      <c r="B22251" s="280"/>
    </row>
    <row r="22252" spans="2:2">
      <c r="B22252" s="280"/>
    </row>
    <row r="22253" spans="2:2">
      <c r="B22253" s="280"/>
    </row>
    <row r="22254" spans="2:2">
      <c r="B22254" s="280"/>
    </row>
    <row r="22255" spans="2:2">
      <c r="B22255" s="280"/>
    </row>
    <row r="22256" spans="2:2">
      <c r="B22256" s="280"/>
    </row>
    <row r="22257" spans="2:2">
      <c r="B22257" s="280"/>
    </row>
    <row r="22258" spans="2:2">
      <c r="B22258" s="280"/>
    </row>
    <row r="22259" spans="2:2">
      <c r="B22259" s="280"/>
    </row>
    <row r="22260" spans="2:2">
      <c r="B22260" s="280"/>
    </row>
    <row r="22261" spans="2:2">
      <c r="B22261" s="280"/>
    </row>
    <row r="22262" spans="2:2">
      <c r="B22262" s="280"/>
    </row>
    <row r="22263" spans="2:2">
      <c r="B22263" s="280"/>
    </row>
    <row r="22264" spans="2:2">
      <c r="B22264" s="280"/>
    </row>
    <row r="22265" spans="2:2">
      <c r="B22265" s="280"/>
    </row>
    <row r="22266" spans="2:2">
      <c r="B22266" s="280"/>
    </row>
    <row r="22267" spans="2:2">
      <c r="B22267" s="280"/>
    </row>
    <row r="22268" spans="2:2">
      <c r="B22268" s="280"/>
    </row>
    <row r="22269" spans="2:2">
      <c r="B22269" s="280"/>
    </row>
    <row r="22270" spans="2:2">
      <c r="B22270" s="280"/>
    </row>
    <row r="22271" spans="2:2">
      <c r="B22271" s="280"/>
    </row>
    <row r="22272" spans="2:2">
      <c r="B22272" s="280"/>
    </row>
    <row r="22273" spans="2:2">
      <c r="B22273" s="280"/>
    </row>
    <row r="22274" spans="2:2">
      <c r="B22274" s="280"/>
    </row>
    <row r="22275" spans="2:2">
      <c r="B22275" s="280"/>
    </row>
    <row r="22276" spans="2:2">
      <c r="B22276" s="280"/>
    </row>
    <row r="22277" spans="2:2">
      <c r="B22277" s="280"/>
    </row>
    <row r="22278" spans="2:2">
      <c r="B22278" s="280"/>
    </row>
    <row r="22279" spans="2:2">
      <c r="B22279" s="280"/>
    </row>
    <row r="22280" spans="2:2">
      <c r="B22280" s="280"/>
    </row>
    <row r="22281" spans="2:2">
      <c r="B22281" s="280"/>
    </row>
    <row r="22282" spans="2:2">
      <c r="B22282" s="280"/>
    </row>
    <row r="22283" spans="2:2">
      <c r="B22283" s="280"/>
    </row>
    <row r="22284" spans="2:2">
      <c r="B22284" s="280"/>
    </row>
    <row r="22285" spans="2:2">
      <c r="B22285" s="280"/>
    </row>
    <row r="22286" spans="2:2">
      <c r="B22286" s="280"/>
    </row>
    <row r="22287" spans="2:2">
      <c r="B22287" s="280"/>
    </row>
    <row r="22288" spans="2:2">
      <c r="B22288" s="280"/>
    </row>
    <row r="22289" spans="2:2">
      <c r="B22289" s="280"/>
    </row>
    <row r="22290" spans="2:2">
      <c r="B22290" s="280"/>
    </row>
    <row r="22291" spans="2:2">
      <c r="B22291" s="280"/>
    </row>
    <row r="22292" spans="2:2">
      <c r="B22292" s="280"/>
    </row>
    <row r="22293" spans="2:2">
      <c r="B22293" s="280"/>
    </row>
    <row r="22294" spans="2:2">
      <c r="B22294" s="280"/>
    </row>
    <row r="22295" spans="2:2">
      <c r="B22295" s="280"/>
    </row>
    <row r="22296" spans="2:2">
      <c r="B22296" s="280"/>
    </row>
    <row r="22297" spans="2:2">
      <c r="B22297" s="280"/>
    </row>
    <row r="22298" spans="2:2">
      <c r="B22298" s="280"/>
    </row>
    <row r="22299" spans="2:2">
      <c r="B22299" s="280"/>
    </row>
    <row r="22300" spans="2:2">
      <c r="B22300" s="280"/>
    </row>
    <row r="22301" spans="2:2">
      <c r="B22301" s="280"/>
    </row>
    <row r="22302" spans="2:2">
      <c r="B22302" s="280"/>
    </row>
    <row r="22303" spans="2:2">
      <c r="B22303" s="280"/>
    </row>
    <row r="22304" spans="2:2">
      <c r="B22304" s="280"/>
    </row>
    <row r="22305" spans="2:2">
      <c r="B22305" s="280"/>
    </row>
    <row r="22306" spans="2:2">
      <c r="B22306" s="280"/>
    </row>
    <row r="22307" spans="2:2">
      <c r="B22307" s="280"/>
    </row>
    <row r="22308" spans="2:2">
      <c r="B22308" s="280"/>
    </row>
    <row r="22309" spans="2:2">
      <c r="B22309" s="280"/>
    </row>
    <row r="22310" spans="2:2">
      <c r="B22310" s="280"/>
    </row>
    <row r="22311" spans="2:2">
      <c r="B22311" s="280"/>
    </row>
    <row r="22312" spans="2:2">
      <c r="B22312" s="280"/>
    </row>
    <row r="22313" spans="2:2">
      <c r="B22313" s="280"/>
    </row>
    <row r="22314" spans="2:2">
      <c r="B22314" s="280"/>
    </row>
    <row r="22315" spans="2:2">
      <c r="B22315" s="280"/>
    </row>
    <row r="22316" spans="2:2">
      <c r="B22316" s="280"/>
    </row>
    <row r="22317" spans="2:2">
      <c r="B22317" s="280"/>
    </row>
    <row r="22318" spans="2:2">
      <c r="B22318" s="280"/>
    </row>
    <row r="22319" spans="2:2">
      <c r="B22319" s="280"/>
    </row>
    <row r="22320" spans="2:2">
      <c r="B22320" s="280"/>
    </row>
    <row r="22321" spans="2:2">
      <c r="B22321" s="280"/>
    </row>
    <row r="22322" spans="2:2">
      <c r="B22322" s="280"/>
    </row>
    <row r="22323" spans="2:2">
      <c r="B22323" s="280"/>
    </row>
    <row r="22324" spans="2:2">
      <c r="B22324" s="280"/>
    </row>
    <row r="22325" spans="2:2">
      <c r="B22325" s="280"/>
    </row>
    <row r="22326" spans="2:2">
      <c r="B22326" s="280"/>
    </row>
    <row r="22327" spans="2:2">
      <c r="B22327" s="280"/>
    </row>
    <row r="22328" spans="2:2">
      <c r="B22328" s="280"/>
    </row>
    <row r="22329" spans="2:2">
      <c r="B22329" s="280"/>
    </row>
    <row r="22330" spans="2:2">
      <c r="B22330" s="280"/>
    </row>
    <row r="22331" spans="2:2">
      <c r="B22331" s="280"/>
    </row>
    <row r="22332" spans="2:2">
      <c r="B22332" s="280"/>
    </row>
    <row r="22333" spans="2:2">
      <c r="B22333" s="280"/>
    </row>
    <row r="22334" spans="2:2">
      <c r="B22334" s="280"/>
    </row>
    <row r="22335" spans="2:2">
      <c r="B22335" s="280"/>
    </row>
    <row r="22336" spans="2:2">
      <c r="B22336" s="280"/>
    </row>
    <row r="22337" spans="2:2">
      <c r="B22337" s="280"/>
    </row>
    <row r="22338" spans="2:2">
      <c r="B22338" s="280"/>
    </row>
    <row r="22339" spans="2:2">
      <c r="B22339" s="280"/>
    </row>
    <row r="22340" spans="2:2">
      <c r="B22340" s="280"/>
    </row>
    <row r="22341" spans="2:2">
      <c r="B22341" s="280"/>
    </row>
    <row r="22342" spans="2:2">
      <c r="B22342" s="280"/>
    </row>
    <row r="22343" spans="2:2">
      <c r="B22343" s="280"/>
    </row>
    <row r="22344" spans="2:2">
      <c r="B22344" s="280"/>
    </row>
    <row r="22345" spans="2:2">
      <c r="B22345" s="280"/>
    </row>
    <row r="22346" spans="2:2">
      <c r="B22346" s="280"/>
    </row>
    <row r="22347" spans="2:2">
      <c r="B22347" s="280"/>
    </row>
    <row r="22348" spans="2:2">
      <c r="B22348" s="280"/>
    </row>
    <row r="22349" spans="2:2">
      <c r="B22349" s="280"/>
    </row>
    <row r="22350" spans="2:2">
      <c r="B22350" s="280"/>
    </row>
    <row r="22351" spans="2:2">
      <c r="B22351" s="280"/>
    </row>
    <row r="22352" spans="2:2">
      <c r="B22352" s="280"/>
    </row>
    <row r="22353" spans="2:2">
      <c r="B22353" s="280"/>
    </row>
    <row r="22354" spans="2:2">
      <c r="B22354" s="280"/>
    </row>
    <row r="22355" spans="2:2">
      <c r="B22355" s="280"/>
    </row>
    <row r="22356" spans="2:2">
      <c r="B22356" s="280"/>
    </row>
    <row r="22357" spans="2:2">
      <c r="B22357" s="280"/>
    </row>
    <row r="22358" spans="2:2">
      <c r="B22358" s="280"/>
    </row>
    <row r="22359" spans="2:2">
      <c r="B22359" s="280"/>
    </row>
    <row r="22360" spans="2:2">
      <c r="B22360" s="280"/>
    </row>
    <row r="22361" spans="2:2">
      <c r="B22361" s="280"/>
    </row>
    <row r="22362" spans="2:2">
      <c r="B22362" s="280"/>
    </row>
    <row r="22363" spans="2:2">
      <c r="B22363" s="280"/>
    </row>
    <row r="22364" spans="2:2">
      <c r="B22364" s="280"/>
    </row>
    <row r="22365" spans="2:2">
      <c r="B22365" s="280"/>
    </row>
    <row r="22366" spans="2:2">
      <c r="B22366" s="280"/>
    </row>
    <row r="22367" spans="2:2">
      <c r="B22367" s="280"/>
    </row>
    <row r="22368" spans="2:2">
      <c r="B22368" s="280"/>
    </row>
    <row r="22369" spans="2:2">
      <c r="B22369" s="280"/>
    </row>
    <row r="22370" spans="2:2">
      <c r="B22370" s="280"/>
    </row>
    <row r="22371" spans="2:2">
      <c r="B22371" s="280"/>
    </row>
    <row r="22372" spans="2:2">
      <c r="B22372" s="280"/>
    </row>
    <row r="22373" spans="2:2">
      <c r="B22373" s="280"/>
    </row>
    <row r="22374" spans="2:2">
      <c r="B22374" s="280"/>
    </row>
    <row r="22375" spans="2:2">
      <c r="B22375" s="280"/>
    </row>
    <row r="22376" spans="2:2">
      <c r="B22376" s="280"/>
    </row>
    <row r="22377" spans="2:2">
      <c r="B22377" s="280"/>
    </row>
    <row r="22378" spans="2:2">
      <c r="B22378" s="280"/>
    </row>
    <row r="22379" spans="2:2">
      <c r="B22379" s="280"/>
    </row>
    <row r="22380" spans="2:2">
      <c r="B22380" s="280"/>
    </row>
    <row r="22381" spans="2:2">
      <c r="B22381" s="280"/>
    </row>
    <row r="22382" spans="2:2">
      <c r="B22382" s="280"/>
    </row>
    <row r="22383" spans="2:2">
      <c r="B22383" s="280"/>
    </row>
    <row r="22384" spans="2:2">
      <c r="B22384" s="280"/>
    </row>
    <row r="22385" spans="2:2">
      <c r="B22385" s="280"/>
    </row>
    <row r="22386" spans="2:2">
      <c r="B22386" s="280"/>
    </row>
    <row r="22387" spans="2:2">
      <c r="B22387" s="280"/>
    </row>
    <row r="22388" spans="2:2">
      <c r="B22388" s="280"/>
    </row>
    <row r="22389" spans="2:2">
      <c r="B22389" s="280"/>
    </row>
    <row r="22390" spans="2:2">
      <c r="B22390" s="280"/>
    </row>
    <row r="22391" spans="2:2">
      <c r="B22391" s="280"/>
    </row>
    <row r="22392" spans="2:2">
      <c r="B22392" s="280"/>
    </row>
    <row r="22393" spans="2:2">
      <c r="B22393" s="280"/>
    </row>
    <row r="22394" spans="2:2">
      <c r="B22394" s="280"/>
    </row>
    <row r="22395" spans="2:2">
      <c r="B22395" s="280"/>
    </row>
    <row r="22396" spans="2:2">
      <c r="B22396" s="280"/>
    </row>
    <row r="22397" spans="2:2">
      <c r="B22397" s="280"/>
    </row>
    <row r="22398" spans="2:2">
      <c r="B22398" s="280"/>
    </row>
    <row r="22399" spans="2:2">
      <c r="B22399" s="280"/>
    </row>
    <row r="22400" spans="2:2">
      <c r="B22400" s="280"/>
    </row>
    <row r="22401" spans="2:2">
      <c r="B22401" s="280"/>
    </row>
    <row r="22402" spans="2:2">
      <c r="B22402" s="280"/>
    </row>
    <row r="22403" spans="2:2">
      <c r="B22403" s="280"/>
    </row>
    <row r="22404" spans="2:2">
      <c r="B22404" s="280"/>
    </row>
    <row r="22405" spans="2:2">
      <c r="B22405" s="280"/>
    </row>
    <row r="22406" spans="2:2">
      <c r="B22406" s="280"/>
    </row>
    <row r="22407" spans="2:2">
      <c r="B22407" s="280"/>
    </row>
    <row r="22408" spans="2:2">
      <c r="B22408" s="280"/>
    </row>
    <row r="22409" spans="2:2">
      <c r="B22409" s="280"/>
    </row>
    <row r="22410" spans="2:2">
      <c r="B22410" s="280"/>
    </row>
    <row r="22411" spans="2:2">
      <c r="B22411" s="280"/>
    </row>
    <row r="22412" spans="2:2">
      <c r="B22412" s="280"/>
    </row>
    <row r="22413" spans="2:2">
      <c r="B22413" s="280"/>
    </row>
    <row r="22414" spans="2:2">
      <c r="B22414" s="280"/>
    </row>
    <row r="22415" spans="2:2">
      <c r="B22415" s="280"/>
    </row>
    <row r="22416" spans="2:2">
      <c r="B22416" s="280"/>
    </row>
    <row r="22417" spans="2:2">
      <c r="B22417" s="280"/>
    </row>
    <row r="22418" spans="2:2">
      <c r="B22418" s="280"/>
    </row>
    <row r="22419" spans="2:2">
      <c r="B22419" s="280"/>
    </row>
    <row r="22420" spans="2:2">
      <c r="B22420" s="280"/>
    </row>
    <row r="22421" spans="2:2">
      <c r="B22421" s="280"/>
    </row>
    <row r="22422" spans="2:2">
      <c r="B22422" s="280"/>
    </row>
    <row r="22423" spans="2:2">
      <c r="B22423" s="280"/>
    </row>
    <row r="22424" spans="2:2">
      <c r="B22424" s="280"/>
    </row>
    <row r="22425" spans="2:2">
      <c r="B22425" s="280"/>
    </row>
    <row r="22426" spans="2:2">
      <c r="B22426" s="280"/>
    </row>
    <row r="22427" spans="2:2">
      <c r="B22427" s="280"/>
    </row>
    <row r="22428" spans="2:2">
      <c r="B22428" s="280"/>
    </row>
    <row r="22429" spans="2:2">
      <c r="B22429" s="280"/>
    </row>
    <row r="22430" spans="2:2">
      <c r="B22430" s="280"/>
    </row>
    <row r="22431" spans="2:2">
      <c r="B22431" s="280"/>
    </row>
    <row r="22432" spans="2:2">
      <c r="B22432" s="280"/>
    </row>
    <row r="22433" spans="2:2">
      <c r="B22433" s="280"/>
    </row>
    <row r="22434" spans="2:2">
      <c r="B22434" s="280"/>
    </row>
    <row r="22435" spans="2:2">
      <c r="B22435" s="280"/>
    </row>
    <row r="22436" spans="2:2">
      <c r="B22436" s="280"/>
    </row>
    <row r="22437" spans="2:2">
      <c r="B22437" s="280"/>
    </row>
    <row r="22438" spans="2:2">
      <c r="B22438" s="280"/>
    </row>
    <row r="22439" spans="2:2">
      <c r="B22439" s="280"/>
    </row>
    <row r="22440" spans="2:2">
      <c r="B22440" s="280"/>
    </row>
    <row r="22441" spans="2:2">
      <c r="B22441" s="280"/>
    </row>
    <row r="22442" spans="2:2">
      <c r="B22442" s="280"/>
    </row>
    <row r="22443" spans="2:2">
      <c r="B22443" s="280"/>
    </row>
    <row r="22444" spans="2:2">
      <c r="B22444" s="280"/>
    </row>
    <row r="22445" spans="2:2">
      <c r="B22445" s="280"/>
    </row>
    <row r="22446" spans="2:2">
      <c r="B22446" s="280"/>
    </row>
    <row r="22447" spans="2:2">
      <c r="B22447" s="280"/>
    </row>
    <row r="22448" spans="2:2">
      <c r="B22448" s="280"/>
    </row>
    <row r="22449" spans="2:2">
      <c r="B22449" s="280"/>
    </row>
    <row r="22450" spans="2:2">
      <c r="B22450" s="280"/>
    </row>
    <row r="22451" spans="2:2">
      <c r="B22451" s="280"/>
    </row>
    <row r="22452" spans="2:2">
      <c r="B22452" s="280"/>
    </row>
    <row r="22453" spans="2:2">
      <c r="B22453" s="280"/>
    </row>
    <row r="22454" spans="2:2">
      <c r="B22454" s="280"/>
    </row>
    <row r="22455" spans="2:2">
      <c r="B22455" s="280"/>
    </row>
    <row r="22456" spans="2:2">
      <c r="B22456" s="280"/>
    </row>
    <row r="22457" spans="2:2">
      <c r="B22457" s="280"/>
    </row>
    <row r="22458" spans="2:2">
      <c r="B22458" s="280"/>
    </row>
    <row r="22459" spans="2:2">
      <c r="B22459" s="280"/>
    </row>
    <row r="22460" spans="2:2">
      <c r="B22460" s="280"/>
    </row>
    <row r="22461" spans="2:2">
      <c r="B22461" s="280"/>
    </row>
    <row r="22462" spans="2:2">
      <c r="B22462" s="280"/>
    </row>
    <row r="22463" spans="2:2">
      <c r="B22463" s="280"/>
    </row>
    <row r="22464" spans="2:2">
      <c r="B22464" s="280"/>
    </row>
    <row r="22465" spans="2:2">
      <c r="B22465" s="280"/>
    </row>
    <row r="22466" spans="2:2">
      <c r="B22466" s="280"/>
    </row>
    <row r="22467" spans="2:2">
      <c r="B22467" s="280"/>
    </row>
    <row r="22468" spans="2:2">
      <c r="B22468" s="280"/>
    </row>
    <row r="22469" spans="2:2">
      <c r="B22469" s="280"/>
    </row>
    <row r="22470" spans="2:2">
      <c r="B22470" s="280"/>
    </row>
    <row r="22471" spans="2:2">
      <c r="B22471" s="280"/>
    </row>
    <row r="22472" spans="2:2">
      <c r="B22472" s="280"/>
    </row>
    <row r="22473" spans="2:2">
      <c r="B22473" s="280"/>
    </row>
    <row r="22474" spans="2:2">
      <c r="B22474" s="280"/>
    </row>
    <row r="22475" spans="2:2">
      <c r="B22475" s="280"/>
    </row>
    <row r="22476" spans="2:2">
      <c r="B22476" s="280"/>
    </row>
    <row r="22477" spans="2:2">
      <c r="B22477" s="280"/>
    </row>
    <row r="22478" spans="2:2">
      <c r="B22478" s="280"/>
    </row>
    <row r="22479" spans="2:2">
      <c r="B22479" s="280"/>
    </row>
    <row r="22480" spans="2:2">
      <c r="B22480" s="280"/>
    </row>
    <row r="22481" spans="2:2">
      <c r="B22481" s="280"/>
    </row>
    <row r="22482" spans="2:2">
      <c r="B22482" s="280"/>
    </row>
    <row r="22483" spans="2:2">
      <c r="B22483" s="280"/>
    </row>
    <row r="22484" spans="2:2">
      <c r="B22484" s="280"/>
    </row>
    <row r="22485" spans="2:2">
      <c r="B22485" s="280"/>
    </row>
    <row r="22486" spans="2:2">
      <c r="B22486" s="280"/>
    </row>
    <row r="22487" spans="2:2">
      <c r="B22487" s="280"/>
    </row>
    <row r="22488" spans="2:2">
      <c r="B22488" s="280"/>
    </row>
    <row r="22489" spans="2:2">
      <c r="B22489" s="280"/>
    </row>
    <row r="22490" spans="2:2">
      <c r="B22490" s="280"/>
    </row>
    <row r="22491" spans="2:2">
      <c r="B22491" s="280"/>
    </row>
    <row r="22492" spans="2:2">
      <c r="B22492" s="280"/>
    </row>
    <row r="22493" spans="2:2">
      <c r="B22493" s="280"/>
    </row>
    <row r="22494" spans="2:2">
      <c r="B22494" s="280"/>
    </row>
    <row r="22495" spans="2:2">
      <c r="B22495" s="280"/>
    </row>
    <row r="22496" spans="2:2">
      <c r="B22496" s="280"/>
    </row>
    <row r="22497" spans="2:2">
      <c r="B22497" s="280"/>
    </row>
    <row r="22498" spans="2:2">
      <c r="B22498" s="280"/>
    </row>
    <row r="22499" spans="2:2">
      <c r="B22499" s="280"/>
    </row>
    <row r="22500" spans="2:2">
      <c r="B22500" s="280"/>
    </row>
    <row r="22501" spans="2:2">
      <c r="B22501" s="280"/>
    </row>
    <row r="22502" spans="2:2">
      <c r="B22502" s="280"/>
    </row>
    <row r="22503" spans="2:2">
      <c r="B22503" s="280"/>
    </row>
    <row r="22504" spans="2:2">
      <c r="B22504" s="280"/>
    </row>
    <row r="22505" spans="2:2">
      <c r="B22505" s="280"/>
    </row>
    <row r="22506" spans="2:2">
      <c r="B22506" s="280"/>
    </row>
    <row r="22507" spans="2:2">
      <c r="B22507" s="280"/>
    </row>
    <row r="22508" spans="2:2">
      <c r="B22508" s="280"/>
    </row>
    <row r="22509" spans="2:2">
      <c r="B22509" s="280"/>
    </row>
    <row r="22510" spans="2:2">
      <c r="B22510" s="280"/>
    </row>
    <row r="22511" spans="2:2">
      <c r="B22511" s="280"/>
    </row>
    <row r="22512" spans="2:2">
      <c r="B22512" s="280"/>
    </row>
    <row r="22513" spans="2:2">
      <c r="B22513" s="280"/>
    </row>
    <row r="22514" spans="2:2">
      <c r="B22514" s="280"/>
    </row>
    <row r="22515" spans="2:2">
      <c r="B22515" s="280"/>
    </row>
    <row r="22516" spans="2:2">
      <c r="B22516" s="280"/>
    </row>
    <row r="22517" spans="2:2">
      <c r="B22517" s="280"/>
    </row>
    <row r="22518" spans="2:2">
      <c r="B22518" s="280"/>
    </row>
    <row r="22519" spans="2:2">
      <c r="B22519" s="280"/>
    </row>
    <row r="22520" spans="2:2">
      <c r="B22520" s="280"/>
    </row>
    <row r="22521" spans="2:2">
      <c r="B22521" s="280"/>
    </row>
    <row r="22522" spans="2:2">
      <c r="B22522" s="280"/>
    </row>
    <row r="22523" spans="2:2">
      <c r="B22523" s="280"/>
    </row>
    <row r="22524" spans="2:2">
      <c r="B22524" s="280"/>
    </row>
    <row r="22525" spans="2:2">
      <c r="B22525" s="280"/>
    </row>
    <row r="22526" spans="2:2">
      <c r="B22526" s="280"/>
    </row>
    <row r="22527" spans="2:2">
      <c r="B22527" s="280"/>
    </row>
    <row r="22528" spans="2:2">
      <c r="B22528" s="280"/>
    </row>
    <row r="22529" spans="2:2">
      <c r="B22529" s="280"/>
    </row>
    <row r="22530" spans="2:2">
      <c r="B22530" s="280"/>
    </row>
    <row r="22531" spans="2:2">
      <c r="B22531" s="280"/>
    </row>
    <row r="22532" spans="2:2">
      <c r="B22532" s="280"/>
    </row>
    <row r="22533" spans="2:2">
      <c r="B22533" s="280"/>
    </row>
    <row r="22534" spans="2:2">
      <c r="B22534" s="280"/>
    </row>
    <row r="22535" spans="2:2">
      <c r="B22535" s="280"/>
    </row>
    <row r="22536" spans="2:2">
      <c r="B22536" s="280"/>
    </row>
    <row r="22537" spans="2:2">
      <c r="B22537" s="280"/>
    </row>
    <row r="22538" spans="2:2">
      <c r="B22538" s="280"/>
    </row>
    <row r="22539" spans="2:2">
      <c r="B22539" s="280"/>
    </row>
    <row r="22540" spans="2:2">
      <c r="B22540" s="280"/>
    </row>
    <row r="22541" spans="2:2">
      <c r="B22541" s="280"/>
    </row>
    <row r="22542" spans="2:2">
      <c r="B22542" s="280"/>
    </row>
    <row r="22543" spans="2:2">
      <c r="B22543" s="280"/>
    </row>
    <row r="22544" spans="2:2">
      <c r="B22544" s="280"/>
    </row>
    <row r="22545" spans="2:2">
      <c r="B22545" s="280"/>
    </row>
    <row r="22546" spans="2:2">
      <c r="B22546" s="280"/>
    </row>
    <row r="22547" spans="2:2">
      <c r="B22547" s="280"/>
    </row>
    <row r="22548" spans="2:2">
      <c r="B22548" s="280"/>
    </row>
    <row r="22549" spans="2:2">
      <c r="B22549" s="280"/>
    </row>
    <row r="22550" spans="2:2">
      <c r="B22550" s="280"/>
    </row>
    <row r="22551" spans="2:2">
      <c r="B22551" s="280"/>
    </row>
    <row r="22552" spans="2:2">
      <c r="B22552" s="280"/>
    </row>
    <row r="22553" spans="2:2">
      <c r="B22553" s="280"/>
    </row>
    <row r="22554" spans="2:2">
      <c r="B22554" s="280"/>
    </row>
    <row r="22555" spans="2:2">
      <c r="B22555" s="280"/>
    </row>
    <row r="22556" spans="2:2">
      <c r="B22556" s="280"/>
    </row>
    <row r="22557" spans="2:2">
      <c r="B22557" s="280"/>
    </row>
    <row r="22558" spans="2:2">
      <c r="B22558" s="280"/>
    </row>
    <row r="22559" spans="2:2">
      <c r="B22559" s="280"/>
    </row>
    <row r="22560" spans="2:2">
      <c r="B22560" s="280"/>
    </row>
    <row r="22561" spans="2:2">
      <c r="B22561" s="280"/>
    </row>
    <row r="22562" spans="2:2">
      <c r="B22562" s="280"/>
    </row>
    <row r="22563" spans="2:2">
      <c r="B22563" s="280"/>
    </row>
    <row r="22564" spans="2:2">
      <c r="B22564" s="280"/>
    </row>
    <row r="22565" spans="2:2">
      <c r="B22565" s="280"/>
    </row>
    <row r="22566" spans="2:2">
      <c r="B22566" s="280"/>
    </row>
    <row r="22567" spans="2:2">
      <c r="B22567" s="280"/>
    </row>
    <row r="22568" spans="2:2">
      <c r="B22568" s="280"/>
    </row>
    <row r="22569" spans="2:2">
      <c r="B22569" s="280"/>
    </row>
    <row r="22570" spans="2:2">
      <c r="B22570" s="280"/>
    </row>
    <row r="22571" spans="2:2">
      <c r="B22571" s="280"/>
    </row>
    <row r="22572" spans="2:2">
      <c r="B22572" s="280"/>
    </row>
    <row r="22573" spans="2:2">
      <c r="B22573" s="280"/>
    </row>
    <row r="22574" spans="2:2">
      <c r="B22574" s="280"/>
    </row>
    <row r="22575" spans="2:2">
      <c r="B22575" s="280"/>
    </row>
    <row r="22576" spans="2:2">
      <c r="B22576" s="280"/>
    </row>
    <row r="22577" spans="2:2">
      <c r="B22577" s="280"/>
    </row>
    <row r="22578" spans="2:2">
      <c r="B22578" s="280"/>
    </row>
    <row r="22579" spans="2:2">
      <c r="B22579" s="280"/>
    </row>
    <row r="22580" spans="2:2">
      <c r="B22580" s="280"/>
    </row>
    <row r="22581" spans="2:2">
      <c r="B22581" s="280"/>
    </row>
    <row r="22582" spans="2:2">
      <c r="B22582" s="280"/>
    </row>
    <row r="22583" spans="2:2">
      <c r="B22583" s="280"/>
    </row>
    <row r="22584" spans="2:2">
      <c r="B22584" s="280"/>
    </row>
    <row r="22585" spans="2:2">
      <c r="B22585" s="280"/>
    </row>
    <row r="22586" spans="2:2">
      <c r="B22586" s="280"/>
    </row>
    <row r="22587" spans="2:2">
      <c r="B22587" s="280"/>
    </row>
    <row r="22588" spans="2:2">
      <c r="B22588" s="280"/>
    </row>
    <row r="22589" spans="2:2">
      <c r="B22589" s="280"/>
    </row>
    <row r="22590" spans="2:2">
      <c r="B22590" s="280"/>
    </row>
    <row r="22591" spans="2:2">
      <c r="B22591" s="280"/>
    </row>
    <row r="22592" spans="2:2">
      <c r="B22592" s="280"/>
    </row>
    <row r="22593" spans="2:2">
      <c r="B22593" s="280"/>
    </row>
    <row r="22594" spans="2:2">
      <c r="B22594" s="280"/>
    </row>
    <row r="22595" spans="2:2">
      <c r="B22595" s="280"/>
    </row>
    <row r="22596" spans="2:2">
      <c r="B22596" s="280"/>
    </row>
    <row r="22597" spans="2:2">
      <c r="B22597" s="280"/>
    </row>
    <row r="22598" spans="2:2">
      <c r="B22598" s="280"/>
    </row>
    <row r="22599" spans="2:2">
      <c r="B22599" s="280"/>
    </row>
    <row r="22600" spans="2:2">
      <c r="B22600" s="280"/>
    </row>
    <row r="22601" spans="2:2">
      <c r="B22601" s="280"/>
    </row>
    <row r="22602" spans="2:2">
      <c r="B22602" s="280"/>
    </row>
    <row r="22603" spans="2:2">
      <c r="B22603" s="280"/>
    </row>
    <row r="22604" spans="2:2">
      <c r="B22604" s="280"/>
    </row>
    <row r="22605" spans="2:2">
      <c r="B22605" s="280"/>
    </row>
    <row r="22606" spans="2:2">
      <c r="B22606" s="280"/>
    </row>
    <row r="22607" spans="2:2">
      <c r="B22607" s="280"/>
    </row>
    <row r="22608" spans="2:2">
      <c r="B22608" s="280"/>
    </row>
    <row r="22609" spans="2:2">
      <c r="B22609" s="280"/>
    </row>
    <row r="22610" spans="2:2">
      <c r="B22610" s="280"/>
    </row>
    <row r="22611" spans="2:2">
      <c r="B22611" s="280"/>
    </row>
    <row r="22612" spans="2:2">
      <c r="B22612" s="280"/>
    </row>
    <row r="22613" spans="2:2">
      <c r="B22613" s="280"/>
    </row>
    <row r="22614" spans="2:2">
      <c r="B22614" s="280"/>
    </row>
    <row r="22615" spans="2:2">
      <c r="B22615" s="280"/>
    </row>
    <row r="22616" spans="2:2">
      <c r="B22616" s="280"/>
    </row>
    <row r="22617" spans="2:2">
      <c r="B22617" s="280"/>
    </row>
    <row r="22618" spans="2:2">
      <c r="B22618" s="280"/>
    </row>
    <row r="22619" spans="2:2">
      <c r="B22619" s="280"/>
    </row>
    <row r="22620" spans="2:2">
      <c r="B22620" s="280"/>
    </row>
    <row r="22621" spans="2:2">
      <c r="B22621" s="280"/>
    </row>
    <row r="22622" spans="2:2">
      <c r="B22622" s="280"/>
    </row>
    <row r="22623" spans="2:2">
      <c r="B22623" s="280"/>
    </row>
    <row r="22624" spans="2:2">
      <c r="B22624" s="280"/>
    </row>
    <row r="22625" spans="2:2">
      <c r="B22625" s="280"/>
    </row>
    <row r="22626" spans="2:2">
      <c r="B22626" s="280"/>
    </row>
    <row r="22627" spans="2:2">
      <c r="B22627" s="280"/>
    </row>
    <row r="22628" spans="2:2">
      <c r="B22628" s="280"/>
    </row>
    <row r="22629" spans="2:2">
      <c r="B22629" s="280"/>
    </row>
    <row r="22630" spans="2:2">
      <c r="B22630" s="280"/>
    </row>
    <row r="22631" spans="2:2">
      <c r="B22631" s="280"/>
    </row>
    <row r="22632" spans="2:2">
      <c r="B22632" s="280"/>
    </row>
    <row r="22633" spans="2:2">
      <c r="B22633" s="280"/>
    </row>
    <row r="22634" spans="2:2">
      <c r="B22634" s="280"/>
    </row>
    <row r="22635" spans="2:2">
      <c r="B22635" s="280"/>
    </row>
    <row r="22636" spans="2:2">
      <c r="B22636" s="280"/>
    </row>
    <row r="22637" spans="2:2">
      <c r="B22637" s="280"/>
    </row>
    <row r="22638" spans="2:2">
      <c r="B22638" s="280"/>
    </row>
    <row r="22639" spans="2:2">
      <c r="B22639" s="280"/>
    </row>
    <row r="22640" spans="2:2">
      <c r="B22640" s="280"/>
    </row>
    <row r="22641" spans="2:2">
      <c r="B22641" s="280"/>
    </row>
    <row r="22642" spans="2:2">
      <c r="B22642" s="280"/>
    </row>
    <row r="22643" spans="2:2">
      <c r="B22643" s="280"/>
    </row>
    <row r="22644" spans="2:2">
      <c r="B22644" s="280"/>
    </row>
    <row r="22645" spans="2:2">
      <c r="B22645" s="280"/>
    </row>
    <row r="22646" spans="2:2">
      <c r="B22646" s="280"/>
    </row>
    <row r="22647" spans="2:2">
      <c r="B22647" s="280"/>
    </row>
    <row r="22648" spans="2:2">
      <c r="B22648" s="280"/>
    </row>
    <row r="22649" spans="2:2">
      <c r="B22649" s="280"/>
    </row>
    <row r="22650" spans="2:2">
      <c r="B22650" s="280"/>
    </row>
    <row r="22651" spans="2:2">
      <c r="B22651" s="280"/>
    </row>
    <row r="22652" spans="2:2">
      <c r="B22652" s="280"/>
    </row>
    <row r="22653" spans="2:2">
      <c r="B22653" s="280"/>
    </row>
    <row r="22654" spans="2:2">
      <c r="B22654" s="280"/>
    </row>
    <row r="22655" spans="2:2">
      <c r="B22655" s="280"/>
    </row>
    <row r="22656" spans="2:2">
      <c r="B22656" s="280"/>
    </row>
    <row r="22657" spans="2:2">
      <c r="B22657" s="280"/>
    </row>
    <row r="22658" spans="2:2">
      <c r="B22658" s="280"/>
    </row>
    <row r="22659" spans="2:2">
      <c r="B22659" s="280"/>
    </row>
    <row r="22660" spans="2:2">
      <c r="B22660" s="280"/>
    </row>
    <row r="22661" spans="2:2">
      <c r="B22661" s="280"/>
    </row>
    <row r="22662" spans="2:2">
      <c r="B22662" s="280"/>
    </row>
    <row r="22663" spans="2:2">
      <c r="B22663" s="280"/>
    </row>
    <row r="22664" spans="2:2">
      <c r="B22664" s="280"/>
    </row>
    <row r="22665" spans="2:2">
      <c r="B22665" s="280"/>
    </row>
    <row r="22666" spans="2:2">
      <c r="B22666" s="280"/>
    </row>
    <row r="22667" spans="2:2">
      <c r="B22667" s="280"/>
    </row>
    <row r="22668" spans="2:2">
      <c r="B22668" s="280"/>
    </row>
    <row r="22669" spans="2:2">
      <c r="B22669" s="280"/>
    </row>
    <row r="22670" spans="2:2">
      <c r="B22670" s="280"/>
    </row>
    <row r="22671" spans="2:2">
      <c r="B22671" s="280"/>
    </row>
    <row r="22672" spans="2:2">
      <c r="B22672" s="280"/>
    </row>
    <row r="22673" spans="2:2">
      <c r="B22673" s="280"/>
    </row>
    <row r="22674" spans="2:2">
      <c r="B22674" s="280"/>
    </row>
    <row r="22675" spans="2:2">
      <c r="B22675" s="280"/>
    </row>
    <row r="22676" spans="2:2">
      <c r="B22676" s="280"/>
    </row>
    <row r="22677" spans="2:2">
      <c r="B22677" s="280"/>
    </row>
    <row r="22678" spans="2:2">
      <c r="B22678" s="280"/>
    </row>
    <row r="22679" spans="2:2">
      <c r="B22679" s="280"/>
    </row>
    <row r="22680" spans="2:2">
      <c r="B22680" s="280"/>
    </row>
    <row r="22681" spans="2:2">
      <c r="B22681" s="280"/>
    </row>
    <row r="22682" spans="2:2">
      <c r="B22682" s="280"/>
    </row>
    <row r="22683" spans="2:2">
      <c r="B22683" s="280"/>
    </row>
    <row r="22684" spans="2:2">
      <c r="B22684" s="280"/>
    </row>
    <row r="22685" spans="2:2">
      <c r="B22685" s="280"/>
    </row>
    <row r="22686" spans="2:2">
      <c r="B22686" s="280"/>
    </row>
    <row r="22687" spans="2:2">
      <c r="B22687" s="280"/>
    </row>
    <row r="22688" spans="2:2">
      <c r="B22688" s="280"/>
    </row>
    <row r="22689" spans="2:2">
      <c r="B22689" s="280"/>
    </row>
    <row r="22690" spans="2:2">
      <c r="B22690" s="280"/>
    </row>
    <row r="22691" spans="2:2">
      <c r="B22691" s="280"/>
    </row>
    <row r="22692" spans="2:2">
      <c r="B22692" s="280"/>
    </row>
    <row r="22693" spans="2:2">
      <c r="B22693" s="280"/>
    </row>
    <row r="22694" spans="2:2">
      <c r="B22694" s="280"/>
    </row>
    <row r="22695" spans="2:2">
      <c r="B22695" s="280"/>
    </row>
    <row r="22696" spans="2:2">
      <c r="B22696" s="280"/>
    </row>
    <row r="22697" spans="2:2">
      <c r="B22697" s="280"/>
    </row>
    <row r="22698" spans="2:2">
      <c r="B22698" s="280"/>
    </row>
    <row r="22699" spans="2:2">
      <c r="B22699" s="280"/>
    </row>
    <row r="22700" spans="2:2">
      <c r="B22700" s="280"/>
    </row>
    <row r="22701" spans="2:2">
      <c r="B22701" s="280"/>
    </row>
    <row r="22702" spans="2:2">
      <c r="B22702" s="280"/>
    </row>
    <row r="22703" spans="2:2">
      <c r="B22703" s="280"/>
    </row>
    <row r="22704" spans="2:2">
      <c r="B22704" s="280"/>
    </row>
    <row r="22705" spans="2:2">
      <c r="B22705" s="280"/>
    </row>
    <row r="22706" spans="2:2">
      <c r="B22706" s="280"/>
    </row>
    <row r="22707" spans="2:2">
      <c r="B22707" s="280"/>
    </row>
    <row r="22708" spans="2:2">
      <c r="B22708" s="280"/>
    </row>
    <row r="22709" spans="2:2">
      <c r="B22709" s="280"/>
    </row>
    <row r="22710" spans="2:2">
      <c r="B22710" s="280"/>
    </row>
    <row r="22711" spans="2:2">
      <c r="B22711" s="280"/>
    </row>
    <row r="22712" spans="2:2">
      <c r="B22712" s="280"/>
    </row>
    <row r="22713" spans="2:2">
      <c r="B22713" s="280"/>
    </row>
    <row r="22714" spans="2:2">
      <c r="B22714" s="280"/>
    </row>
    <row r="22715" spans="2:2">
      <c r="B22715" s="280"/>
    </row>
    <row r="22716" spans="2:2">
      <c r="B22716" s="280"/>
    </row>
    <row r="22717" spans="2:2">
      <c r="B22717" s="280"/>
    </row>
    <row r="22718" spans="2:2">
      <c r="B22718" s="280"/>
    </row>
    <row r="22719" spans="2:2">
      <c r="B22719" s="280"/>
    </row>
    <row r="22720" spans="2:2">
      <c r="B22720" s="280"/>
    </row>
    <row r="22721" spans="2:2">
      <c r="B22721" s="280"/>
    </row>
    <row r="22722" spans="2:2">
      <c r="B22722" s="280"/>
    </row>
    <row r="22723" spans="2:2">
      <c r="B22723" s="280"/>
    </row>
    <row r="22724" spans="2:2">
      <c r="B22724" s="280"/>
    </row>
    <row r="22725" spans="2:2">
      <c r="B22725" s="280"/>
    </row>
    <row r="22726" spans="2:2">
      <c r="B22726" s="280"/>
    </row>
    <row r="22727" spans="2:2">
      <c r="B22727" s="280"/>
    </row>
    <row r="22728" spans="2:2">
      <c r="B22728" s="280"/>
    </row>
    <row r="22729" spans="2:2">
      <c r="B22729" s="280"/>
    </row>
    <row r="22730" spans="2:2">
      <c r="B22730" s="280"/>
    </row>
    <row r="22731" spans="2:2">
      <c r="B22731" s="280"/>
    </row>
    <row r="22732" spans="2:2">
      <c r="B22732" s="280"/>
    </row>
    <row r="22733" spans="2:2">
      <c r="B22733" s="280"/>
    </row>
    <row r="22734" spans="2:2">
      <c r="B22734" s="280"/>
    </row>
    <row r="22735" spans="2:2">
      <c r="B22735" s="280"/>
    </row>
    <row r="22736" spans="2:2">
      <c r="B22736" s="280"/>
    </row>
    <row r="22737" spans="2:2">
      <c r="B22737" s="280"/>
    </row>
    <row r="22738" spans="2:2">
      <c r="B22738" s="280"/>
    </row>
    <row r="22739" spans="2:2">
      <c r="B22739" s="280"/>
    </row>
    <row r="22740" spans="2:2">
      <c r="B22740" s="280"/>
    </row>
    <row r="22741" spans="2:2">
      <c r="B22741" s="280"/>
    </row>
    <row r="22742" spans="2:2">
      <c r="B22742" s="280"/>
    </row>
    <row r="22743" spans="2:2">
      <c r="B22743" s="280"/>
    </row>
    <row r="22744" spans="2:2">
      <c r="B22744" s="280"/>
    </row>
    <row r="22745" spans="2:2">
      <c r="B22745" s="280"/>
    </row>
    <row r="22746" spans="2:2">
      <c r="B22746" s="280"/>
    </row>
    <row r="22747" spans="2:2">
      <c r="B22747" s="280"/>
    </row>
    <row r="22748" spans="2:2">
      <c r="B22748" s="280"/>
    </row>
    <row r="22749" spans="2:2">
      <c r="B22749" s="280"/>
    </row>
    <row r="22750" spans="2:2">
      <c r="B22750" s="280"/>
    </row>
    <row r="22751" spans="2:2">
      <c r="B22751" s="280"/>
    </row>
    <row r="22752" spans="2:2">
      <c r="B22752" s="280"/>
    </row>
    <row r="22753" spans="2:2">
      <c r="B22753" s="280"/>
    </row>
    <row r="22754" spans="2:2">
      <c r="B22754" s="280"/>
    </row>
    <row r="22755" spans="2:2">
      <c r="B22755" s="280"/>
    </row>
    <row r="22756" spans="2:2">
      <c r="B22756" s="280"/>
    </row>
    <row r="22757" spans="2:2">
      <c r="B22757" s="280"/>
    </row>
    <row r="22758" spans="2:2">
      <c r="B22758" s="280"/>
    </row>
    <row r="22759" spans="2:2">
      <c r="B22759" s="280"/>
    </row>
    <row r="22760" spans="2:2">
      <c r="B22760" s="280"/>
    </row>
    <row r="22761" spans="2:2">
      <c r="B22761" s="280"/>
    </row>
    <row r="22762" spans="2:2">
      <c r="B22762" s="280"/>
    </row>
    <row r="22763" spans="2:2">
      <c r="B22763" s="280"/>
    </row>
    <row r="22764" spans="2:2">
      <c r="B22764" s="280"/>
    </row>
    <row r="22765" spans="2:2">
      <c r="B22765" s="280"/>
    </row>
    <row r="22766" spans="2:2">
      <c r="B22766" s="280"/>
    </row>
    <row r="22767" spans="2:2">
      <c r="B22767" s="280"/>
    </row>
    <row r="22768" spans="2:2">
      <c r="B22768" s="280"/>
    </row>
    <row r="22769" spans="2:2">
      <c r="B22769" s="280"/>
    </row>
    <row r="22770" spans="2:2">
      <c r="B22770" s="280"/>
    </row>
    <row r="22771" spans="2:2">
      <c r="B22771" s="280"/>
    </row>
    <row r="22772" spans="2:2">
      <c r="B22772" s="280"/>
    </row>
    <row r="22773" spans="2:2">
      <c r="B22773" s="280"/>
    </row>
    <row r="22774" spans="2:2">
      <c r="B22774" s="280"/>
    </row>
    <row r="22775" spans="2:2">
      <c r="B22775" s="280"/>
    </row>
    <row r="22776" spans="2:2">
      <c r="B22776" s="280"/>
    </row>
    <row r="22777" spans="2:2">
      <c r="B22777" s="280"/>
    </row>
    <row r="22778" spans="2:2">
      <c r="B22778" s="280"/>
    </row>
    <row r="22779" spans="2:2">
      <c r="B22779" s="280"/>
    </row>
    <row r="22780" spans="2:2">
      <c r="B22780" s="280"/>
    </row>
    <row r="22781" spans="2:2">
      <c r="B22781" s="280"/>
    </row>
    <row r="22782" spans="2:2">
      <c r="B22782" s="280"/>
    </row>
    <row r="22783" spans="2:2">
      <c r="B22783" s="280"/>
    </row>
    <row r="22784" spans="2:2">
      <c r="B22784" s="280"/>
    </row>
    <row r="22785" spans="2:2">
      <c r="B22785" s="280"/>
    </row>
    <row r="22786" spans="2:2">
      <c r="B22786" s="280"/>
    </row>
    <row r="22787" spans="2:2">
      <c r="B22787" s="280"/>
    </row>
    <row r="22788" spans="2:2">
      <c r="B22788" s="280"/>
    </row>
    <row r="22789" spans="2:2">
      <c r="B22789" s="280"/>
    </row>
    <row r="22790" spans="2:2">
      <c r="B22790" s="280"/>
    </row>
    <row r="22791" spans="2:2">
      <c r="B22791" s="280"/>
    </row>
    <row r="22792" spans="2:2">
      <c r="B22792" s="280"/>
    </row>
    <row r="22793" spans="2:2">
      <c r="B22793" s="280"/>
    </row>
    <row r="22794" spans="2:2">
      <c r="B22794" s="280"/>
    </row>
    <row r="22795" spans="2:2">
      <c r="B22795" s="280"/>
    </row>
    <row r="22796" spans="2:2">
      <c r="B22796" s="280"/>
    </row>
    <row r="22797" spans="2:2">
      <c r="B22797" s="280"/>
    </row>
    <row r="22798" spans="2:2">
      <c r="B22798" s="280"/>
    </row>
    <row r="22799" spans="2:2">
      <c r="B22799" s="280"/>
    </row>
    <row r="22800" spans="2:2">
      <c r="B22800" s="280"/>
    </row>
    <row r="22801" spans="2:2">
      <c r="B22801" s="280"/>
    </row>
    <row r="22802" spans="2:2">
      <c r="B22802" s="280"/>
    </row>
    <row r="22803" spans="2:2">
      <c r="B22803" s="280"/>
    </row>
    <row r="22804" spans="2:2">
      <c r="B22804" s="280"/>
    </row>
    <row r="22805" spans="2:2">
      <c r="B22805" s="280"/>
    </row>
    <row r="22806" spans="2:2">
      <c r="B22806" s="280"/>
    </row>
    <row r="22807" spans="2:2">
      <c r="B22807" s="280"/>
    </row>
    <row r="22808" spans="2:2">
      <c r="B22808" s="280"/>
    </row>
    <row r="22809" spans="2:2">
      <c r="B22809" s="280"/>
    </row>
    <row r="22810" spans="2:2">
      <c r="B22810" s="280"/>
    </row>
    <row r="22811" spans="2:2">
      <c r="B22811" s="280"/>
    </row>
    <row r="22812" spans="2:2">
      <c r="B22812" s="280"/>
    </row>
    <row r="22813" spans="2:2">
      <c r="B22813" s="280"/>
    </row>
    <row r="22814" spans="2:2">
      <c r="B22814" s="280"/>
    </row>
    <row r="22815" spans="2:2">
      <c r="B22815" s="280"/>
    </row>
    <row r="22816" spans="2:2">
      <c r="B22816" s="280"/>
    </row>
    <row r="22817" spans="2:2">
      <c r="B22817" s="280"/>
    </row>
    <row r="22818" spans="2:2">
      <c r="B22818" s="280"/>
    </row>
    <row r="22819" spans="2:2">
      <c r="B22819" s="280"/>
    </row>
    <row r="22820" spans="2:2">
      <c r="B22820" s="280"/>
    </row>
    <row r="22821" spans="2:2">
      <c r="B22821" s="280"/>
    </row>
    <row r="22822" spans="2:2">
      <c r="B22822" s="280"/>
    </row>
    <row r="22823" spans="2:2">
      <c r="B22823" s="280"/>
    </row>
    <row r="22824" spans="2:2">
      <c r="B22824" s="280"/>
    </row>
    <row r="22825" spans="2:2">
      <c r="B22825" s="280"/>
    </row>
    <row r="22826" spans="2:2">
      <c r="B22826" s="280"/>
    </row>
    <row r="22827" spans="2:2">
      <c r="B22827" s="280"/>
    </row>
    <row r="22828" spans="2:2">
      <c r="B22828" s="280"/>
    </row>
    <row r="22829" spans="2:2">
      <c r="B22829" s="280"/>
    </row>
    <row r="22830" spans="2:2">
      <c r="B22830" s="280"/>
    </row>
    <row r="22831" spans="2:2">
      <c r="B22831" s="280"/>
    </row>
    <row r="22832" spans="2:2">
      <c r="B22832" s="280"/>
    </row>
    <row r="22833" spans="2:2">
      <c r="B22833" s="280"/>
    </row>
    <row r="22834" spans="2:2">
      <c r="B22834" s="280"/>
    </row>
    <row r="22835" spans="2:2">
      <c r="B22835" s="280"/>
    </row>
    <row r="22836" spans="2:2">
      <c r="B22836" s="280"/>
    </row>
    <row r="22837" spans="2:2">
      <c r="B22837" s="280"/>
    </row>
    <row r="22838" spans="2:2">
      <c r="B22838" s="280"/>
    </row>
    <row r="22839" spans="2:2">
      <c r="B22839" s="280"/>
    </row>
    <row r="22840" spans="2:2">
      <c r="B22840" s="280"/>
    </row>
    <row r="22841" spans="2:2">
      <c r="B22841" s="280"/>
    </row>
    <row r="22842" spans="2:2">
      <c r="B22842" s="280"/>
    </row>
    <row r="22843" spans="2:2">
      <c r="B22843" s="280"/>
    </row>
    <row r="22844" spans="2:2">
      <c r="B22844" s="280"/>
    </row>
    <row r="22845" spans="2:2">
      <c r="B22845" s="280"/>
    </row>
    <row r="22846" spans="2:2">
      <c r="B22846" s="280"/>
    </row>
    <row r="22847" spans="2:2">
      <c r="B22847" s="280"/>
    </row>
    <row r="22848" spans="2:2">
      <c r="B22848" s="280"/>
    </row>
    <row r="22849" spans="2:2">
      <c r="B22849" s="280"/>
    </row>
    <row r="22850" spans="2:2">
      <c r="B22850" s="280"/>
    </row>
    <row r="22851" spans="2:2">
      <c r="B22851" s="280"/>
    </row>
    <row r="22852" spans="2:2">
      <c r="B22852" s="280"/>
    </row>
    <row r="22853" spans="2:2">
      <c r="B22853" s="280"/>
    </row>
    <row r="22854" spans="2:2">
      <c r="B22854" s="280"/>
    </row>
    <row r="22855" spans="2:2">
      <c r="B22855" s="280"/>
    </row>
    <row r="22856" spans="2:2">
      <c r="B22856" s="280"/>
    </row>
    <row r="22857" spans="2:2">
      <c r="B22857" s="280"/>
    </row>
    <row r="22858" spans="2:2">
      <c r="B22858" s="280"/>
    </row>
    <row r="22859" spans="2:2">
      <c r="B22859" s="280"/>
    </row>
    <row r="22860" spans="2:2">
      <c r="B22860" s="280"/>
    </row>
    <row r="22861" spans="2:2">
      <c r="B22861" s="280"/>
    </row>
    <row r="22862" spans="2:2">
      <c r="B22862" s="280"/>
    </row>
    <row r="22863" spans="2:2">
      <c r="B22863" s="280"/>
    </row>
    <row r="22864" spans="2:2">
      <c r="B22864" s="280"/>
    </row>
    <row r="22865" spans="2:2">
      <c r="B22865" s="280"/>
    </row>
    <row r="22866" spans="2:2">
      <c r="B22866" s="280"/>
    </row>
    <row r="22867" spans="2:2">
      <c r="B22867" s="280"/>
    </row>
    <row r="22868" spans="2:2">
      <c r="B22868" s="280"/>
    </row>
    <row r="22869" spans="2:2">
      <c r="B22869" s="280"/>
    </row>
    <row r="22870" spans="2:2">
      <c r="B22870" s="280"/>
    </row>
    <row r="22871" spans="2:2">
      <c r="B22871" s="280"/>
    </row>
    <row r="22872" spans="2:2">
      <c r="B22872" s="280"/>
    </row>
    <row r="22873" spans="2:2">
      <c r="B22873" s="280"/>
    </row>
    <row r="22874" spans="2:2">
      <c r="B22874" s="280"/>
    </row>
    <row r="22875" spans="2:2">
      <c r="B22875" s="280"/>
    </row>
    <row r="22876" spans="2:2">
      <c r="B22876" s="280"/>
    </row>
    <row r="22877" spans="2:2">
      <c r="B22877" s="280"/>
    </row>
    <row r="22878" spans="2:2">
      <c r="B22878" s="280"/>
    </row>
    <row r="22879" spans="2:2">
      <c r="B22879" s="280"/>
    </row>
    <row r="22880" spans="2:2">
      <c r="B22880" s="280"/>
    </row>
    <row r="22881" spans="2:2">
      <c r="B22881" s="280"/>
    </row>
    <row r="22882" spans="2:2">
      <c r="B22882" s="280"/>
    </row>
    <row r="22883" spans="2:2">
      <c r="B22883" s="280"/>
    </row>
    <row r="22884" spans="2:2">
      <c r="B22884" s="280"/>
    </row>
    <row r="22885" spans="2:2">
      <c r="B22885" s="280"/>
    </row>
    <row r="22886" spans="2:2">
      <c r="B22886" s="280"/>
    </row>
    <row r="22887" spans="2:2">
      <c r="B22887" s="280"/>
    </row>
    <row r="22888" spans="2:2">
      <c r="B22888" s="280"/>
    </row>
    <row r="22889" spans="2:2">
      <c r="B22889" s="280"/>
    </row>
    <row r="22890" spans="2:2">
      <c r="B22890" s="280"/>
    </row>
    <row r="22891" spans="2:2">
      <c r="B22891" s="280"/>
    </row>
    <row r="22892" spans="2:2">
      <c r="B22892" s="280"/>
    </row>
    <row r="22893" spans="2:2">
      <c r="B22893" s="280"/>
    </row>
    <row r="22894" spans="2:2">
      <c r="B22894" s="280"/>
    </row>
    <row r="22895" spans="2:2">
      <c r="B22895" s="280"/>
    </row>
    <row r="22896" spans="2:2">
      <c r="B22896" s="280"/>
    </row>
    <row r="22897" spans="2:2">
      <c r="B22897" s="280"/>
    </row>
    <row r="22898" spans="2:2">
      <c r="B22898" s="280"/>
    </row>
    <row r="22899" spans="2:2">
      <c r="B22899" s="280"/>
    </row>
    <row r="22900" spans="2:2">
      <c r="B22900" s="280"/>
    </row>
    <row r="22901" spans="2:2">
      <c r="B22901" s="280"/>
    </row>
    <row r="22902" spans="2:2">
      <c r="B22902" s="280"/>
    </row>
    <row r="22903" spans="2:2">
      <c r="B22903" s="280"/>
    </row>
    <row r="22904" spans="2:2">
      <c r="B22904" s="280"/>
    </row>
    <row r="22905" spans="2:2">
      <c r="B22905" s="280"/>
    </row>
    <row r="22906" spans="2:2">
      <c r="B22906" s="280"/>
    </row>
    <row r="22907" spans="2:2">
      <c r="B22907" s="280"/>
    </row>
    <row r="22908" spans="2:2">
      <c r="B22908" s="280"/>
    </row>
    <row r="22909" spans="2:2">
      <c r="B22909" s="280"/>
    </row>
    <row r="22910" spans="2:2">
      <c r="B22910" s="280"/>
    </row>
    <row r="22911" spans="2:2">
      <c r="B22911" s="280"/>
    </row>
    <row r="22912" spans="2:2">
      <c r="B22912" s="280"/>
    </row>
    <row r="22913" spans="2:2">
      <c r="B22913" s="280"/>
    </row>
    <row r="22914" spans="2:2">
      <c r="B22914" s="280"/>
    </row>
    <row r="22915" spans="2:2">
      <c r="B22915" s="280"/>
    </row>
    <row r="22916" spans="2:2">
      <c r="B22916" s="280"/>
    </row>
    <row r="22917" spans="2:2">
      <c r="B22917" s="280"/>
    </row>
    <row r="22918" spans="2:2">
      <c r="B22918" s="280"/>
    </row>
    <row r="22919" spans="2:2">
      <c r="B22919" s="280"/>
    </row>
    <row r="22920" spans="2:2">
      <c r="B22920" s="280"/>
    </row>
    <row r="22921" spans="2:2">
      <c r="B22921" s="280"/>
    </row>
    <row r="22922" spans="2:2">
      <c r="B22922" s="280"/>
    </row>
    <row r="22923" spans="2:2">
      <c r="B22923" s="280"/>
    </row>
    <row r="22924" spans="2:2">
      <c r="B22924" s="280"/>
    </row>
    <row r="22925" spans="2:2">
      <c r="B22925" s="280"/>
    </row>
    <row r="22926" spans="2:2">
      <c r="B22926" s="280"/>
    </row>
    <row r="22927" spans="2:2">
      <c r="B22927" s="280"/>
    </row>
    <row r="22928" spans="2:2">
      <c r="B22928" s="280"/>
    </row>
    <row r="22929" spans="2:2">
      <c r="B22929" s="280"/>
    </row>
    <row r="22930" spans="2:2">
      <c r="B22930" s="280"/>
    </row>
    <row r="22931" spans="2:2">
      <c r="B22931" s="280"/>
    </row>
    <row r="22932" spans="2:2">
      <c r="B22932" s="280"/>
    </row>
    <row r="22933" spans="2:2">
      <c r="B22933" s="280"/>
    </row>
    <row r="22934" spans="2:2">
      <c r="B22934" s="280"/>
    </row>
    <row r="22935" spans="2:2">
      <c r="B22935" s="280"/>
    </row>
    <row r="22936" spans="2:2">
      <c r="B22936" s="280"/>
    </row>
    <row r="22937" spans="2:2">
      <c r="B22937" s="280"/>
    </row>
    <row r="22938" spans="2:2">
      <c r="B22938" s="280"/>
    </row>
    <row r="22939" spans="2:2">
      <c r="B22939" s="280"/>
    </row>
    <row r="22940" spans="2:2">
      <c r="B22940" s="280"/>
    </row>
    <row r="22941" spans="2:2">
      <c r="B22941" s="280"/>
    </row>
    <row r="22942" spans="2:2">
      <c r="B22942" s="280"/>
    </row>
    <row r="22943" spans="2:2">
      <c r="B22943" s="280"/>
    </row>
    <row r="22944" spans="2:2">
      <c r="B22944" s="280"/>
    </row>
    <row r="22945" spans="2:2">
      <c r="B22945" s="280"/>
    </row>
    <row r="22946" spans="2:2">
      <c r="B22946" s="280"/>
    </row>
    <row r="22947" spans="2:2">
      <c r="B22947" s="280"/>
    </row>
    <row r="22948" spans="2:2">
      <c r="B22948" s="280"/>
    </row>
    <row r="22949" spans="2:2">
      <c r="B22949" s="280"/>
    </row>
    <row r="22950" spans="2:2">
      <c r="B22950" s="280"/>
    </row>
    <row r="22951" spans="2:2">
      <c r="B22951" s="280"/>
    </row>
    <row r="22952" spans="2:2">
      <c r="B22952" s="280"/>
    </row>
    <row r="22953" spans="2:2">
      <c r="B22953" s="280"/>
    </row>
    <row r="22954" spans="2:2">
      <c r="B22954" s="280"/>
    </row>
    <row r="22955" spans="2:2">
      <c r="B22955" s="280"/>
    </row>
    <row r="22956" spans="2:2">
      <c r="B22956" s="280"/>
    </row>
    <row r="22957" spans="2:2">
      <c r="B22957" s="280"/>
    </row>
    <row r="22958" spans="2:2">
      <c r="B22958" s="280"/>
    </row>
    <row r="22959" spans="2:2">
      <c r="B22959" s="280"/>
    </row>
    <row r="22960" spans="2:2">
      <c r="B22960" s="280"/>
    </row>
    <row r="22961" spans="2:2">
      <c r="B22961" s="280"/>
    </row>
    <row r="22962" spans="2:2">
      <c r="B22962" s="280"/>
    </row>
    <row r="22963" spans="2:2">
      <c r="B22963" s="280"/>
    </row>
    <row r="22964" spans="2:2">
      <c r="B22964" s="280"/>
    </row>
    <row r="22965" spans="2:2">
      <c r="B22965" s="280"/>
    </row>
    <row r="22966" spans="2:2">
      <c r="B22966" s="280"/>
    </row>
    <row r="22967" spans="2:2">
      <c r="B22967" s="280"/>
    </row>
    <row r="22968" spans="2:2">
      <c r="B22968" s="280"/>
    </row>
    <row r="22969" spans="2:2">
      <c r="B22969" s="280"/>
    </row>
    <row r="22970" spans="2:2">
      <c r="B22970" s="280"/>
    </row>
    <row r="22971" spans="2:2">
      <c r="B22971" s="280"/>
    </row>
    <row r="22972" spans="2:2">
      <c r="B22972" s="280"/>
    </row>
    <row r="22973" spans="2:2">
      <c r="B22973" s="280"/>
    </row>
    <row r="22974" spans="2:2">
      <c r="B22974" s="280"/>
    </row>
    <row r="22975" spans="2:2">
      <c r="B22975" s="280"/>
    </row>
    <row r="22976" spans="2:2">
      <c r="B22976" s="280"/>
    </row>
    <row r="22977" spans="2:2">
      <c r="B22977" s="280"/>
    </row>
    <row r="22978" spans="2:2">
      <c r="B22978" s="280"/>
    </row>
    <row r="22979" spans="2:2">
      <c r="B22979" s="280"/>
    </row>
    <row r="22980" spans="2:2">
      <c r="B22980" s="280"/>
    </row>
    <row r="22981" spans="2:2">
      <c r="B22981" s="280"/>
    </row>
    <row r="22982" spans="2:2">
      <c r="B22982" s="280"/>
    </row>
    <row r="22983" spans="2:2">
      <c r="B22983" s="280"/>
    </row>
    <row r="22984" spans="2:2">
      <c r="B22984" s="280"/>
    </row>
    <row r="22985" spans="2:2">
      <c r="B22985" s="280"/>
    </row>
    <row r="22986" spans="2:2">
      <c r="B22986" s="280"/>
    </row>
    <row r="22987" spans="2:2">
      <c r="B22987" s="280"/>
    </row>
    <row r="22988" spans="2:2">
      <c r="B22988" s="280"/>
    </row>
    <row r="22989" spans="2:2">
      <c r="B22989" s="280"/>
    </row>
    <row r="22990" spans="2:2">
      <c r="B22990" s="280"/>
    </row>
    <row r="22991" spans="2:2">
      <c r="B22991" s="280"/>
    </row>
    <row r="22992" spans="2:2">
      <c r="B22992" s="280"/>
    </row>
    <row r="22993" spans="2:2">
      <c r="B22993" s="280"/>
    </row>
    <row r="22994" spans="2:2">
      <c r="B22994" s="280"/>
    </row>
    <row r="22995" spans="2:2">
      <c r="B22995" s="280"/>
    </row>
    <row r="22996" spans="2:2">
      <c r="B22996" s="280"/>
    </row>
    <row r="22997" spans="2:2">
      <c r="B22997" s="280"/>
    </row>
    <row r="22998" spans="2:2">
      <c r="B22998" s="280"/>
    </row>
    <row r="22999" spans="2:2">
      <c r="B22999" s="280"/>
    </row>
    <row r="23000" spans="2:2">
      <c r="B23000" s="280"/>
    </row>
    <row r="23001" spans="2:2">
      <c r="B23001" s="280"/>
    </row>
    <row r="23002" spans="2:2">
      <c r="B23002" s="280"/>
    </row>
    <row r="23003" spans="2:2">
      <c r="B23003" s="280"/>
    </row>
    <row r="23004" spans="2:2">
      <c r="B23004" s="280"/>
    </row>
    <row r="23005" spans="2:2">
      <c r="B23005" s="280"/>
    </row>
    <row r="23006" spans="2:2">
      <c r="B23006" s="280"/>
    </row>
    <row r="23007" spans="2:2">
      <c r="B23007" s="280"/>
    </row>
    <row r="23008" spans="2:2">
      <c r="B23008" s="280"/>
    </row>
    <row r="23009" spans="2:2">
      <c r="B23009" s="280"/>
    </row>
    <row r="23010" spans="2:2">
      <c r="B23010" s="280"/>
    </row>
    <row r="23011" spans="2:2">
      <c r="B23011" s="280"/>
    </row>
    <row r="23012" spans="2:2">
      <c r="B23012" s="280"/>
    </row>
    <row r="23013" spans="2:2">
      <c r="B23013" s="280"/>
    </row>
    <row r="23014" spans="2:2">
      <c r="B23014" s="280"/>
    </row>
    <row r="23015" spans="2:2">
      <c r="B23015" s="280"/>
    </row>
    <row r="23016" spans="2:2">
      <c r="B23016" s="280"/>
    </row>
    <row r="23017" spans="2:2">
      <c r="B23017" s="280"/>
    </row>
    <row r="23018" spans="2:2">
      <c r="B23018" s="280"/>
    </row>
    <row r="23019" spans="2:2">
      <c r="B23019" s="280"/>
    </row>
    <row r="23020" spans="2:2">
      <c r="B23020" s="280"/>
    </row>
    <row r="23021" spans="2:2">
      <c r="B23021" s="280"/>
    </row>
    <row r="23022" spans="2:2">
      <c r="B23022" s="280"/>
    </row>
    <row r="23023" spans="2:2">
      <c r="B23023" s="280"/>
    </row>
    <row r="23024" spans="2:2">
      <c r="B23024" s="280"/>
    </row>
    <row r="23025" spans="2:2">
      <c r="B23025" s="280"/>
    </row>
    <row r="23026" spans="2:2">
      <c r="B23026" s="280"/>
    </row>
    <row r="23027" spans="2:2">
      <c r="B23027" s="280"/>
    </row>
    <row r="23028" spans="2:2">
      <c r="B23028" s="280"/>
    </row>
    <row r="23029" spans="2:2">
      <c r="B23029" s="280"/>
    </row>
    <row r="23030" spans="2:2">
      <c r="B23030" s="280"/>
    </row>
    <row r="23031" spans="2:2">
      <c r="B23031" s="280"/>
    </row>
    <row r="23032" spans="2:2">
      <c r="B23032" s="280"/>
    </row>
    <row r="23033" spans="2:2">
      <c r="B23033" s="280"/>
    </row>
    <row r="23034" spans="2:2">
      <c r="B23034" s="280"/>
    </row>
    <row r="23035" spans="2:2">
      <c r="B23035" s="280"/>
    </row>
    <row r="23036" spans="2:2">
      <c r="B23036" s="280"/>
    </row>
    <row r="23037" spans="2:2">
      <c r="B23037" s="280"/>
    </row>
    <row r="23038" spans="2:2">
      <c r="B23038" s="280"/>
    </row>
    <row r="23039" spans="2:2">
      <c r="B23039" s="280"/>
    </row>
    <row r="23040" spans="2:2">
      <c r="B23040" s="280"/>
    </row>
    <row r="23041" spans="2:2">
      <c r="B23041" s="280"/>
    </row>
    <row r="23042" spans="2:2">
      <c r="B23042" s="280"/>
    </row>
    <row r="23043" spans="2:2">
      <c r="B23043" s="280"/>
    </row>
    <row r="23044" spans="2:2">
      <c r="B23044" s="280"/>
    </row>
    <row r="23045" spans="2:2">
      <c r="B23045" s="280"/>
    </row>
    <row r="23046" spans="2:2">
      <c r="B23046" s="280"/>
    </row>
    <row r="23047" spans="2:2">
      <c r="B23047" s="280"/>
    </row>
    <row r="23048" spans="2:2">
      <c r="B23048" s="280"/>
    </row>
    <row r="23049" spans="2:2">
      <c r="B23049" s="280"/>
    </row>
    <row r="23050" spans="2:2">
      <c r="B23050" s="280"/>
    </row>
    <row r="23051" spans="2:2">
      <c r="B23051" s="280"/>
    </row>
    <row r="23052" spans="2:2">
      <c r="B23052" s="280"/>
    </row>
    <row r="23053" spans="2:2">
      <c r="B23053" s="280"/>
    </row>
    <row r="23054" spans="2:2">
      <c r="B23054" s="280"/>
    </row>
    <row r="23055" spans="2:2">
      <c r="B23055" s="280"/>
    </row>
    <row r="23056" spans="2:2">
      <c r="B23056" s="280"/>
    </row>
    <row r="23057" spans="2:2">
      <c r="B23057" s="280"/>
    </row>
    <row r="23058" spans="2:2">
      <c r="B23058" s="280"/>
    </row>
    <row r="23059" spans="2:2">
      <c r="B23059" s="280"/>
    </row>
    <row r="23060" spans="2:2">
      <c r="B23060" s="280"/>
    </row>
    <row r="23061" spans="2:2">
      <c r="B23061" s="280"/>
    </row>
    <row r="23062" spans="2:2">
      <c r="B23062" s="280"/>
    </row>
    <row r="23063" spans="2:2">
      <c r="B23063" s="280"/>
    </row>
    <row r="23064" spans="2:2">
      <c r="B23064" s="280"/>
    </row>
    <row r="23065" spans="2:2">
      <c r="B23065" s="280"/>
    </row>
    <row r="23066" spans="2:2">
      <c r="B23066" s="280"/>
    </row>
    <row r="23067" spans="2:2">
      <c r="B23067" s="280"/>
    </row>
    <row r="23068" spans="2:2">
      <c r="B23068" s="280"/>
    </row>
    <row r="23069" spans="2:2">
      <c r="B23069" s="280"/>
    </row>
    <row r="23070" spans="2:2">
      <c r="B23070" s="280"/>
    </row>
    <row r="23071" spans="2:2">
      <c r="B23071" s="280"/>
    </row>
    <row r="23072" spans="2:2">
      <c r="B23072" s="280"/>
    </row>
    <row r="23073" spans="2:2">
      <c r="B23073" s="280"/>
    </row>
    <row r="23074" spans="2:2">
      <c r="B23074" s="280"/>
    </row>
    <row r="23075" spans="2:2">
      <c r="B23075" s="280"/>
    </row>
    <row r="23076" spans="2:2">
      <c r="B23076" s="280"/>
    </row>
    <row r="23077" spans="2:2">
      <c r="B23077" s="280"/>
    </row>
    <row r="23078" spans="2:2">
      <c r="B23078" s="280"/>
    </row>
    <row r="23079" spans="2:2">
      <c r="B23079" s="280"/>
    </row>
    <row r="23080" spans="2:2">
      <c r="B23080" s="280"/>
    </row>
    <row r="23081" spans="2:2">
      <c r="B23081" s="280"/>
    </row>
    <row r="23082" spans="2:2">
      <c r="B23082" s="280"/>
    </row>
    <row r="23083" spans="2:2">
      <c r="B23083" s="280"/>
    </row>
    <row r="23084" spans="2:2">
      <c r="B23084" s="280"/>
    </row>
    <row r="23085" spans="2:2">
      <c r="B23085" s="280"/>
    </row>
    <row r="23086" spans="2:2">
      <c r="B23086" s="280"/>
    </row>
    <row r="23087" spans="2:2">
      <c r="B23087" s="280"/>
    </row>
    <row r="23088" spans="2:2">
      <c r="B23088" s="280"/>
    </row>
    <row r="23089" spans="2:2">
      <c r="B23089" s="280"/>
    </row>
    <row r="23090" spans="2:2">
      <c r="B23090" s="280"/>
    </row>
    <row r="23091" spans="2:2">
      <c r="B23091" s="280"/>
    </row>
    <row r="23092" spans="2:2">
      <c r="B23092" s="280"/>
    </row>
    <row r="23093" spans="2:2">
      <c r="B23093" s="280"/>
    </row>
    <row r="23094" spans="2:2">
      <c r="B23094" s="280"/>
    </row>
    <row r="23095" spans="2:2">
      <c r="B23095" s="280"/>
    </row>
    <row r="23096" spans="2:2">
      <c r="B23096" s="280"/>
    </row>
    <row r="23097" spans="2:2">
      <c r="B23097" s="280"/>
    </row>
    <row r="23098" spans="2:2">
      <c r="B23098" s="280"/>
    </row>
    <row r="23099" spans="2:2">
      <c r="B23099" s="280"/>
    </row>
    <row r="23100" spans="2:2">
      <c r="B23100" s="280"/>
    </row>
    <row r="23101" spans="2:2">
      <c r="B23101" s="280"/>
    </row>
    <row r="23102" spans="2:2">
      <c r="B23102" s="280"/>
    </row>
    <row r="23103" spans="2:2">
      <c r="B23103" s="280"/>
    </row>
    <row r="23104" spans="2:2">
      <c r="B23104" s="280"/>
    </row>
    <row r="23105" spans="2:2">
      <c r="B23105" s="280"/>
    </row>
    <row r="23106" spans="2:2">
      <c r="B23106" s="280"/>
    </row>
    <row r="23107" spans="2:2">
      <c r="B23107" s="280"/>
    </row>
    <row r="23108" spans="2:2">
      <c r="B23108" s="280"/>
    </row>
    <row r="23109" spans="2:2">
      <c r="B23109" s="280"/>
    </row>
    <row r="23110" spans="2:2">
      <c r="B23110" s="280"/>
    </row>
    <row r="23111" spans="2:2">
      <c r="B23111" s="280"/>
    </row>
    <row r="23112" spans="2:2">
      <c r="B23112" s="280"/>
    </row>
    <row r="23113" spans="2:2">
      <c r="B23113" s="280"/>
    </row>
    <row r="23114" spans="2:2">
      <c r="B23114" s="280"/>
    </row>
    <row r="23115" spans="2:2">
      <c r="B23115" s="280"/>
    </row>
    <row r="23116" spans="2:2">
      <c r="B23116" s="280"/>
    </row>
    <row r="23117" spans="2:2">
      <c r="B23117" s="280"/>
    </row>
    <row r="23118" spans="2:2">
      <c r="B23118" s="280"/>
    </row>
    <row r="23119" spans="2:2">
      <c r="B23119" s="280"/>
    </row>
    <row r="23120" spans="2:2">
      <c r="B23120" s="280"/>
    </row>
    <row r="23121" spans="2:2">
      <c r="B23121" s="280"/>
    </row>
    <row r="23122" spans="2:2">
      <c r="B23122" s="280"/>
    </row>
    <row r="23123" spans="2:2">
      <c r="B23123" s="280"/>
    </row>
    <row r="23124" spans="2:2">
      <c r="B23124" s="280"/>
    </row>
    <row r="23125" spans="2:2">
      <c r="B23125" s="280"/>
    </row>
    <row r="23126" spans="2:2">
      <c r="B23126" s="280"/>
    </row>
    <row r="23127" spans="2:2">
      <c r="B23127" s="280"/>
    </row>
    <row r="23128" spans="2:2">
      <c r="B23128" s="280"/>
    </row>
    <row r="23129" spans="2:2">
      <c r="B23129" s="280"/>
    </row>
    <row r="23130" spans="2:2">
      <c r="B23130" s="280"/>
    </row>
    <row r="23131" spans="2:2">
      <c r="B23131" s="280"/>
    </row>
    <row r="23132" spans="2:2">
      <c r="B23132" s="280"/>
    </row>
    <row r="23133" spans="2:2">
      <c r="B23133" s="280"/>
    </row>
    <row r="23134" spans="2:2">
      <c r="B23134" s="280"/>
    </row>
    <row r="23135" spans="2:2">
      <c r="B23135" s="280"/>
    </row>
    <row r="23136" spans="2:2">
      <c r="B23136" s="280"/>
    </row>
    <row r="23137" spans="2:2">
      <c r="B23137" s="280"/>
    </row>
    <row r="23138" spans="2:2">
      <c r="B23138" s="280"/>
    </row>
    <row r="23139" spans="2:2">
      <c r="B23139" s="280"/>
    </row>
    <row r="23140" spans="2:2">
      <c r="B23140" s="280"/>
    </row>
    <row r="23141" spans="2:2">
      <c r="B23141" s="280"/>
    </row>
    <row r="23142" spans="2:2">
      <c r="B23142" s="280"/>
    </row>
    <row r="23143" spans="2:2">
      <c r="B23143" s="280"/>
    </row>
    <row r="23144" spans="2:2">
      <c r="B23144" s="280"/>
    </row>
    <row r="23145" spans="2:2">
      <c r="B23145" s="280"/>
    </row>
    <row r="23146" spans="2:2">
      <c r="B23146" s="280"/>
    </row>
    <row r="23147" spans="2:2">
      <c r="B23147" s="280"/>
    </row>
    <row r="23148" spans="2:2">
      <c r="B23148" s="280"/>
    </row>
    <row r="23149" spans="2:2">
      <c r="B23149" s="280"/>
    </row>
    <row r="23150" spans="2:2">
      <c r="B23150" s="280"/>
    </row>
    <row r="23151" spans="2:2">
      <c r="B23151" s="280"/>
    </row>
    <row r="23152" spans="2:2">
      <c r="B23152" s="280"/>
    </row>
    <row r="23153" spans="2:2">
      <c r="B23153" s="280"/>
    </row>
    <row r="23154" spans="2:2">
      <c r="B23154" s="280"/>
    </row>
    <row r="23155" spans="2:2">
      <c r="B23155" s="280"/>
    </row>
    <row r="23156" spans="2:2">
      <c r="B23156" s="280"/>
    </row>
    <row r="23157" spans="2:2">
      <c r="B23157" s="280"/>
    </row>
    <row r="23158" spans="2:2">
      <c r="B23158" s="280"/>
    </row>
    <row r="23159" spans="2:2">
      <c r="B23159" s="280"/>
    </row>
    <row r="23160" spans="2:2">
      <c r="B23160" s="280"/>
    </row>
    <row r="23161" spans="2:2">
      <c r="B23161" s="280"/>
    </row>
    <row r="23162" spans="2:2">
      <c r="B23162" s="280"/>
    </row>
    <row r="23163" spans="2:2">
      <c r="B23163" s="280"/>
    </row>
    <row r="23164" spans="2:2">
      <c r="B23164" s="280"/>
    </row>
    <row r="23165" spans="2:2">
      <c r="B23165" s="280"/>
    </row>
    <row r="23166" spans="2:2">
      <c r="B23166" s="280"/>
    </row>
    <row r="23167" spans="2:2">
      <c r="B23167" s="280"/>
    </row>
    <row r="23168" spans="2:2">
      <c r="B23168" s="280"/>
    </row>
    <row r="23169" spans="2:2">
      <c r="B23169" s="280"/>
    </row>
    <row r="23170" spans="2:2">
      <c r="B23170" s="280"/>
    </row>
    <row r="23171" spans="2:2">
      <c r="B23171" s="280"/>
    </row>
    <row r="23172" spans="2:2">
      <c r="B23172" s="280"/>
    </row>
    <row r="23173" spans="2:2">
      <c r="B23173" s="280"/>
    </row>
    <row r="23174" spans="2:2">
      <c r="B23174" s="280"/>
    </row>
    <row r="23175" spans="2:2">
      <c r="B23175" s="280"/>
    </row>
    <row r="23176" spans="2:2">
      <c r="B23176" s="280"/>
    </row>
    <row r="23177" spans="2:2">
      <c r="B23177" s="280"/>
    </row>
    <row r="23178" spans="2:2">
      <c r="B23178" s="280"/>
    </row>
    <row r="23179" spans="2:2">
      <c r="B23179" s="280"/>
    </row>
    <row r="23180" spans="2:2">
      <c r="B23180" s="280"/>
    </row>
    <row r="23181" spans="2:2">
      <c r="B23181" s="280"/>
    </row>
    <row r="23182" spans="2:2">
      <c r="B23182" s="280"/>
    </row>
    <row r="23183" spans="2:2">
      <c r="B23183" s="280"/>
    </row>
    <row r="23184" spans="2:2">
      <c r="B23184" s="280"/>
    </row>
    <row r="23185" spans="2:2">
      <c r="B23185" s="280"/>
    </row>
    <row r="23186" spans="2:2">
      <c r="B23186" s="280"/>
    </row>
    <row r="23187" spans="2:2">
      <c r="B23187" s="280"/>
    </row>
    <row r="23188" spans="2:2">
      <c r="B23188" s="280"/>
    </row>
    <row r="23189" spans="2:2">
      <c r="B23189" s="280"/>
    </row>
    <row r="23190" spans="2:2">
      <c r="B23190" s="280"/>
    </row>
    <row r="23191" spans="2:2">
      <c r="B23191" s="280"/>
    </row>
    <row r="23192" spans="2:2">
      <c r="B23192" s="280"/>
    </row>
    <row r="23193" spans="2:2">
      <c r="B23193" s="280"/>
    </row>
    <row r="23194" spans="2:2">
      <c r="B23194" s="280"/>
    </row>
    <row r="23195" spans="2:2">
      <c r="B23195" s="280"/>
    </row>
    <row r="23196" spans="2:2">
      <c r="B23196" s="280"/>
    </row>
    <row r="23197" spans="2:2">
      <c r="B23197" s="280"/>
    </row>
    <row r="23198" spans="2:2">
      <c r="B23198" s="280"/>
    </row>
    <row r="23199" spans="2:2">
      <c r="B23199" s="280"/>
    </row>
    <row r="23200" spans="2:2">
      <c r="B23200" s="280"/>
    </row>
    <row r="23201" spans="2:2">
      <c r="B23201" s="280"/>
    </row>
    <row r="23202" spans="2:2">
      <c r="B23202" s="280"/>
    </row>
    <row r="23203" spans="2:2">
      <c r="B23203" s="280"/>
    </row>
    <row r="23204" spans="2:2">
      <c r="B23204" s="280"/>
    </row>
    <row r="23205" spans="2:2">
      <c r="B23205" s="280"/>
    </row>
    <row r="23206" spans="2:2">
      <c r="B23206" s="280"/>
    </row>
    <row r="23207" spans="2:2">
      <c r="B23207" s="280"/>
    </row>
    <row r="23208" spans="2:2">
      <c r="B23208" s="280"/>
    </row>
    <row r="23209" spans="2:2">
      <c r="B23209" s="280"/>
    </row>
    <row r="23210" spans="2:2">
      <c r="B23210" s="280"/>
    </row>
    <row r="23211" spans="2:2">
      <c r="B23211" s="280"/>
    </row>
    <row r="23212" spans="2:2">
      <c r="B23212" s="280"/>
    </row>
    <row r="23213" spans="2:2">
      <c r="B23213" s="280"/>
    </row>
    <row r="23214" spans="2:2">
      <c r="B23214" s="280"/>
    </row>
    <row r="23215" spans="2:2">
      <c r="B23215" s="280"/>
    </row>
    <row r="23216" spans="2:2">
      <c r="B23216" s="280"/>
    </row>
    <row r="23217" spans="2:2">
      <c r="B23217" s="280"/>
    </row>
    <row r="23218" spans="2:2">
      <c r="B23218" s="280"/>
    </row>
    <row r="23219" spans="2:2">
      <c r="B23219" s="280"/>
    </row>
    <row r="23220" spans="2:2">
      <c r="B23220" s="280"/>
    </row>
    <row r="23221" spans="2:2">
      <c r="B23221" s="280"/>
    </row>
    <row r="23222" spans="2:2">
      <c r="B23222" s="280"/>
    </row>
    <row r="23223" spans="2:2">
      <c r="B23223" s="280"/>
    </row>
    <row r="23224" spans="2:2">
      <c r="B23224" s="280"/>
    </row>
    <row r="23225" spans="2:2">
      <c r="B23225" s="280"/>
    </row>
    <row r="23226" spans="2:2">
      <c r="B23226" s="280"/>
    </row>
    <row r="23227" spans="2:2">
      <c r="B23227" s="280"/>
    </row>
    <row r="23228" spans="2:2">
      <c r="B23228" s="280"/>
    </row>
    <row r="23229" spans="2:2">
      <c r="B23229" s="280"/>
    </row>
    <row r="23230" spans="2:2">
      <c r="B23230" s="280"/>
    </row>
    <row r="23231" spans="2:2">
      <c r="B23231" s="280"/>
    </row>
    <row r="23232" spans="2:2">
      <c r="B23232" s="280"/>
    </row>
    <row r="23233" spans="2:2">
      <c r="B23233" s="280"/>
    </row>
    <row r="23234" spans="2:2">
      <c r="B23234" s="280"/>
    </row>
    <row r="23235" spans="2:2">
      <c r="B23235" s="280"/>
    </row>
    <row r="23236" spans="2:2">
      <c r="B23236" s="280"/>
    </row>
    <row r="23237" spans="2:2">
      <c r="B23237" s="280"/>
    </row>
    <row r="23238" spans="2:2">
      <c r="B23238" s="280"/>
    </row>
    <row r="23239" spans="2:2">
      <c r="B23239" s="280"/>
    </row>
    <row r="23240" spans="2:2">
      <c r="B23240" s="280"/>
    </row>
    <row r="23241" spans="2:2">
      <c r="B23241" s="280"/>
    </row>
    <row r="23242" spans="2:2">
      <c r="B23242" s="280"/>
    </row>
    <row r="23243" spans="2:2">
      <c r="B23243" s="280"/>
    </row>
    <row r="23244" spans="2:2">
      <c r="B23244" s="280"/>
    </row>
    <row r="23245" spans="2:2">
      <c r="B23245" s="280"/>
    </row>
    <row r="23246" spans="2:2">
      <c r="B23246" s="280"/>
    </row>
    <row r="23247" spans="2:2">
      <c r="B23247" s="280"/>
    </row>
    <row r="23248" spans="2:2">
      <c r="B23248" s="280"/>
    </row>
    <row r="23249" spans="2:2">
      <c r="B23249" s="280"/>
    </row>
    <row r="23250" spans="2:2">
      <c r="B23250" s="280"/>
    </row>
    <row r="23251" spans="2:2">
      <c r="B23251" s="280"/>
    </row>
    <row r="23252" spans="2:2">
      <c r="B23252" s="280"/>
    </row>
    <row r="23253" spans="2:2">
      <c r="B23253" s="280"/>
    </row>
    <row r="23254" spans="2:2">
      <c r="B23254" s="280"/>
    </row>
    <row r="23255" spans="2:2">
      <c r="B23255" s="280"/>
    </row>
    <row r="23256" spans="2:2">
      <c r="B23256" s="280"/>
    </row>
    <row r="23257" spans="2:2">
      <c r="B23257" s="280"/>
    </row>
    <row r="23258" spans="2:2">
      <c r="B23258" s="280"/>
    </row>
    <row r="23259" spans="2:2">
      <c r="B23259" s="280"/>
    </row>
    <row r="23260" spans="2:2">
      <c r="B23260" s="280"/>
    </row>
    <row r="23261" spans="2:2">
      <c r="B23261" s="280"/>
    </row>
    <row r="23262" spans="2:2">
      <c r="B23262" s="280"/>
    </row>
    <row r="23263" spans="2:2">
      <c r="B23263" s="280"/>
    </row>
    <row r="23264" spans="2:2">
      <c r="B23264" s="280"/>
    </row>
    <row r="23265" spans="2:2">
      <c r="B23265" s="280"/>
    </row>
    <row r="23266" spans="2:2">
      <c r="B23266" s="280"/>
    </row>
    <row r="23267" spans="2:2">
      <c r="B23267" s="280"/>
    </row>
    <row r="23268" spans="2:2">
      <c r="B23268" s="280"/>
    </row>
    <row r="23269" spans="2:2">
      <c r="B23269" s="280"/>
    </row>
    <row r="23270" spans="2:2">
      <c r="B23270" s="280"/>
    </row>
    <row r="23271" spans="2:2">
      <c r="B23271" s="280"/>
    </row>
    <row r="23272" spans="2:2">
      <c r="B23272" s="280"/>
    </row>
    <row r="23273" spans="2:2">
      <c r="B23273" s="280"/>
    </row>
    <row r="23274" spans="2:2">
      <c r="B23274" s="280"/>
    </row>
    <row r="23275" spans="2:2">
      <c r="B23275" s="280"/>
    </row>
    <row r="23276" spans="2:2">
      <c r="B23276" s="280"/>
    </row>
    <row r="23277" spans="2:2">
      <c r="B23277" s="280"/>
    </row>
    <row r="23278" spans="2:2">
      <c r="B23278" s="280"/>
    </row>
    <row r="23279" spans="2:2">
      <c r="B23279" s="280"/>
    </row>
    <row r="23280" spans="2:2">
      <c r="B23280" s="280"/>
    </row>
    <row r="23281" spans="2:2">
      <c r="B23281" s="280"/>
    </row>
    <row r="23282" spans="2:2">
      <c r="B23282" s="280"/>
    </row>
    <row r="23283" spans="2:2">
      <c r="B23283" s="280"/>
    </row>
    <row r="23284" spans="2:2">
      <c r="B23284" s="280"/>
    </row>
    <row r="23285" spans="2:2">
      <c r="B23285" s="280"/>
    </row>
    <row r="23286" spans="2:2">
      <c r="B23286" s="280"/>
    </row>
    <row r="23287" spans="2:2">
      <c r="B23287" s="280"/>
    </row>
    <row r="23288" spans="2:2">
      <c r="B23288" s="280"/>
    </row>
    <row r="23289" spans="2:2">
      <c r="B23289" s="280"/>
    </row>
    <row r="23290" spans="2:2">
      <c r="B23290" s="280"/>
    </row>
    <row r="23291" spans="2:2">
      <c r="B23291" s="280"/>
    </row>
    <row r="23292" spans="2:2">
      <c r="B23292" s="280"/>
    </row>
    <row r="23293" spans="2:2">
      <c r="B23293" s="280"/>
    </row>
    <row r="23294" spans="2:2">
      <c r="B23294" s="280"/>
    </row>
    <row r="23295" spans="2:2">
      <c r="B23295" s="280"/>
    </row>
    <row r="23296" spans="2:2">
      <c r="B23296" s="280"/>
    </row>
    <row r="23297" spans="2:2">
      <c r="B23297" s="280"/>
    </row>
    <row r="23298" spans="2:2">
      <c r="B23298" s="280"/>
    </row>
    <row r="23299" spans="2:2">
      <c r="B23299" s="280"/>
    </row>
    <row r="23300" spans="2:2">
      <c r="B23300" s="280"/>
    </row>
    <row r="23301" spans="2:2">
      <c r="B23301" s="280"/>
    </row>
    <row r="23302" spans="2:2">
      <c r="B23302" s="280"/>
    </row>
    <row r="23303" spans="2:2">
      <c r="B23303" s="280"/>
    </row>
    <row r="23304" spans="2:2">
      <c r="B23304" s="280"/>
    </row>
    <row r="23305" spans="2:2">
      <c r="B23305" s="280"/>
    </row>
    <row r="23306" spans="2:2">
      <c r="B23306" s="280"/>
    </row>
    <row r="23307" spans="2:2">
      <c r="B23307" s="280"/>
    </row>
    <row r="23308" spans="2:2">
      <c r="B23308" s="280"/>
    </row>
    <row r="23309" spans="2:2">
      <c r="B23309" s="280"/>
    </row>
    <row r="23310" spans="2:2">
      <c r="B23310" s="280"/>
    </row>
    <row r="23311" spans="2:2">
      <c r="B23311" s="280"/>
    </row>
    <row r="23312" spans="2:2">
      <c r="B23312" s="280"/>
    </row>
    <row r="23313" spans="2:2">
      <c r="B23313" s="280"/>
    </row>
    <row r="23314" spans="2:2">
      <c r="B23314" s="280"/>
    </row>
    <row r="23315" spans="2:2">
      <c r="B23315" s="280"/>
    </row>
    <row r="23316" spans="2:2">
      <c r="B23316" s="280"/>
    </row>
    <row r="23317" spans="2:2">
      <c r="B23317" s="280"/>
    </row>
    <row r="23318" spans="2:2">
      <c r="B23318" s="280"/>
    </row>
    <row r="23319" spans="2:2">
      <c r="B23319" s="280"/>
    </row>
    <row r="23320" spans="2:2">
      <c r="B23320" s="280"/>
    </row>
    <row r="23321" spans="2:2">
      <c r="B23321" s="280"/>
    </row>
    <row r="23322" spans="2:2">
      <c r="B23322" s="280"/>
    </row>
    <row r="23323" spans="2:2">
      <c r="B23323" s="280"/>
    </row>
    <row r="23324" spans="2:2">
      <c r="B23324" s="280"/>
    </row>
    <row r="23325" spans="2:2">
      <c r="B23325" s="280"/>
    </row>
    <row r="23326" spans="2:2">
      <c r="B23326" s="280"/>
    </row>
    <row r="23327" spans="2:2">
      <c r="B23327" s="280"/>
    </row>
    <row r="23328" spans="2:2">
      <c r="B23328" s="280"/>
    </row>
    <row r="23329" spans="2:2">
      <c r="B23329" s="280"/>
    </row>
    <row r="23330" spans="2:2">
      <c r="B23330" s="280"/>
    </row>
    <row r="23331" spans="2:2">
      <c r="B23331" s="280"/>
    </row>
    <row r="23332" spans="2:2">
      <c r="B23332" s="280"/>
    </row>
    <row r="23333" spans="2:2">
      <c r="B23333" s="280"/>
    </row>
    <row r="23334" spans="2:2">
      <c r="B23334" s="280"/>
    </row>
    <row r="23335" spans="2:2">
      <c r="B23335" s="280"/>
    </row>
    <row r="23336" spans="2:2">
      <c r="B23336" s="280"/>
    </row>
    <row r="23337" spans="2:2">
      <c r="B23337" s="280"/>
    </row>
    <row r="23338" spans="2:2">
      <c r="B23338" s="280"/>
    </row>
    <row r="23339" spans="2:2">
      <c r="B23339" s="280"/>
    </row>
    <row r="23340" spans="2:2">
      <c r="B23340" s="280"/>
    </row>
    <row r="23341" spans="2:2">
      <c r="B23341" s="280"/>
    </row>
    <row r="23342" spans="2:2">
      <c r="B23342" s="280"/>
    </row>
    <row r="23343" spans="2:2">
      <c r="B23343" s="280"/>
    </row>
    <row r="23344" spans="2:2">
      <c r="B23344" s="280"/>
    </row>
    <row r="23345" spans="2:2">
      <c r="B23345" s="280"/>
    </row>
    <row r="23346" spans="2:2">
      <c r="B23346" s="280"/>
    </row>
    <row r="23347" spans="2:2">
      <c r="B23347" s="280"/>
    </row>
    <row r="23348" spans="2:2">
      <c r="B23348" s="280"/>
    </row>
    <row r="23349" spans="2:2">
      <c r="B23349" s="280"/>
    </row>
    <row r="23350" spans="2:2">
      <c r="B23350" s="280"/>
    </row>
    <row r="23351" spans="2:2">
      <c r="B23351" s="280"/>
    </row>
    <row r="23352" spans="2:2">
      <c r="B23352" s="280"/>
    </row>
    <row r="23353" spans="2:2">
      <c r="B23353" s="280"/>
    </row>
    <row r="23354" spans="2:2">
      <c r="B23354" s="280"/>
    </row>
    <row r="23355" spans="2:2">
      <c r="B23355" s="280"/>
    </row>
    <row r="23356" spans="2:2">
      <c r="B23356" s="280"/>
    </row>
    <row r="23357" spans="2:2">
      <c r="B23357" s="280"/>
    </row>
    <row r="23358" spans="2:2">
      <c r="B23358" s="280"/>
    </row>
    <row r="23359" spans="2:2">
      <c r="B23359" s="280"/>
    </row>
    <row r="23360" spans="2:2">
      <c r="B23360" s="280"/>
    </row>
    <row r="23361" spans="2:2">
      <c r="B23361" s="280"/>
    </row>
    <row r="23362" spans="2:2">
      <c r="B23362" s="280"/>
    </row>
    <row r="23363" spans="2:2">
      <c r="B23363" s="280"/>
    </row>
    <row r="23364" spans="2:2">
      <c r="B23364" s="280"/>
    </row>
    <row r="23365" spans="2:2">
      <c r="B23365" s="280"/>
    </row>
    <row r="23366" spans="2:2">
      <c r="B23366" s="280"/>
    </row>
    <row r="23367" spans="2:2">
      <c r="B23367" s="280"/>
    </row>
    <row r="23368" spans="2:2">
      <c r="B23368" s="280"/>
    </row>
    <row r="23369" spans="2:2">
      <c r="B23369" s="280"/>
    </row>
    <row r="23370" spans="2:2">
      <c r="B23370" s="280"/>
    </row>
    <row r="23371" spans="2:2">
      <c r="B23371" s="280"/>
    </row>
    <row r="23372" spans="2:2">
      <c r="B23372" s="280"/>
    </row>
    <row r="23373" spans="2:2">
      <c r="B23373" s="280"/>
    </row>
    <row r="23374" spans="2:2">
      <c r="B23374" s="280"/>
    </row>
    <row r="23375" spans="2:2">
      <c r="B23375" s="280"/>
    </row>
    <row r="23376" spans="2:2">
      <c r="B23376" s="280"/>
    </row>
    <row r="23377" spans="2:2">
      <c r="B23377" s="280"/>
    </row>
    <row r="23378" spans="2:2">
      <c r="B23378" s="280"/>
    </row>
    <row r="23379" spans="2:2">
      <c r="B23379" s="280"/>
    </row>
    <row r="23380" spans="2:2">
      <c r="B23380" s="280"/>
    </row>
    <row r="23381" spans="2:2">
      <c r="B23381" s="280"/>
    </row>
    <row r="23382" spans="2:2">
      <c r="B23382" s="280"/>
    </row>
    <row r="23383" spans="2:2">
      <c r="B23383" s="280"/>
    </row>
    <row r="23384" spans="2:2">
      <c r="B23384" s="280"/>
    </row>
    <row r="23385" spans="2:2">
      <c r="B23385" s="280"/>
    </row>
    <row r="23386" spans="2:2">
      <c r="B23386" s="280"/>
    </row>
    <row r="23387" spans="2:2">
      <c r="B23387" s="280"/>
    </row>
    <row r="23388" spans="2:2">
      <c r="B23388" s="280"/>
    </row>
    <row r="23389" spans="2:2">
      <c r="B23389" s="280"/>
    </row>
    <row r="23390" spans="2:2">
      <c r="B23390" s="280"/>
    </row>
    <row r="23391" spans="2:2">
      <c r="B23391" s="280"/>
    </row>
    <row r="23392" spans="2:2">
      <c r="B23392" s="280"/>
    </row>
    <row r="23393" spans="2:2">
      <c r="B23393" s="280"/>
    </row>
    <row r="23394" spans="2:2">
      <c r="B23394" s="280"/>
    </row>
    <row r="23395" spans="2:2">
      <c r="B23395" s="280"/>
    </row>
    <row r="23396" spans="2:2">
      <c r="B23396" s="280"/>
    </row>
    <row r="23397" spans="2:2">
      <c r="B23397" s="280"/>
    </row>
    <row r="23398" spans="2:2">
      <c r="B23398" s="280"/>
    </row>
    <row r="23399" spans="2:2">
      <c r="B23399" s="280"/>
    </row>
    <row r="23400" spans="2:2">
      <c r="B23400" s="280"/>
    </row>
    <row r="23401" spans="2:2">
      <c r="B23401" s="280"/>
    </row>
    <row r="23402" spans="2:2">
      <c r="B23402" s="280"/>
    </row>
    <row r="23403" spans="2:2">
      <c r="B23403" s="280"/>
    </row>
    <row r="23404" spans="2:2">
      <c r="B23404" s="280"/>
    </row>
    <row r="23405" spans="2:2">
      <c r="B23405" s="280"/>
    </row>
    <row r="23406" spans="2:2">
      <c r="B23406" s="280"/>
    </row>
    <row r="23407" spans="2:2">
      <c r="B23407" s="280"/>
    </row>
    <row r="23408" spans="2:2">
      <c r="B23408" s="280"/>
    </row>
    <row r="23409" spans="2:2">
      <c r="B23409" s="280"/>
    </row>
    <row r="23410" spans="2:2">
      <c r="B23410" s="280"/>
    </row>
    <row r="23411" spans="2:2">
      <c r="B23411" s="280"/>
    </row>
    <row r="23412" spans="2:2">
      <c r="B23412" s="280"/>
    </row>
    <row r="23413" spans="2:2">
      <c r="B23413" s="280"/>
    </row>
    <row r="23414" spans="2:2">
      <c r="B23414" s="280"/>
    </row>
    <row r="23415" spans="2:2">
      <c r="B23415" s="280"/>
    </row>
    <row r="23416" spans="2:2">
      <c r="B23416" s="280"/>
    </row>
    <row r="23417" spans="2:2">
      <c r="B23417" s="280"/>
    </row>
    <row r="23418" spans="2:2">
      <c r="B23418" s="280"/>
    </row>
    <row r="23419" spans="2:2">
      <c r="B23419" s="280"/>
    </row>
    <row r="23420" spans="2:2">
      <c r="B23420" s="280"/>
    </row>
    <row r="23421" spans="2:2">
      <c r="B23421" s="280"/>
    </row>
    <row r="23422" spans="2:2">
      <c r="B23422" s="280"/>
    </row>
    <row r="23423" spans="2:2">
      <c r="B23423" s="280"/>
    </row>
    <row r="23424" spans="2:2">
      <c r="B23424" s="280"/>
    </row>
    <row r="23425" spans="2:2">
      <c r="B23425" s="280"/>
    </row>
    <row r="23426" spans="2:2">
      <c r="B23426" s="280"/>
    </row>
    <row r="23427" spans="2:2">
      <c r="B23427" s="280"/>
    </row>
    <row r="23428" spans="2:2">
      <c r="B23428" s="280"/>
    </row>
    <row r="23429" spans="2:2">
      <c r="B23429" s="280"/>
    </row>
    <row r="23430" spans="2:2">
      <c r="B23430" s="280"/>
    </row>
    <row r="23431" spans="2:2">
      <c r="B23431" s="280"/>
    </row>
    <row r="23432" spans="2:2">
      <c r="B23432" s="280"/>
    </row>
    <row r="23433" spans="2:2">
      <c r="B23433" s="280"/>
    </row>
    <row r="23434" spans="2:2">
      <c r="B23434" s="280"/>
    </row>
    <row r="23435" spans="2:2">
      <c r="B23435" s="280"/>
    </row>
    <row r="23436" spans="2:2">
      <c r="B23436" s="280"/>
    </row>
    <row r="23437" spans="2:2">
      <c r="B23437" s="280"/>
    </row>
    <row r="23438" spans="2:2">
      <c r="B23438" s="280"/>
    </row>
    <row r="23439" spans="2:2">
      <c r="B23439" s="280"/>
    </row>
    <row r="23440" spans="2:2">
      <c r="B23440" s="280"/>
    </row>
    <row r="23441" spans="2:2">
      <c r="B23441" s="280"/>
    </row>
    <row r="23442" spans="2:2">
      <c r="B23442" s="280"/>
    </row>
    <row r="23443" spans="2:2">
      <c r="B23443" s="280"/>
    </row>
    <row r="23444" spans="2:2">
      <c r="B23444" s="280"/>
    </row>
    <row r="23445" spans="2:2">
      <c r="B23445" s="280"/>
    </row>
    <row r="23446" spans="2:2">
      <c r="B23446" s="280"/>
    </row>
    <row r="23447" spans="2:2">
      <c r="B23447" s="280"/>
    </row>
    <row r="23448" spans="2:2">
      <c r="B23448" s="280"/>
    </row>
    <row r="23449" spans="2:2">
      <c r="B23449" s="280"/>
    </row>
    <row r="23450" spans="2:2">
      <c r="B23450" s="280"/>
    </row>
    <row r="23451" spans="2:2">
      <c r="B23451" s="280"/>
    </row>
    <row r="23452" spans="2:2">
      <c r="B23452" s="280"/>
    </row>
    <row r="23453" spans="2:2">
      <c r="B23453" s="280"/>
    </row>
    <row r="23454" spans="2:2">
      <c r="B23454" s="280"/>
    </row>
    <row r="23455" spans="2:2">
      <c r="B23455" s="280"/>
    </row>
    <row r="23456" spans="2:2">
      <c r="B23456" s="280"/>
    </row>
    <row r="23457" spans="2:2">
      <c r="B23457" s="280"/>
    </row>
    <row r="23458" spans="2:2">
      <c r="B23458" s="280"/>
    </row>
    <row r="23459" spans="2:2">
      <c r="B23459" s="280"/>
    </row>
    <row r="23460" spans="2:2">
      <c r="B23460" s="280"/>
    </row>
    <row r="23461" spans="2:2">
      <c r="B23461" s="280"/>
    </row>
    <row r="23462" spans="2:2">
      <c r="B23462" s="280"/>
    </row>
    <row r="23463" spans="2:2">
      <c r="B23463" s="280"/>
    </row>
    <row r="23464" spans="2:2">
      <c r="B23464" s="280"/>
    </row>
    <row r="23465" spans="2:2">
      <c r="B23465" s="280"/>
    </row>
    <row r="23466" spans="2:2">
      <c r="B23466" s="280"/>
    </row>
    <row r="23467" spans="2:2">
      <c r="B23467" s="280"/>
    </row>
    <row r="23468" spans="2:2">
      <c r="B23468" s="280"/>
    </row>
    <row r="23469" spans="2:2">
      <c r="B23469" s="280"/>
    </row>
    <row r="23470" spans="2:2">
      <c r="B23470" s="280"/>
    </row>
    <row r="23471" spans="2:2">
      <c r="B23471" s="280"/>
    </row>
    <row r="23472" spans="2:2">
      <c r="B23472" s="280"/>
    </row>
    <row r="23473" spans="2:2">
      <c r="B23473" s="280"/>
    </row>
    <row r="23474" spans="2:2">
      <c r="B23474" s="280"/>
    </row>
    <row r="23475" spans="2:2">
      <c r="B23475" s="280"/>
    </row>
    <row r="23476" spans="2:2">
      <c r="B23476" s="280"/>
    </row>
    <row r="23477" spans="2:2">
      <c r="B23477" s="280"/>
    </row>
    <row r="23478" spans="2:2">
      <c r="B23478" s="280"/>
    </row>
    <row r="23479" spans="2:2">
      <c r="B23479" s="280"/>
    </row>
    <row r="23480" spans="2:2">
      <c r="B23480" s="280"/>
    </row>
    <row r="23481" spans="2:2">
      <c r="B23481" s="280"/>
    </row>
    <row r="23482" spans="2:2">
      <c r="B23482" s="280"/>
    </row>
    <row r="23483" spans="2:2">
      <c r="B23483" s="280"/>
    </row>
    <row r="23484" spans="2:2">
      <c r="B23484" s="280"/>
    </row>
    <row r="23485" spans="2:2">
      <c r="B23485" s="280"/>
    </row>
    <row r="23486" spans="2:2">
      <c r="B23486" s="280"/>
    </row>
    <row r="23487" spans="2:2">
      <c r="B23487" s="280"/>
    </row>
    <row r="23488" spans="2:2">
      <c r="B23488" s="280"/>
    </row>
    <row r="23489" spans="2:2">
      <c r="B23489" s="280"/>
    </row>
    <row r="23490" spans="2:2">
      <c r="B23490" s="280"/>
    </row>
    <row r="23491" spans="2:2">
      <c r="B23491" s="280"/>
    </row>
    <row r="23492" spans="2:2">
      <c r="B23492" s="280"/>
    </row>
    <row r="23493" spans="2:2">
      <c r="B23493" s="280"/>
    </row>
    <row r="23494" spans="2:2">
      <c r="B23494" s="280"/>
    </row>
    <row r="23495" spans="2:2">
      <c r="B23495" s="280"/>
    </row>
    <row r="23496" spans="2:2">
      <c r="B23496" s="280"/>
    </row>
    <row r="23497" spans="2:2">
      <c r="B23497" s="280"/>
    </row>
    <row r="23498" spans="2:2">
      <c r="B23498" s="280"/>
    </row>
    <row r="23499" spans="2:2">
      <c r="B23499" s="280"/>
    </row>
    <row r="23500" spans="2:2">
      <c r="B23500" s="280"/>
    </row>
    <row r="23501" spans="2:2">
      <c r="B23501" s="280"/>
    </row>
    <row r="23502" spans="2:2">
      <c r="B23502" s="280"/>
    </row>
    <row r="23503" spans="2:2">
      <c r="B23503" s="280"/>
    </row>
    <row r="23504" spans="2:2">
      <c r="B23504" s="280"/>
    </row>
    <row r="23505" spans="2:2">
      <c r="B23505" s="280"/>
    </row>
    <row r="23506" spans="2:2">
      <c r="B23506" s="280"/>
    </row>
    <row r="23507" spans="2:2">
      <c r="B23507" s="280"/>
    </row>
    <row r="23508" spans="2:2">
      <c r="B23508" s="280"/>
    </row>
    <row r="23509" spans="2:2">
      <c r="B23509" s="280"/>
    </row>
    <row r="23510" spans="2:2">
      <c r="B23510" s="280"/>
    </row>
    <row r="23511" spans="2:2">
      <c r="B23511" s="280"/>
    </row>
    <row r="23512" spans="2:2">
      <c r="B23512" s="280"/>
    </row>
    <row r="23513" spans="2:2">
      <c r="B23513" s="280"/>
    </row>
    <row r="23514" spans="2:2">
      <c r="B23514" s="280"/>
    </row>
    <row r="23515" spans="2:2">
      <c r="B23515" s="280"/>
    </row>
    <row r="23516" spans="2:2">
      <c r="B23516" s="280"/>
    </row>
    <row r="23517" spans="2:2">
      <c r="B23517" s="280"/>
    </row>
    <row r="23518" spans="2:2">
      <c r="B23518" s="280"/>
    </row>
    <row r="23519" spans="2:2">
      <c r="B23519" s="280"/>
    </row>
    <row r="23520" spans="2:2">
      <c r="B23520" s="280"/>
    </row>
    <row r="23521" spans="2:2">
      <c r="B23521" s="280"/>
    </row>
    <row r="23522" spans="2:2">
      <c r="B23522" s="280"/>
    </row>
    <row r="23523" spans="2:2">
      <c r="B23523" s="280"/>
    </row>
    <row r="23524" spans="2:2">
      <c r="B23524" s="280"/>
    </row>
    <row r="23525" spans="2:2">
      <c r="B23525" s="280"/>
    </row>
    <row r="23526" spans="2:2">
      <c r="B23526" s="280"/>
    </row>
    <row r="23527" spans="2:2">
      <c r="B23527" s="280"/>
    </row>
    <row r="23528" spans="2:2">
      <c r="B23528" s="280"/>
    </row>
    <row r="23529" spans="2:2">
      <c r="B23529" s="280"/>
    </row>
    <row r="23530" spans="2:2">
      <c r="B23530" s="280"/>
    </row>
    <row r="23531" spans="2:2">
      <c r="B23531" s="280"/>
    </row>
    <row r="23532" spans="2:2">
      <c r="B23532" s="280"/>
    </row>
    <row r="23533" spans="2:2">
      <c r="B23533" s="280"/>
    </row>
    <row r="23534" spans="2:2">
      <c r="B23534" s="280"/>
    </row>
    <row r="23535" spans="2:2">
      <c r="B23535" s="280"/>
    </row>
    <row r="23536" spans="2:2">
      <c r="B23536" s="280"/>
    </row>
    <row r="23537" spans="2:2">
      <c r="B23537" s="280"/>
    </row>
    <row r="23538" spans="2:2">
      <c r="B23538" s="280"/>
    </row>
    <row r="23539" spans="2:2">
      <c r="B23539" s="280"/>
    </row>
    <row r="23540" spans="2:2">
      <c r="B23540" s="280"/>
    </row>
    <row r="23541" spans="2:2">
      <c r="B23541" s="280"/>
    </row>
    <row r="23542" spans="2:2">
      <c r="B23542" s="280"/>
    </row>
    <row r="23543" spans="2:2">
      <c r="B23543" s="280"/>
    </row>
    <row r="23544" spans="2:2">
      <c r="B23544" s="280"/>
    </row>
    <row r="23545" spans="2:2">
      <c r="B23545" s="280"/>
    </row>
    <row r="23546" spans="2:2">
      <c r="B23546" s="280"/>
    </row>
    <row r="23547" spans="2:2">
      <c r="B23547" s="280"/>
    </row>
    <row r="23548" spans="2:2">
      <c r="B23548" s="280"/>
    </row>
    <row r="23549" spans="2:2">
      <c r="B23549" s="280"/>
    </row>
    <row r="23550" spans="2:2">
      <c r="B23550" s="280"/>
    </row>
    <row r="23551" spans="2:2">
      <c r="B23551" s="280"/>
    </row>
    <row r="23552" spans="2:2">
      <c r="B23552" s="280"/>
    </row>
    <row r="23553" spans="2:2">
      <c r="B23553" s="280"/>
    </row>
    <row r="23554" spans="2:2">
      <c r="B23554" s="280"/>
    </row>
    <row r="23555" spans="2:2">
      <c r="B23555" s="280"/>
    </row>
    <row r="23556" spans="2:2">
      <c r="B23556" s="280"/>
    </row>
    <row r="23557" spans="2:2">
      <c r="B23557" s="280"/>
    </row>
    <row r="23558" spans="2:2">
      <c r="B23558" s="280"/>
    </row>
    <row r="23559" spans="2:2">
      <c r="B23559" s="280"/>
    </row>
    <row r="23560" spans="2:2">
      <c r="B23560" s="280"/>
    </row>
    <row r="23561" spans="2:2">
      <c r="B23561" s="280"/>
    </row>
    <row r="23562" spans="2:2">
      <c r="B23562" s="280"/>
    </row>
    <row r="23563" spans="2:2">
      <c r="B23563" s="280"/>
    </row>
    <row r="23564" spans="2:2">
      <c r="B23564" s="280"/>
    </row>
    <row r="23565" spans="2:2">
      <c r="B23565" s="280"/>
    </row>
    <row r="23566" spans="2:2">
      <c r="B23566" s="280"/>
    </row>
    <row r="23567" spans="2:2">
      <c r="B23567" s="280"/>
    </row>
    <row r="23568" spans="2:2">
      <c r="B23568" s="280"/>
    </row>
    <row r="23569" spans="2:2">
      <c r="B23569" s="280"/>
    </row>
    <row r="23570" spans="2:2">
      <c r="B23570" s="280"/>
    </row>
    <row r="23571" spans="2:2">
      <c r="B23571" s="280"/>
    </row>
    <row r="23572" spans="2:2">
      <c r="B23572" s="280"/>
    </row>
    <row r="23573" spans="2:2">
      <c r="B23573" s="280"/>
    </row>
    <row r="23574" spans="2:2">
      <c r="B23574" s="280"/>
    </row>
    <row r="23575" spans="2:2">
      <c r="B23575" s="280"/>
    </row>
    <row r="23576" spans="2:2">
      <c r="B23576" s="280"/>
    </row>
    <row r="23577" spans="2:2">
      <c r="B23577" s="280"/>
    </row>
    <row r="23578" spans="2:2">
      <c r="B23578" s="280"/>
    </row>
    <row r="23579" spans="2:2">
      <c r="B23579" s="280"/>
    </row>
    <row r="23580" spans="2:2">
      <c r="B23580" s="280"/>
    </row>
    <row r="23581" spans="2:2">
      <c r="B23581" s="280"/>
    </row>
    <row r="23582" spans="2:2">
      <c r="B23582" s="280"/>
    </row>
    <row r="23583" spans="2:2">
      <c r="B23583" s="280"/>
    </row>
    <row r="23584" spans="2:2">
      <c r="B23584" s="280"/>
    </row>
    <row r="23585" spans="2:2">
      <c r="B23585" s="280"/>
    </row>
    <row r="23586" spans="2:2">
      <c r="B23586" s="280"/>
    </row>
    <row r="23587" spans="2:2">
      <c r="B23587" s="280"/>
    </row>
    <row r="23588" spans="2:2">
      <c r="B23588" s="280"/>
    </row>
    <row r="23589" spans="2:2">
      <c r="B23589" s="280"/>
    </row>
    <row r="23590" spans="2:2">
      <c r="B23590" s="280"/>
    </row>
    <row r="23591" spans="2:2">
      <c r="B23591" s="280"/>
    </row>
    <row r="23592" spans="2:2">
      <c r="B23592" s="280"/>
    </row>
    <row r="23593" spans="2:2">
      <c r="B23593" s="280"/>
    </row>
    <row r="23594" spans="2:2">
      <c r="B23594" s="280"/>
    </row>
    <row r="23595" spans="2:2">
      <c r="B23595" s="280"/>
    </row>
    <row r="23596" spans="2:2">
      <c r="B23596" s="280"/>
    </row>
    <row r="23597" spans="2:2">
      <c r="B23597" s="280"/>
    </row>
    <row r="23598" spans="2:2">
      <c r="B23598" s="280"/>
    </row>
    <row r="23599" spans="2:2">
      <c r="B23599" s="280"/>
    </row>
    <row r="23600" spans="2:2">
      <c r="B23600" s="280"/>
    </row>
    <row r="23601" spans="2:2">
      <c r="B23601" s="280"/>
    </row>
    <row r="23602" spans="2:2">
      <c r="B23602" s="280"/>
    </row>
    <row r="23603" spans="2:2">
      <c r="B23603" s="280"/>
    </row>
    <row r="23604" spans="2:2">
      <c r="B23604" s="280"/>
    </row>
    <row r="23605" spans="2:2">
      <c r="B23605" s="280"/>
    </row>
    <row r="23606" spans="2:2">
      <c r="B23606" s="280"/>
    </row>
    <row r="23607" spans="2:2">
      <c r="B23607" s="280"/>
    </row>
    <row r="23608" spans="2:2">
      <c r="B23608" s="280"/>
    </row>
    <row r="23609" spans="2:2">
      <c r="B23609" s="280"/>
    </row>
    <row r="23610" spans="2:2">
      <c r="B23610" s="280"/>
    </row>
    <row r="23611" spans="2:2">
      <c r="B23611" s="280"/>
    </row>
    <row r="23612" spans="2:2">
      <c r="B23612" s="280"/>
    </row>
    <row r="23613" spans="2:2">
      <c r="B23613" s="280"/>
    </row>
    <row r="23614" spans="2:2">
      <c r="B23614" s="280"/>
    </row>
    <row r="23615" spans="2:2">
      <c r="B23615" s="280"/>
    </row>
    <row r="23616" spans="2:2">
      <c r="B23616" s="280"/>
    </row>
    <row r="23617" spans="2:2">
      <c r="B23617" s="280"/>
    </row>
    <row r="23618" spans="2:2">
      <c r="B23618" s="280"/>
    </row>
    <row r="23619" spans="2:2">
      <c r="B23619" s="280"/>
    </row>
    <row r="23620" spans="2:2">
      <c r="B23620" s="280"/>
    </row>
    <row r="23621" spans="2:2">
      <c r="B23621" s="280"/>
    </row>
    <row r="23622" spans="2:2">
      <c r="B23622" s="280"/>
    </row>
    <row r="23623" spans="2:2">
      <c r="B23623" s="280"/>
    </row>
    <row r="23624" spans="2:2">
      <c r="B23624" s="280"/>
    </row>
    <row r="23625" spans="2:2">
      <c r="B23625" s="280"/>
    </row>
    <row r="23626" spans="2:2">
      <c r="B23626" s="280"/>
    </row>
    <row r="23627" spans="2:2">
      <c r="B23627" s="280"/>
    </row>
    <row r="23628" spans="2:2">
      <c r="B23628" s="280"/>
    </row>
    <row r="23629" spans="2:2">
      <c r="B23629" s="280"/>
    </row>
    <row r="23630" spans="2:2">
      <c r="B23630" s="280"/>
    </row>
    <row r="23631" spans="2:2">
      <c r="B23631" s="280"/>
    </row>
    <row r="23632" spans="2:2">
      <c r="B23632" s="280"/>
    </row>
    <row r="23633" spans="2:2">
      <c r="B23633" s="280"/>
    </row>
    <row r="23634" spans="2:2">
      <c r="B23634" s="280"/>
    </row>
    <row r="23635" spans="2:2">
      <c r="B23635" s="280"/>
    </row>
    <row r="23636" spans="2:2">
      <c r="B23636" s="280"/>
    </row>
    <row r="23637" spans="2:2">
      <c r="B23637" s="280"/>
    </row>
    <row r="23638" spans="2:2">
      <c r="B23638" s="280"/>
    </row>
    <row r="23639" spans="2:2">
      <c r="B23639" s="280"/>
    </row>
    <row r="23640" spans="2:2">
      <c r="B23640" s="280"/>
    </row>
    <row r="23641" spans="2:2">
      <c r="B23641" s="280"/>
    </row>
    <row r="23642" spans="2:2">
      <c r="B23642" s="280"/>
    </row>
    <row r="23643" spans="2:2">
      <c r="B23643" s="280"/>
    </row>
    <row r="23644" spans="2:2">
      <c r="B23644" s="280"/>
    </row>
    <row r="23645" spans="2:2">
      <c r="B23645" s="280"/>
    </row>
    <row r="23646" spans="2:2">
      <c r="B23646" s="280"/>
    </row>
    <row r="23647" spans="2:2">
      <c r="B23647" s="280"/>
    </row>
    <row r="23648" spans="2:2">
      <c r="B23648" s="280"/>
    </row>
    <row r="23649" spans="2:2">
      <c r="B23649" s="280"/>
    </row>
    <row r="23650" spans="2:2">
      <c r="B23650" s="280"/>
    </row>
    <row r="23651" spans="2:2">
      <c r="B23651" s="280"/>
    </row>
    <row r="23652" spans="2:2">
      <c r="B23652" s="280"/>
    </row>
    <row r="23653" spans="2:2">
      <c r="B23653" s="280"/>
    </row>
    <row r="23654" spans="2:2">
      <c r="B23654" s="280"/>
    </row>
    <row r="23655" spans="2:2">
      <c r="B23655" s="280"/>
    </row>
    <row r="23656" spans="2:2">
      <c r="B23656" s="280"/>
    </row>
    <row r="23657" spans="2:2">
      <c r="B23657" s="280"/>
    </row>
    <row r="23658" spans="2:2">
      <c r="B23658" s="280"/>
    </row>
    <row r="23659" spans="2:2">
      <c r="B23659" s="280"/>
    </row>
    <row r="23660" spans="2:2">
      <c r="B23660" s="280"/>
    </row>
    <row r="23661" spans="2:2">
      <c r="B23661" s="280"/>
    </row>
    <row r="23662" spans="2:2">
      <c r="B23662" s="280"/>
    </row>
    <row r="23663" spans="2:2">
      <c r="B23663" s="280"/>
    </row>
    <row r="23664" spans="2:2">
      <c r="B23664" s="280"/>
    </row>
    <row r="23665" spans="2:2">
      <c r="B23665" s="280"/>
    </row>
    <row r="23666" spans="2:2">
      <c r="B23666" s="280"/>
    </row>
    <row r="23667" spans="2:2">
      <c r="B23667" s="280"/>
    </row>
    <row r="23668" spans="2:2">
      <c r="B23668" s="280"/>
    </row>
    <row r="23669" spans="2:2">
      <c r="B23669" s="280"/>
    </row>
    <row r="23670" spans="2:2">
      <c r="B23670" s="280"/>
    </row>
    <row r="23671" spans="2:2">
      <c r="B23671" s="280"/>
    </row>
    <row r="23672" spans="2:2">
      <c r="B23672" s="280"/>
    </row>
    <row r="23673" spans="2:2">
      <c r="B23673" s="280"/>
    </row>
    <row r="23674" spans="2:2">
      <c r="B23674" s="280"/>
    </row>
    <row r="23675" spans="2:2">
      <c r="B23675" s="280"/>
    </row>
    <row r="23676" spans="2:2">
      <c r="B23676" s="280"/>
    </row>
    <row r="23677" spans="2:2">
      <c r="B23677" s="280"/>
    </row>
    <row r="23678" spans="2:2">
      <c r="B23678" s="280"/>
    </row>
    <row r="23679" spans="2:2">
      <c r="B23679" s="280"/>
    </row>
    <row r="23680" spans="2:2">
      <c r="B23680" s="280"/>
    </row>
    <row r="23681" spans="2:2">
      <c r="B23681" s="280"/>
    </row>
    <row r="23682" spans="2:2">
      <c r="B23682" s="280"/>
    </row>
    <row r="23683" spans="2:2">
      <c r="B23683" s="280"/>
    </row>
    <row r="23684" spans="2:2">
      <c r="B23684" s="280"/>
    </row>
    <row r="23685" spans="2:2">
      <c r="B23685" s="280"/>
    </row>
    <row r="23686" spans="2:2">
      <c r="B23686" s="280"/>
    </row>
    <row r="23687" spans="2:2">
      <c r="B23687" s="280"/>
    </row>
    <row r="23688" spans="2:2">
      <c r="B23688" s="280"/>
    </row>
    <row r="23689" spans="2:2">
      <c r="B23689" s="280"/>
    </row>
    <row r="23690" spans="2:2">
      <c r="B23690" s="280"/>
    </row>
    <row r="23691" spans="2:2">
      <c r="B23691" s="280"/>
    </row>
    <row r="23692" spans="2:2">
      <c r="B23692" s="280"/>
    </row>
    <row r="23693" spans="2:2">
      <c r="B23693" s="280"/>
    </row>
    <row r="23694" spans="2:2">
      <c r="B23694" s="280"/>
    </row>
    <row r="23695" spans="2:2">
      <c r="B23695" s="280"/>
    </row>
    <row r="23696" spans="2:2">
      <c r="B23696" s="280"/>
    </row>
    <row r="23697" spans="2:2">
      <c r="B23697" s="280"/>
    </row>
    <row r="23698" spans="2:2">
      <c r="B23698" s="280"/>
    </row>
    <row r="23699" spans="2:2">
      <c r="B23699" s="280"/>
    </row>
    <row r="23700" spans="2:2">
      <c r="B23700" s="280"/>
    </row>
    <row r="23701" spans="2:2">
      <c r="B23701" s="280"/>
    </row>
    <row r="23702" spans="2:2">
      <c r="B23702" s="280"/>
    </row>
    <row r="23703" spans="2:2">
      <c r="B23703" s="280"/>
    </row>
    <row r="23704" spans="2:2">
      <c r="B23704" s="280"/>
    </row>
    <row r="23705" spans="2:2">
      <c r="B23705" s="280"/>
    </row>
    <row r="23706" spans="2:2">
      <c r="B23706" s="280"/>
    </row>
    <row r="23707" spans="2:2">
      <c r="B23707" s="280"/>
    </row>
    <row r="23708" spans="2:2">
      <c r="B23708" s="280"/>
    </row>
    <row r="23709" spans="2:2">
      <c r="B23709" s="280"/>
    </row>
    <row r="23710" spans="2:2">
      <c r="B23710" s="280"/>
    </row>
    <row r="23711" spans="2:2">
      <c r="B23711" s="280"/>
    </row>
    <row r="23712" spans="2:2">
      <c r="B23712" s="280"/>
    </row>
    <row r="23713" spans="2:2">
      <c r="B23713" s="280"/>
    </row>
    <row r="23714" spans="2:2">
      <c r="B23714" s="280"/>
    </row>
    <row r="23715" spans="2:2">
      <c r="B23715" s="280"/>
    </row>
    <row r="23716" spans="2:2">
      <c r="B23716" s="280"/>
    </row>
    <row r="23717" spans="2:2">
      <c r="B23717" s="280"/>
    </row>
    <row r="23718" spans="2:2">
      <c r="B23718" s="280"/>
    </row>
    <row r="23719" spans="2:2">
      <c r="B23719" s="280"/>
    </row>
    <row r="23720" spans="2:2">
      <c r="B23720" s="280"/>
    </row>
    <row r="23721" spans="2:2">
      <c r="B23721" s="280"/>
    </row>
    <row r="23722" spans="2:2">
      <c r="B23722" s="280"/>
    </row>
    <row r="23723" spans="2:2">
      <c r="B23723" s="280"/>
    </row>
    <row r="23724" spans="2:2">
      <c r="B23724" s="280"/>
    </row>
    <row r="23725" spans="2:2">
      <c r="B23725" s="280"/>
    </row>
    <row r="23726" spans="2:2">
      <c r="B23726" s="280"/>
    </row>
    <row r="23727" spans="2:2">
      <c r="B23727" s="280"/>
    </row>
    <row r="23728" spans="2:2">
      <c r="B23728" s="280"/>
    </row>
    <row r="23729" spans="2:2">
      <c r="B23729" s="280"/>
    </row>
    <row r="23730" spans="2:2">
      <c r="B23730" s="280"/>
    </row>
    <row r="23731" spans="2:2">
      <c r="B23731" s="280"/>
    </row>
    <row r="23732" spans="2:2">
      <c r="B23732" s="280"/>
    </row>
    <row r="23733" spans="2:2">
      <c r="B23733" s="280"/>
    </row>
    <row r="23734" spans="2:2">
      <c r="B23734" s="280"/>
    </row>
    <row r="23735" spans="2:2">
      <c r="B23735" s="280"/>
    </row>
    <row r="23736" spans="2:2">
      <c r="B23736" s="280"/>
    </row>
    <row r="23737" spans="2:2">
      <c r="B23737" s="280"/>
    </row>
    <row r="23738" spans="2:2">
      <c r="B23738" s="280"/>
    </row>
    <row r="23739" spans="2:2">
      <c r="B23739" s="280"/>
    </row>
    <row r="23740" spans="2:2">
      <c r="B23740" s="280"/>
    </row>
    <row r="23741" spans="2:2">
      <c r="B23741" s="280"/>
    </row>
    <row r="23742" spans="2:2">
      <c r="B23742" s="280"/>
    </row>
    <row r="23743" spans="2:2">
      <c r="B23743" s="280"/>
    </row>
    <row r="23744" spans="2:2">
      <c r="B23744" s="280"/>
    </row>
    <row r="23745" spans="2:2">
      <c r="B23745" s="280"/>
    </row>
    <row r="23746" spans="2:2">
      <c r="B23746" s="280"/>
    </row>
    <row r="23747" spans="2:2">
      <c r="B23747" s="280"/>
    </row>
    <row r="23748" spans="2:2">
      <c r="B23748" s="280"/>
    </row>
    <row r="23749" spans="2:2">
      <c r="B23749" s="280"/>
    </row>
    <row r="23750" spans="2:2">
      <c r="B23750" s="280"/>
    </row>
    <row r="23751" spans="2:2">
      <c r="B23751" s="280"/>
    </row>
    <row r="23752" spans="2:2">
      <c r="B23752" s="280"/>
    </row>
    <row r="23753" spans="2:2">
      <c r="B23753" s="280"/>
    </row>
    <row r="23754" spans="2:2">
      <c r="B23754" s="280"/>
    </row>
    <row r="23755" spans="2:2">
      <c r="B23755" s="280"/>
    </row>
    <row r="23756" spans="2:2">
      <c r="B23756" s="280"/>
    </row>
    <row r="23757" spans="2:2">
      <c r="B23757" s="280"/>
    </row>
    <row r="23758" spans="2:2">
      <c r="B23758" s="280"/>
    </row>
    <row r="23759" spans="2:2">
      <c r="B23759" s="280"/>
    </row>
    <row r="23760" spans="2:2">
      <c r="B23760" s="280"/>
    </row>
    <row r="23761" spans="2:2">
      <c r="B23761" s="280"/>
    </row>
    <row r="23762" spans="2:2">
      <c r="B23762" s="280"/>
    </row>
    <row r="23763" spans="2:2">
      <c r="B23763" s="280"/>
    </row>
    <row r="23764" spans="2:2">
      <c r="B23764" s="280"/>
    </row>
    <row r="23765" spans="2:2">
      <c r="B23765" s="280"/>
    </row>
    <row r="23766" spans="2:2">
      <c r="B23766" s="280"/>
    </row>
    <row r="23767" spans="2:2">
      <c r="B23767" s="280"/>
    </row>
    <row r="23768" spans="2:2">
      <c r="B23768" s="280"/>
    </row>
    <row r="23769" spans="2:2">
      <c r="B23769" s="280"/>
    </row>
    <row r="23770" spans="2:2">
      <c r="B23770" s="280"/>
    </row>
    <row r="23771" spans="2:2">
      <c r="B23771" s="280"/>
    </row>
    <row r="23772" spans="2:2">
      <c r="B23772" s="280"/>
    </row>
    <row r="23773" spans="2:2">
      <c r="B23773" s="280"/>
    </row>
    <row r="23774" spans="2:2">
      <c r="B23774" s="280"/>
    </row>
    <row r="23775" spans="2:2">
      <c r="B23775" s="280"/>
    </row>
    <row r="23776" spans="2:2">
      <c r="B23776" s="280"/>
    </row>
    <row r="23777" spans="2:2">
      <c r="B23777" s="280"/>
    </row>
    <row r="23778" spans="2:2">
      <c r="B23778" s="280"/>
    </row>
    <row r="23779" spans="2:2">
      <c r="B23779" s="280"/>
    </row>
    <row r="23780" spans="2:2">
      <c r="B23780" s="280"/>
    </row>
    <row r="23781" spans="2:2">
      <c r="B23781" s="280"/>
    </row>
    <row r="23782" spans="2:2">
      <c r="B23782" s="280"/>
    </row>
    <row r="23783" spans="2:2">
      <c r="B23783" s="280"/>
    </row>
    <row r="23784" spans="2:2">
      <c r="B23784" s="280"/>
    </row>
    <row r="23785" spans="2:2">
      <c r="B23785" s="280"/>
    </row>
    <row r="23786" spans="2:2">
      <c r="B23786" s="280"/>
    </row>
    <row r="23787" spans="2:2">
      <c r="B23787" s="280"/>
    </row>
    <row r="23788" spans="2:2">
      <c r="B23788" s="280"/>
    </row>
    <row r="23789" spans="2:2">
      <c r="B23789" s="280"/>
    </row>
    <row r="23790" spans="2:2">
      <c r="B23790" s="280"/>
    </row>
    <row r="23791" spans="2:2">
      <c r="B23791" s="280"/>
    </row>
    <row r="23792" spans="2:2">
      <c r="B23792" s="280"/>
    </row>
    <row r="23793" spans="2:2">
      <c r="B23793" s="280"/>
    </row>
    <row r="23794" spans="2:2">
      <c r="B23794" s="280"/>
    </row>
    <row r="23795" spans="2:2">
      <c r="B23795" s="280"/>
    </row>
    <row r="23796" spans="2:2">
      <c r="B23796" s="280"/>
    </row>
    <row r="23797" spans="2:2">
      <c r="B23797" s="280"/>
    </row>
    <row r="23798" spans="2:2">
      <c r="B23798" s="280"/>
    </row>
    <row r="23799" spans="2:2">
      <c r="B23799" s="280"/>
    </row>
    <row r="23800" spans="2:2">
      <c r="B23800" s="280"/>
    </row>
    <row r="23801" spans="2:2">
      <c r="B23801" s="280"/>
    </row>
    <row r="23802" spans="2:2">
      <c r="B23802" s="280"/>
    </row>
    <row r="23803" spans="2:2">
      <c r="B23803" s="280"/>
    </row>
    <row r="23804" spans="2:2">
      <c r="B23804" s="280"/>
    </row>
    <row r="23805" spans="2:2">
      <c r="B23805" s="280"/>
    </row>
    <row r="23806" spans="2:2">
      <c r="B23806" s="280"/>
    </row>
    <row r="23807" spans="2:2">
      <c r="B23807" s="280"/>
    </row>
    <row r="23808" spans="2:2">
      <c r="B23808" s="280"/>
    </row>
    <row r="23809" spans="2:2">
      <c r="B23809" s="280"/>
    </row>
    <row r="23810" spans="2:2">
      <c r="B23810" s="280"/>
    </row>
    <row r="23811" spans="2:2">
      <c r="B23811" s="280"/>
    </row>
    <row r="23812" spans="2:2">
      <c r="B23812" s="280"/>
    </row>
    <row r="23813" spans="2:2">
      <c r="B23813" s="280"/>
    </row>
    <row r="23814" spans="2:2">
      <c r="B23814" s="280"/>
    </row>
    <row r="23815" spans="2:2">
      <c r="B23815" s="280"/>
    </row>
    <row r="23816" spans="2:2">
      <c r="B23816" s="280"/>
    </row>
    <row r="23817" spans="2:2">
      <c r="B23817" s="280"/>
    </row>
    <row r="23818" spans="2:2">
      <c r="B23818" s="280"/>
    </row>
    <row r="23819" spans="2:2">
      <c r="B23819" s="280"/>
    </row>
    <row r="23820" spans="2:2">
      <c r="B23820" s="280"/>
    </row>
    <row r="23821" spans="2:2">
      <c r="B23821" s="280"/>
    </row>
    <row r="23822" spans="2:2">
      <c r="B23822" s="280"/>
    </row>
    <row r="23823" spans="2:2">
      <c r="B23823" s="280"/>
    </row>
    <row r="23824" spans="2:2">
      <c r="B23824" s="280"/>
    </row>
    <row r="23825" spans="2:2">
      <c r="B23825" s="280"/>
    </row>
    <row r="23826" spans="2:2">
      <c r="B23826" s="280"/>
    </row>
    <row r="23827" spans="2:2">
      <c r="B23827" s="280"/>
    </row>
    <row r="23828" spans="2:2">
      <c r="B23828" s="280"/>
    </row>
    <row r="23829" spans="2:2">
      <c r="B23829" s="280"/>
    </row>
    <row r="23830" spans="2:2">
      <c r="B23830" s="280"/>
    </row>
    <row r="23831" spans="2:2">
      <c r="B23831" s="280"/>
    </row>
    <row r="23832" spans="2:2">
      <c r="B23832" s="280"/>
    </row>
    <row r="23833" spans="2:2">
      <c r="B23833" s="280"/>
    </row>
    <row r="23834" spans="2:2">
      <c r="B23834" s="280"/>
    </row>
    <row r="23835" spans="2:2">
      <c r="B23835" s="280"/>
    </row>
    <row r="23836" spans="2:2">
      <c r="B23836" s="280"/>
    </row>
    <row r="23837" spans="2:2">
      <c r="B23837" s="280"/>
    </row>
    <row r="23838" spans="2:2">
      <c r="B23838" s="280"/>
    </row>
    <row r="23839" spans="2:2">
      <c r="B23839" s="280"/>
    </row>
    <row r="23840" spans="2:2">
      <c r="B23840" s="280"/>
    </row>
    <row r="23841" spans="2:2">
      <c r="B23841" s="280"/>
    </row>
    <row r="23842" spans="2:2">
      <c r="B23842" s="280"/>
    </row>
    <row r="23843" spans="2:2">
      <c r="B23843" s="280"/>
    </row>
    <row r="23844" spans="2:2">
      <c r="B23844" s="280"/>
    </row>
    <row r="23845" spans="2:2">
      <c r="B23845" s="280"/>
    </row>
    <row r="23846" spans="2:2">
      <c r="B23846" s="280"/>
    </row>
    <row r="23847" spans="2:2">
      <c r="B23847" s="280"/>
    </row>
    <row r="23848" spans="2:2">
      <c r="B23848" s="280"/>
    </row>
    <row r="23849" spans="2:2">
      <c r="B23849" s="280"/>
    </row>
    <row r="23850" spans="2:2">
      <c r="B23850" s="280"/>
    </row>
    <row r="23851" spans="2:2">
      <c r="B23851" s="280"/>
    </row>
    <row r="23852" spans="2:2">
      <c r="B23852" s="280"/>
    </row>
    <row r="23853" spans="2:2">
      <c r="B23853" s="280"/>
    </row>
    <row r="23854" spans="2:2">
      <c r="B23854" s="280"/>
    </row>
    <row r="23855" spans="2:2">
      <c r="B23855" s="280"/>
    </row>
    <row r="23856" spans="2:2">
      <c r="B23856" s="280"/>
    </row>
    <row r="23857" spans="2:2">
      <c r="B23857" s="280"/>
    </row>
    <row r="23858" spans="2:2">
      <c r="B23858" s="280"/>
    </row>
    <row r="23859" spans="2:2">
      <c r="B23859" s="280"/>
    </row>
    <row r="23860" spans="2:2">
      <c r="B23860" s="280"/>
    </row>
    <row r="23861" spans="2:2">
      <c r="B23861" s="280"/>
    </row>
    <row r="23862" spans="2:2">
      <c r="B23862" s="280"/>
    </row>
    <row r="23863" spans="2:2">
      <c r="B23863" s="280"/>
    </row>
    <row r="23864" spans="2:2">
      <c r="B23864" s="280"/>
    </row>
    <row r="23865" spans="2:2">
      <c r="B23865" s="280"/>
    </row>
    <row r="23866" spans="2:2">
      <c r="B23866" s="280"/>
    </row>
    <row r="23867" spans="2:2">
      <c r="B23867" s="280"/>
    </row>
    <row r="23868" spans="2:2">
      <c r="B23868" s="280"/>
    </row>
    <row r="23869" spans="2:2">
      <c r="B23869" s="280"/>
    </row>
    <row r="23870" spans="2:2">
      <c r="B23870" s="280"/>
    </row>
    <row r="23871" spans="2:2">
      <c r="B23871" s="280"/>
    </row>
    <row r="23872" spans="2:2">
      <c r="B23872" s="280"/>
    </row>
    <row r="23873" spans="2:2">
      <c r="B23873" s="280"/>
    </row>
    <row r="23874" spans="2:2">
      <c r="B23874" s="280"/>
    </row>
    <row r="23875" spans="2:2">
      <c r="B23875" s="280"/>
    </row>
    <row r="23876" spans="2:2">
      <c r="B23876" s="280"/>
    </row>
    <row r="23877" spans="2:2">
      <c r="B23877" s="280"/>
    </row>
    <row r="23878" spans="2:2">
      <c r="B23878" s="280"/>
    </row>
    <row r="23879" spans="2:2">
      <c r="B23879" s="280"/>
    </row>
    <row r="23880" spans="2:2">
      <c r="B23880" s="280"/>
    </row>
    <row r="23881" spans="2:2">
      <c r="B23881" s="280"/>
    </row>
    <row r="23882" spans="2:2">
      <c r="B23882" s="280"/>
    </row>
    <row r="23883" spans="2:2">
      <c r="B23883" s="280"/>
    </row>
    <row r="23884" spans="2:2">
      <c r="B23884" s="280"/>
    </row>
    <row r="23885" spans="2:2">
      <c r="B23885" s="280"/>
    </row>
    <row r="23886" spans="2:2">
      <c r="B23886" s="280"/>
    </row>
    <row r="23887" spans="2:2">
      <c r="B23887" s="280"/>
    </row>
    <row r="23888" spans="2:2">
      <c r="B23888" s="280"/>
    </row>
    <row r="23889" spans="2:2">
      <c r="B23889" s="280"/>
    </row>
    <row r="23890" spans="2:2">
      <c r="B23890" s="280"/>
    </row>
    <row r="23891" spans="2:2">
      <c r="B23891" s="280"/>
    </row>
    <row r="23892" spans="2:2">
      <c r="B23892" s="280"/>
    </row>
    <row r="23893" spans="2:2">
      <c r="B23893" s="280"/>
    </row>
    <row r="23894" spans="2:2">
      <c r="B23894" s="280"/>
    </row>
    <row r="23895" spans="2:2">
      <c r="B23895" s="280"/>
    </row>
    <row r="23896" spans="2:2">
      <c r="B23896" s="280"/>
    </row>
    <row r="23897" spans="2:2">
      <c r="B23897" s="280"/>
    </row>
    <row r="23898" spans="2:2">
      <c r="B23898" s="280"/>
    </row>
    <row r="23899" spans="2:2">
      <c r="B23899" s="280"/>
    </row>
    <row r="23900" spans="2:2">
      <c r="B23900" s="280"/>
    </row>
    <row r="23901" spans="2:2">
      <c r="B23901" s="280"/>
    </row>
    <row r="23902" spans="2:2">
      <c r="B23902" s="280"/>
    </row>
    <row r="23903" spans="2:2">
      <c r="B23903" s="280"/>
    </row>
    <row r="23904" spans="2:2">
      <c r="B23904" s="280"/>
    </row>
    <row r="23905" spans="2:2">
      <c r="B23905" s="280"/>
    </row>
    <row r="23906" spans="2:2">
      <c r="B23906" s="280"/>
    </row>
    <row r="23907" spans="2:2">
      <c r="B23907" s="280"/>
    </row>
    <row r="23908" spans="2:2">
      <c r="B23908" s="280"/>
    </row>
    <row r="23909" spans="2:2">
      <c r="B23909" s="280"/>
    </row>
    <row r="23910" spans="2:2">
      <c r="B23910" s="280"/>
    </row>
    <row r="23911" spans="2:2">
      <c r="B23911" s="280"/>
    </row>
    <row r="23912" spans="2:2">
      <c r="B23912" s="280"/>
    </row>
    <row r="23913" spans="2:2">
      <c r="B23913" s="280"/>
    </row>
    <row r="23914" spans="2:2">
      <c r="B23914" s="280"/>
    </row>
    <row r="23915" spans="2:2">
      <c r="B23915" s="280"/>
    </row>
    <row r="23916" spans="2:2">
      <c r="B23916" s="280"/>
    </row>
    <row r="23917" spans="2:2">
      <c r="B23917" s="280"/>
    </row>
    <row r="23918" spans="2:2">
      <c r="B23918" s="280"/>
    </row>
    <row r="23919" spans="2:2">
      <c r="B23919" s="280"/>
    </row>
    <row r="23920" spans="2:2">
      <c r="B23920" s="280"/>
    </row>
    <row r="23921" spans="2:2">
      <c r="B23921" s="280"/>
    </row>
    <row r="23922" spans="2:2">
      <c r="B23922" s="280"/>
    </row>
    <row r="23923" spans="2:2">
      <c r="B23923" s="280"/>
    </row>
    <row r="23924" spans="2:2">
      <c r="B23924" s="280"/>
    </row>
    <row r="23925" spans="2:2">
      <c r="B23925" s="280"/>
    </row>
    <row r="23926" spans="2:2">
      <c r="B23926" s="280"/>
    </row>
    <row r="23927" spans="2:2">
      <c r="B23927" s="280"/>
    </row>
    <row r="23928" spans="2:2">
      <c r="B23928" s="280"/>
    </row>
    <row r="23929" spans="2:2">
      <c r="B23929" s="280"/>
    </row>
    <row r="23930" spans="2:2">
      <c r="B23930" s="280"/>
    </row>
    <row r="23931" spans="2:2">
      <c r="B23931" s="280"/>
    </row>
    <row r="23932" spans="2:2">
      <c r="B23932" s="280"/>
    </row>
    <row r="23933" spans="2:2">
      <c r="B23933" s="280"/>
    </row>
    <row r="23934" spans="2:2">
      <c r="B23934" s="280"/>
    </row>
    <row r="23935" spans="2:2">
      <c r="B23935" s="280"/>
    </row>
    <row r="23936" spans="2:2">
      <c r="B23936" s="280"/>
    </row>
    <row r="23937" spans="2:2">
      <c r="B23937" s="280"/>
    </row>
    <row r="23938" spans="2:2">
      <c r="B23938" s="280"/>
    </row>
    <row r="23939" spans="2:2">
      <c r="B23939" s="280"/>
    </row>
    <row r="23940" spans="2:2">
      <c r="B23940" s="280"/>
    </row>
    <row r="23941" spans="2:2">
      <c r="B23941" s="280"/>
    </row>
    <row r="23942" spans="2:2">
      <c r="B23942" s="280"/>
    </row>
    <row r="23943" spans="2:2">
      <c r="B23943" s="280"/>
    </row>
    <row r="23944" spans="2:2">
      <c r="B23944" s="280"/>
    </row>
    <row r="23945" spans="2:2">
      <c r="B23945" s="280"/>
    </row>
    <row r="23946" spans="2:2">
      <c r="B23946" s="280"/>
    </row>
    <row r="23947" spans="2:2">
      <c r="B23947" s="280"/>
    </row>
    <row r="23948" spans="2:2">
      <c r="B23948" s="280"/>
    </row>
    <row r="23949" spans="2:2">
      <c r="B23949" s="280"/>
    </row>
    <row r="23950" spans="2:2">
      <c r="B23950" s="280"/>
    </row>
    <row r="23951" spans="2:2">
      <c r="B23951" s="280"/>
    </row>
    <row r="23952" spans="2:2">
      <c r="B23952" s="280"/>
    </row>
    <row r="23953" spans="2:2">
      <c r="B23953" s="280"/>
    </row>
    <row r="23954" spans="2:2">
      <c r="B23954" s="280"/>
    </row>
    <row r="23955" spans="2:2">
      <c r="B23955" s="280"/>
    </row>
    <row r="23956" spans="2:2">
      <c r="B23956" s="280"/>
    </row>
    <row r="23957" spans="2:2">
      <c r="B23957" s="280"/>
    </row>
    <row r="23958" spans="2:2">
      <c r="B23958" s="280"/>
    </row>
    <row r="23959" spans="2:2">
      <c r="B23959" s="280"/>
    </row>
    <row r="23960" spans="2:2">
      <c r="B23960" s="280"/>
    </row>
    <row r="23961" spans="2:2">
      <c r="B23961" s="280"/>
    </row>
    <row r="23962" spans="2:2">
      <c r="B23962" s="280"/>
    </row>
    <row r="23963" spans="2:2">
      <c r="B23963" s="280"/>
    </row>
    <row r="23964" spans="2:2">
      <c r="B23964" s="280"/>
    </row>
    <row r="23965" spans="2:2">
      <c r="B23965" s="280"/>
    </row>
    <row r="23966" spans="2:2">
      <c r="B23966" s="280"/>
    </row>
    <row r="23967" spans="2:2">
      <c r="B23967" s="280"/>
    </row>
    <row r="23968" spans="2:2">
      <c r="B23968" s="280"/>
    </row>
    <row r="23969" spans="2:2">
      <c r="B23969" s="280"/>
    </row>
    <row r="23970" spans="2:2">
      <c r="B23970" s="280"/>
    </row>
    <row r="23971" spans="2:2">
      <c r="B23971" s="280"/>
    </row>
    <row r="23972" spans="2:2">
      <c r="B23972" s="280"/>
    </row>
    <row r="23973" spans="2:2">
      <c r="B23973" s="280"/>
    </row>
    <row r="23974" spans="2:2">
      <c r="B23974" s="280"/>
    </row>
    <row r="23975" spans="2:2">
      <c r="B23975" s="280"/>
    </row>
    <row r="23976" spans="2:2">
      <c r="B23976" s="280"/>
    </row>
    <row r="23977" spans="2:2">
      <c r="B23977" s="280"/>
    </row>
    <row r="23978" spans="2:2">
      <c r="B23978" s="280"/>
    </row>
    <row r="23979" spans="2:2">
      <c r="B23979" s="280"/>
    </row>
    <row r="23980" spans="2:2">
      <c r="B23980" s="280"/>
    </row>
    <row r="23981" spans="2:2">
      <c r="B23981" s="280"/>
    </row>
    <row r="23982" spans="2:2">
      <c r="B23982" s="280"/>
    </row>
    <row r="23983" spans="2:2">
      <c r="B23983" s="280"/>
    </row>
    <row r="23984" spans="2:2">
      <c r="B23984" s="280"/>
    </row>
    <row r="23985" spans="2:2">
      <c r="B23985" s="280"/>
    </row>
    <row r="23986" spans="2:2">
      <c r="B23986" s="280"/>
    </row>
    <row r="23987" spans="2:2">
      <c r="B23987" s="280"/>
    </row>
    <row r="23988" spans="2:2">
      <c r="B23988" s="280"/>
    </row>
    <row r="23989" spans="2:2">
      <c r="B23989" s="280"/>
    </row>
    <row r="23990" spans="2:2">
      <c r="B23990" s="280"/>
    </row>
    <row r="23991" spans="2:2">
      <c r="B23991" s="280"/>
    </row>
    <row r="23992" spans="2:2">
      <c r="B23992" s="280"/>
    </row>
    <row r="23993" spans="2:2">
      <c r="B23993" s="280"/>
    </row>
    <row r="23994" spans="2:2">
      <c r="B23994" s="280"/>
    </row>
    <row r="23995" spans="2:2">
      <c r="B23995" s="280"/>
    </row>
    <row r="23996" spans="2:2">
      <c r="B23996" s="280"/>
    </row>
    <row r="23997" spans="2:2">
      <c r="B23997" s="280"/>
    </row>
    <row r="23998" spans="2:2">
      <c r="B23998" s="280"/>
    </row>
    <row r="23999" spans="2:2">
      <c r="B23999" s="280"/>
    </row>
    <row r="24000" spans="2:2">
      <c r="B24000" s="280"/>
    </row>
    <row r="24001" spans="2:2">
      <c r="B24001" s="280"/>
    </row>
    <row r="24002" spans="2:2">
      <c r="B24002" s="280"/>
    </row>
    <row r="24003" spans="2:2">
      <c r="B24003" s="280"/>
    </row>
    <row r="24004" spans="2:2">
      <c r="B24004" s="280"/>
    </row>
    <row r="24005" spans="2:2">
      <c r="B24005" s="280"/>
    </row>
    <row r="24006" spans="2:2">
      <c r="B24006" s="280"/>
    </row>
    <row r="24007" spans="2:2">
      <c r="B24007" s="280"/>
    </row>
    <row r="24008" spans="2:2">
      <c r="B24008" s="280"/>
    </row>
    <row r="24009" spans="2:2">
      <c r="B24009" s="280"/>
    </row>
    <row r="24010" spans="2:2">
      <c r="B24010" s="280"/>
    </row>
    <row r="24011" spans="2:2">
      <c r="B24011" s="280"/>
    </row>
    <row r="24012" spans="2:2">
      <c r="B24012" s="280"/>
    </row>
    <row r="24013" spans="2:2">
      <c r="B24013" s="280"/>
    </row>
    <row r="24014" spans="2:2">
      <c r="B24014" s="280"/>
    </row>
    <row r="24015" spans="2:2">
      <c r="B24015" s="280"/>
    </row>
    <row r="24016" spans="2:2">
      <c r="B24016" s="280"/>
    </row>
    <row r="24017" spans="2:2">
      <c r="B24017" s="280"/>
    </row>
    <row r="24018" spans="2:2">
      <c r="B24018" s="280"/>
    </row>
    <row r="24019" spans="2:2">
      <c r="B24019" s="280"/>
    </row>
    <row r="24020" spans="2:2">
      <c r="B24020" s="280"/>
    </row>
    <row r="24021" spans="2:2">
      <c r="B24021" s="280"/>
    </row>
    <row r="24022" spans="2:2">
      <c r="B24022" s="280"/>
    </row>
    <row r="24023" spans="2:2">
      <c r="B24023" s="280"/>
    </row>
    <row r="24024" spans="2:2">
      <c r="B24024" s="280"/>
    </row>
    <row r="24025" spans="2:2">
      <c r="B24025" s="280"/>
    </row>
    <row r="24026" spans="2:2">
      <c r="B24026" s="280"/>
    </row>
    <row r="24027" spans="2:2">
      <c r="B24027" s="280"/>
    </row>
    <row r="24028" spans="2:2">
      <c r="B24028" s="280"/>
    </row>
    <row r="24029" spans="2:2">
      <c r="B24029" s="280"/>
    </row>
    <row r="24030" spans="2:2">
      <c r="B24030" s="280"/>
    </row>
    <row r="24031" spans="2:2">
      <c r="B24031" s="280"/>
    </row>
    <row r="24032" spans="2:2">
      <c r="B24032" s="280"/>
    </row>
    <row r="24033" spans="2:2">
      <c r="B24033" s="280"/>
    </row>
    <row r="24034" spans="2:2">
      <c r="B24034" s="280"/>
    </row>
    <row r="24035" spans="2:2">
      <c r="B24035" s="280"/>
    </row>
    <row r="24036" spans="2:2">
      <c r="B24036" s="280"/>
    </row>
    <row r="24037" spans="2:2">
      <c r="B24037" s="280"/>
    </row>
    <row r="24038" spans="2:2">
      <c r="B24038" s="280"/>
    </row>
    <row r="24039" spans="2:2">
      <c r="B24039" s="280"/>
    </row>
    <row r="24040" spans="2:2">
      <c r="B24040" s="280"/>
    </row>
    <row r="24041" spans="2:2">
      <c r="B24041" s="280"/>
    </row>
    <row r="24042" spans="2:2">
      <c r="B24042" s="280"/>
    </row>
    <row r="24043" spans="2:2">
      <c r="B24043" s="280"/>
    </row>
    <row r="24044" spans="2:2">
      <c r="B24044" s="280"/>
    </row>
    <row r="24045" spans="2:2">
      <c r="B24045" s="280"/>
    </row>
    <row r="24046" spans="2:2">
      <c r="B24046" s="280"/>
    </row>
    <row r="24047" spans="2:2">
      <c r="B24047" s="280"/>
    </row>
    <row r="24048" spans="2:2">
      <c r="B24048" s="280"/>
    </row>
    <row r="24049" spans="2:2">
      <c r="B24049" s="280"/>
    </row>
    <row r="24050" spans="2:2">
      <c r="B24050" s="280"/>
    </row>
    <row r="24051" spans="2:2">
      <c r="B24051" s="280"/>
    </row>
    <row r="24052" spans="2:2">
      <c r="B24052" s="280"/>
    </row>
    <row r="24053" spans="2:2">
      <c r="B24053" s="280"/>
    </row>
    <row r="24054" spans="2:2">
      <c r="B24054" s="280"/>
    </row>
    <row r="24055" spans="2:2">
      <c r="B24055" s="280"/>
    </row>
    <row r="24056" spans="2:2">
      <c r="B24056" s="280"/>
    </row>
    <row r="24057" spans="2:2">
      <c r="B24057" s="280"/>
    </row>
    <row r="24058" spans="2:2">
      <c r="B24058" s="280"/>
    </row>
    <row r="24059" spans="2:2">
      <c r="B24059" s="280"/>
    </row>
    <row r="24060" spans="2:2">
      <c r="B24060" s="280"/>
    </row>
    <row r="24061" spans="2:2">
      <c r="B24061" s="280"/>
    </row>
    <row r="24062" spans="2:2">
      <c r="B24062" s="280"/>
    </row>
    <row r="24063" spans="2:2">
      <c r="B24063" s="280"/>
    </row>
    <row r="24064" spans="2:2">
      <c r="B24064" s="280"/>
    </row>
    <row r="24065" spans="2:2">
      <c r="B24065" s="280"/>
    </row>
    <row r="24066" spans="2:2">
      <c r="B24066" s="280"/>
    </row>
    <row r="24067" spans="2:2">
      <c r="B24067" s="280"/>
    </row>
    <row r="24068" spans="2:2">
      <c r="B24068" s="280"/>
    </row>
    <row r="24069" spans="2:2">
      <c r="B24069" s="280"/>
    </row>
    <row r="24070" spans="2:2">
      <c r="B24070" s="280"/>
    </row>
    <row r="24071" spans="2:2">
      <c r="B24071" s="280"/>
    </row>
    <row r="24072" spans="2:2">
      <c r="B24072" s="280"/>
    </row>
    <row r="24073" spans="2:2">
      <c r="B24073" s="280"/>
    </row>
    <row r="24074" spans="2:2">
      <c r="B24074" s="280"/>
    </row>
    <row r="24075" spans="2:2">
      <c r="B24075" s="280"/>
    </row>
    <row r="24076" spans="2:2">
      <c r="B24076" s="280"/>
    </row>
    <row r="24077" spans="2:2">
      <c r="B24077" s="280"/>
    </row>
    <row r="24078" spans="2:2">
      <c r="B24078" s="280"/>
    </row>
    <row r="24079" spans="2:2">
      <c r="B24079" s="280"/>
    </row>
    <row r="24080" spans="2:2">
      <c r="B24080" s="280"/>
    </row>
    <row r="24081" spans="2:2">
      <c r="B24081" s="280"/>
    </row>
    <row r="24082" spans="2:2">
      <c r="B24082" s="280"/>
    </row>
    <row r="24083" spans="2:2">
      <c r="B24083" s="280"/>
    </row>
    <row r="24084" spans="2:2">
      <c r="B24084" s="280"/>
    </row>
    <row r="24085" spans="2:2">
      <c r="B24085" s="280"/>
    </row>
    <row r="24086" spans="2:2">
      <c r="B24086" s="280"/>
    </row>
    <row r="24087" spans="2:2">
      <c r="B24087" s="280"/>
    </row>
    <row r="24088" spans="2:2">
      <c r="B24088" s="280"/>
    </row>
    <row r="24089" spans="2:2">
      <c r="B24089" s="280"/>
    </row>
    <row r="24090" spans="2:2">
      <c r="B24090" s="280"/>
    </row>
    <row r="24091" spans="2:2">
      <c r="B24091" s="280"/>
    </row>
    <row r="24092" spans="2:2">
      <c r="B24092" s="280"/>
    </row>
    <row r="24093" spans="2:2">
      <c r="B24093" s="280"/>
    </row>
    <row r="24094" spans="2:2">
      <c r="B24094" s="280"/>
    </row>
    <row r="24095" spans="2:2">
      <c r="B24095" s="280"/>
    </row>
    <row r="24096" spans="2:2">
      <c r="B24096" s="280"/>
    </row>
    <row r="24097" spans="2:2">
      <c r="B24097" s="280"/>
    </row>
    <row r="24098" spans="2:2">
      <c r="B24098" s="280"/>
    </row>
    <row r="24099" spans="2:2">
      <c r="B24099" s="280"/>
    </row>
    <row r="24100" spans="2:2">
      <c r="B24100" s="280"/>
    </row>
    <row r="24101" spans="2:2">
      <c r="B24101" s="280"/>
    </row>
    <row r="24102" spans="2:2">
      <c r="B24102" s="280"/>
    </row>
    <row r="24103" spans="2:2">
      <c r="B24103" s="280"/>
    </row>
    <row r="24104" spans="2:2">
      <c r="B24104" s="280"/>
    </row>
    <row r="24105" spans="2:2">
      <c r="B24105" s="280"/>
    </row>
    <row r="24106" spans="2:2">
      <c r="B24106" s="280"/>
    </row>
    <row r="24107" spans="2:2">
      <c r="B24107" s="280"/>
    </row>
    <row r="24108" spans="2:2">
      <c r="B24108" s="280"/>
    </row>
    <row r="24109" spans="2:2">
      <c r="B24109" s="280"/>
    </row>
    <row r="24110" spans="2:2">
      <c r="B24110" s="280"/>
    </row>
    <row r="24111" spans="2:2">
      <c r="B24111" s="280"/>
    </row>
    <row r="24112" spans="2:2">
      <c r="B24112" s="280"/>
    </row>
    <row r="24113" spans="2:2">
      <c r="B24113" s="280"/>
    </row>
    <row r="24114" spans="2:2">
      <c r="B24114" s="280"/>
    </row>
    <row r="24115" spans="2:2">
      <c r="B24115" s="280"/>
    </row>
    <row r="24116" spans="2:2">
      <c r="B24116" s="280"/>
    </row>
    <row r="24117" spans="2:2">
      <c r="B24117" s="280"/>
    </row>
    <row r="24118" spans="2:2">
      <c r="B24118" s="280"/>
    </row>
    <row r="24119" spans="2:2">
      <c r="B24119" s="280"/>
    </row>
    <row r="24120" spans="2:2">
      <c r="B24120" s="280"/>
    </row>
    <row r="24121" spans="2:2">
      <c r="B24121" s="280"/>
    </row>
    <row r="24122" spans="2:2">
      <c r="B24122" s="280"/>
    </row>
    <row r="24123" spans="2:2">
      <c r="B24123" s="280"/>
    </row>
    <row r="24124" spans="2:2">
      <c r="B24124" s="280"/>
    </row>
    <row r="24125" spans="2:2">
      <c r="B24125" s="280"/>
    </row>
    <row r="24126" spans="2:2">
      <c r="B24126" s="280"/>
    </row>
    <row r="24127" spans="2:2">
      <c r="B24127" s="280"/>
    </row>
    <row r="24128" spans="2:2">
      <c r="B24128" s="280"/>
    </row>
    <row r="24129" spans="2:2">
      <c r="B24129" s="280"/>
    </row>
    <row r="24130" spans="2:2">
      <c r="B24130" s="280"/>
    </row>
    <row r="24131" spans="2:2">
      <c r="B24131" s="280"/>
    </row>
    <row r="24132" spans="2:2">
      <c r="B24132" s="280"/>
    </row>
    <row r="24133" spans="2:2">
      <c r="B24133" s="280"/>
    </row>
    <row r="24134" spans="2:2">
      <c r="B24134" s="280"/>
    </row>
    <row r="24135" spans="2:2">
      <c r="B24135" s="280"/>
    </row>
    <row r="24136" spans="2:2">
      <c r="B24136" s="280"/>
    </row>
    <row r="24137" spans="2:2">
      <c r="B24137" s="280"/>
    </row>
    <row r="24138" spans="2:2">
      <c r="B24138" s="280"/>
    </row>
    <row r="24139" spans="2:2">
      <c r="B24139" s="280"/>
    </row>
    <row r="24140" spans="2:2">
      <c r="B24140" s="280"/>
    </row>
    <row r="24141" spans="2:2">
      <c r="B24141" s="280"/>
    </row>
    <row r="24142" spans="2:2">
      <c r="B24142" s="280"/>
    </row>
    <row r="24143" spans="2:2">
      <c r="B24143" s="280"/>
    </row>
    <row r="24144" spans="2:2">
      <c r="B24144" s="280"/>
    </row>
    <row r="24145" spans="2:2">
      <c r="B24145" s="280"/>
    </row>
    <row r="24146" spans="2:2">
      <c r="B24146" s="280"/>
    </row>
    <row r="24147" spans="2:2">
      <c r="B24147" s="280"/>
    </row>
    <row r="24148" spans="2:2">
      <c r="B24148" s="280"/>
    </row>
    <row r="24149" spans="2:2">
      <c r="B24149" s="280"/>
    </row>
    <row r="24150" spans="2:2">
      <c r="B24150" s="280"/>
    </row>
    <row r="24151" spans="2:2">
      <c r="B24151" s="280"/>
    </row>
    <row r="24152" spans="2:2">
      <c r="B24152" s="280"/>
    </row>
    <row r="24153" spans="2:2">
      <c r="B24153" s="280"/>
    </row>
    <row r="24154" spans="2:2">
      <c r="B24154" s="280"/>
    </row>
    <row r="24155" spans="2:2">
      <c r="B24155" s="280"/>
    </row>
    <row r="24156" spans="2:2">
      <c r="B24156" s="280"/>
    </row>
    <row r="24157" spans="2:2">
      <c r="B24157" s="280"/>
    </row>
    <row r="24158" spans="2:2">
      <c r="B24158" s="280"/>
    </row>
    <row r="24159" spans="2:2">
      <c r="B24159" s="280"/>
    </row>
    <row r="24160" spans="2:2">
      <c r="B24160" s="280"/>
    </row>
    <row r="24161" spans="2:2">
      <c r="B24161" s="280"/>
    </row>
    <row r="24162" spans="2:2">
      <c r="B24162" s="280"/>
    </row>
    <row r="24163" spans="2:2">
      <c r="B24163" s="280"/>
    </row>
    <row r="24164" spans="2:2">
      <c r="B24164" s="280"/>
    </row>
    <row r="24165" spans="2:2">
      <c r="B24165" s="280"/>
    </row>
    <row r="24166" spans="2:2">
      <c r="B24166" s="280"/>
    </row>
    <row r="24167" spans="2:2">
      <c r="B24167" s="280"/>
    </row>
    <row r="24168" spans="2:2">
      <c r="B24168" s="280"/>
    </row>
    <row r="24169" spans="2:2">
      <c r="B24169" s="280"/>
    </row>
    <row r="24170" spans="2:2">
      <c r="B24170" s="280"/>
    </row>
    <row r="24171" spans="2:2">
      <c r="B24171" s="280"/>
    </row>
    <row r="24172" spans="2:2">
      <c r="B24172" s="280"/>
    </row>
    <row r="24173" spans="2:2">
      <c r="B24173" s="280"/>
    </row>
    <row r="24174" spans="2:2">
      <c r="B24174" s="280"/>
    </row>
    <row r="24175" spans="2:2">
      <c r="B24175" s="280"/>
    </row>
    <row r="24176" spans="2:2">
      <c r="B24176" s="280"/>
    </row>
    <row r="24177" spans="2:2">
      <c r="B24177" s="280"/>
    </row>
    <row r="24178" spans="2:2">
      <c r="B24178" s="280"/>
    </row>
    <row r="24179" spans="2:2">
      <c r="B24179" s="280"/>
    </row>
    <row r="24180" spans="2:2">
      <c r="B24180" s="280"/>
    </row>
    <row r="24181" spans="2:2">
      <c r="B24181" s="280"/>
    </row>
    <row r="24182" spans="2:2">
      <c r="B24182" s="280"/>
    </row>
    <row r="24183" spans="2:2">
      <c r="B24183" s="280"/>
    </row>
    <row r="24184" spans="2:2">
      <c r="B24184" s="280"/>
    </row>
    <row r="24185" spans="2:2">
      <c r="B24185" s="280"/>
    </row>
    <row r="24186" spans="2:2">
      <c r="B24186" s="280"/>
    </row>
    <row r="24187" spans="2:2">
      <c r="B24187" s="280"/>
    </row>
    <row r="24188" spans="2:2">
      <c r="B24188" s="280"/>
    </row>
    <row r="24189" spans="2:2">
      <c r="B24189" s="280"/>
    </row>
    <row r="24190" spans="2:2">
      <c r="B24190" s="280"/>
    </row>
    <row r="24191" spans="2:2">
      <c r="B24191" s="280"/>
    </row>
    <row r="24192" spans="2:2">
      <c r="B24192" s="280"/>
    </row>
    <row r="24193" spans="2:2">
      <c r="B24193" s="280"/>
    </row>
    <row r="24194" spans="2:2">
      <c r="B24194" s="280"/>
    </row>
    <row r="24195" spans="2:2">
      <c r="B24195" s="280"/>
    </row>
    <row r="24196" spans="2:2">
      <c r="B24196" s="280"/>
    </row>
    <row r="24197" spans="2:2">
      <c r="B24197" s="280"/>
    </row>
    <row r="24198" spans="2:2">
      <c r="B24198" s="280"/>
    </row>
    <row r="24199" spans="2:2">
      <c r="B24199" s="280"/>
    </row>
    <row r="24200" spans="2:2">
      <c r="B24200" s="280"/>
    </row>
    <row r="24201" spans="2:2">
      <c r="B24201" s="280"/>
    </row>
    <row r="24202" spans="2:2">
      <c r="B24202" s="280"/>
    </row>
    <row r="24203" spans="2:2">
      <c r="B24203" s="280"/>
    </row>
    <row r="24204" spans="2:2">
      <c r="B24204" s="280"/>
    </row>
    <row r="24205" spans="2:2">
      <c r="B24205" s="280"/>
    </row>
    <row r="24206" spans="2:2">
      <c r="B24206" s="280"/>
    </row>
    <row r="24207" spans="2:2">
      <c r="B24207" s="280"/>
    </row>
    <row r="24208" spans="2:2">
      <c r="B24208" s="280"/>
    </row>
    <row r="24209" spans="2:2">
      <c r="B24209" s="280"/>
    </row>
    <row r="24210" spans="2:2">
      <c r="B24210" s="280"/>
    </row>
    <row r="24211" spans="2:2">
      <c r="B24211" s="280"/>
    </row>
    <row r="24212" spans="2:2">
      <c r="B24212" s="280"/>
    </row>
    <row r="24213" spans="2:2">
      <c r="B24213" s="280"/>
    </row>
    <row r="24214" spans="2:2">
      <c r="B24214" s="280"/>
    </row>
    <row r="24215" spans="2:2">
      <c r="B24215" s="280"/>
    </row>
    <row r="24216" spans="2:2">
      <c r="B24216" s="280"/>
    </row>
    <row r="24217" spans="2:2">
      <c r="B24217" s="280"/>
    </row>
    <row r="24218" spans="2:2">
      <c r="B24218" s="280"/>
    </row>
    <row r="24219" spans="2:2">
      <c r="B24219" s="280"/>
    </row>
    <row r="24220" spans="2:2">
      <c r="B24220" s="280"/>
    </row>
    <row r="24221" spans="2:2">
      <c r="B24221" s="280"/>
    </row>
    <row r="24222" spans="2:2">
      <c r="B24222" s="280"/>
    </row>
    <row r="24223" spans="2:2">
      <c r="B24223" s="280"/>
    </row>
    <row r="24224" spans="2:2">
      <c r="B24224" s="280"/>
    </row>
    <row r="24225" spans="2:2">
      <c r="B24225" s="280"/>
    </row>
    <row r="24226" spans="2:2">
      <c r="B24226" s="280"/>
    </row>
    <row r="24227" spans="2:2">
      <c r="B24227" s="280"/>
    </row>
    <row r="24228" spans="2:2">
      <c r="B24228" s="280"/>
    </row>
    <row r="24229" spans="2:2">
      <c r="B24229" s="280"/>
    </row>
    <row r="24230" spans="2:2">
      <c r="B24230" s="280"/>
    </row>
    <row r="24231" spans="2:2">
      <c r="B24231" s="280"/>
    </row>
    <row r="24232" spans="2:2">
      <c r="B24232" s="280"/>
    </row>
    <row r="24233" spans="2:2">
      <c r="B24233" s="280"/>
    </row>
    <row r="24234" spans="2:2">
      <c r="B24234" s="280"/>
    </row>
    <row r="24235" spans="2:2">
      <c r="B24235" s="280"/>
    </row>
    <row r="24236" spans="2:2">
      <c r="B24236" s="280"/>
    </row>
    <row r="24237" spans="2:2">
      <c r="B24237" s="280"/>
    </row>
    <row r="24238" spans="2:2">
      <c r="B24238" s="280"/>
    </row>
    <row r="24239" spans="2:2">
      <c r="B24239" s="280"/>
    </row>
    <row r="24240" spans="2:2">
      <c r="B24240" s="280"/>
    </row>
    <row r="24241" spans="2:2">
      <c r="B24241" s="280"/>
    </row>
    <row r="24242" spans="2:2">
      <c r="B24242" s="280"/>
    </row>
    <row r="24243" spans="2:2">
      <c r="B24243" s="280"/>
    </row>
    <row r="24244" spans="2:2">
      <c r="B24244" s="280"/>
    </row>
    <row r="24245" spans="2:2">
      <c r="B24245" s="280"/>
    </row>
    <row r="24246" spans="2:2">
      <c r="B24246" s="280"/>
    </row>
    <row r="24247" spans="2:2">
      <c r="B24247" s="280"/>
    </row>
    <row r="24248" spans="2:2">
      <c r="B24248" s="280"/>
    </row>
    <row r="24249" spans="2:2">
      <c r="B24249" s="280"/>
    </row>
    <row r="24250" spans="2:2">
      <c r="B24250" s="280"/>
    </row>
    <row r="24251" spans="2:2">
      <c r="B24251" s="280"/>
    </row>
    <row r="24252" spans="2:2">
      <c r="B24252" s="280"/>
    </row>
    <row r="24253" spans="2:2">
      <c r="B24253" s="280"/>
    </row>
    <row r="24254" spans="2:2">
      <c r="B24254" s="280"/>
    </row>
    <row r="24255" spans="2:2">
      <c r="B24255" s="280"/>
    </row>
    <row r="24256" spans="2:2">
      <c r="B24256" s="280"/>
    </row>
    <row r="24257" spans="2:2">
      <c r="B24257" s="280"/>
    </row>
    <row r="24258" spans="2:2">
      <c r="B24258" s="280"/>
    </row>
    <row r="24259" spans="2:2">
      <c r="B24259" s="280"/>
    </row>
    <row r="24260" spans="2:2">
      <c r="B24260" s="280"/>
    </row>
    <row r="24261" spans="2:2">
      <c r="B24261" s="280"/>
    </row>
    <row r="24262" spans="2:2">
      <c r="B24262" s="280"/>
    </row>
    <row r="24263" spans="2:2">
      <c r="B24263" s="280"/>
    </row>
    <row r="24264" spans="2:2">
      <c r="B24264" s="280"/>
    </row>
    <row r="24265" spans="2:2">
      <c r="B24265" s="280"/>
    </row>
    <row r="24266" spans="2:2">
      <c r="B24266" s="280"/>
    </row>
    <row r="24267" spans="2:2">
      <c r="B24267" s="280"/>
    </row>
    <row r="24268" spans="2:2">
      <c r="B24268" s="280"/>
    </row>
    <row r="24269" spans="2:2">
      <c r="B24269" s="280"/>
    </row>
    <row r="24270" spans="2:2">
      <c r="B24270" s="280"/>
    </row>
    <row r="24271" spans="2:2">
      <c r="B24271" s="280"/>
    </row>
    <row r="24272" spans="2:2">
      <c r="B24272" s="280"/>
    </row>
    <row r="24273" spans="2:2">
      <c r="B24273" s="280"/>
    </row>
    <row r="24274" spans="2:2">
      <c r="B24274" s="280"/>
    </row>
    <row r="24275" spans="2:2">
      <c r="B24275" s="280"/>
    </row>
    <row r="24276" spans="2:2">
      <c r="B24276" s="280"/>
    </row>
    <row r="24277" spans="2:2">
      <c r="B24277" s="280"/>
    </row>
    <row r="24278" spans="2:2">
      <c r="B24278" s="280"/>
    </row>
    <row r="24279" spans="2:2">
      <c r="B24279" s="280"/>
    </row>
    <row r="24280" spans="2:2">
      <c r="B24280" s="280"/>
    </row>
    <row r="24281" spans="2:2">
      <c r="B24281" s="280"/>
    </row>
    <row r="24282" spans="2:2">
      <c r="B24282" s="280"/>
    </row>
    <row r="24283" spans="2:2">
      <c r="B24283" s="280"/>
    </row>
    <row r="24284" spans="2:2">
      <c r="B24284" s="280"/>
    </row>
    <row r="24285" spans="2:2">
      <c r="B24285" s="280"/>
    </row>
    <row r="24286" spans="2:2">
      <c r="B24286" s="280"/>
    </row>
    <row r="24287" spans="2:2">
      <c r="B24287" s="280"/>
    </row>
    <row r="24288" spans="2:2">
      <c r="B24288" s="280"/>
    </row>
    <row r="24289" spans="2:2">
      <c r="B24289" s="280"/>
    </row>
    <row r="24290" spans="2:2">
      <c r="B24290" s="280"/>
    </row>
    <row r="24291" spans="2:2">
      <c r="B24291" s="280"/>
    </row>
    <row r="24292" spans="2:2">
      <c r="B24292" s="280"/>
    </row>
    <row r="24293" spans="2:2">
      <c r="B24293" s="280"/>
    </row>
    <row r="24294" spans="2:2">
      <c r="B24294" s="280"/>
    </row>
    <row r="24295" spans="2:2">
      <c r="B24295" s="280"/>
    </row>
    <row r="24296" spans="2:2">
      <c r="B24296" s="280"/>
    </row>
    <row r="24297" spans="2:2">
      <c r="B24297" s="280"/>
    </row>
    <row r="24298" spans="2:2">
      <c r="B24298" s="280"/>
    </row>
    <row r="24299" spans="2:2">
      <c r="B24299" s="280"/>
    </row>
    <row r="24300" spans="2:2">
      <c r="B24300" s="280"/>
    </row>
    <row r="24301" spans="2:2">
      <c r="B24301" s="280"/>
    </row>
    <row r="24302" spans="2:2">
      <c r="B24302" s="280"/>
    </row>
    <row r="24303" spans="2:2">
      <c r="B24303" s="280"/>
    </row>
    <row r="24304" spans="2:2">
      <c r="B24304" s="280"/>
    </row>
    <row r="24305" spans="2:2">
      <c r="B24305" s="280"/>
    </row>
    <row r="24306" spans="2:2">
      <c r="B24306" s="280"/>
    </row>
    <row r="24307" spans="2:2">
      <c r="B24307" s="280"/>
    </row>
    <row r="24308" spans="2:2">
      <c r="B24308" s="280"/>
    </row>
    <row r="24309" spans="2:2">
      <c r="B24309" s="280"/>
    </row>
    <row r="24310" spans="2:2">
      <c r="B24310" s="280"/>
    </row>
    <row r="24311" spans="2:2">
      <c r="B24311" s="280"/>
    </row>
    <row r="24312" spans="2:2">
      <c r="B24312" s="280"/>
    </row>
    <row r="24313" spans="2:2">
      <c r="B24313" s="280"/>
    </row>
    <row r="24314" spans="2:2">
      <c r="B24314" s="280"/>
    </row>
    <row r="24315" spans="2:2">
      <c r="B24315" s="280"/>
    </row>
    <row r="24316" spans="2:2">
      <c r="B24316" s="280"/>
    </row>
    <row r="24317" spans="2:2">
      <c r="B24317" s="280"/>
    </row>
    <row r="24318" spans="2:2">
      <c r="B24318" s="280"/>
    </row>
    <row r="24319" spans="2:2">
      <c r="B24319" s="280"/>
    </row>
    <row r="24320" spans="2:2">
      <c r="B24320" s="280"/>
    </row>
    <row r="24321" spans="2:2">
      <c r="B24321" s="280"/>
    </row>
    <row r="24322" spans="2:2">
      <c r="B24322" s="280"/>
    </row>
    <row r="24323" spans="2:2">
      <c r="B24323" s="280"/>
    </row>
    <row r="24324" spans="2:2">
      <c r="B24324" s="280"/>
    </row>
    <row r="24325" spans="2:2">
      <c r="B24325" s="280"/>
    </row>
    <row r="24326" spans="2:2">
      <c r="B24326" s="280"/>
    </row>
    <row r="24327" spans="2:2">
      <c r="B24327" s="280"/>
    </row>
    <row r="24328" spans="2:2">
      <c r="B24328" s="280"/>
    </row>
    <row r="24329" spans="2:2">
      <c r="B24329" s="280"/>
    </row>
    <row r="24330" spans="2:2">
      <c r="B24330" s="280"/>
    </row>
    <row r="24331" spans="2:2">
      <c r="B24331" s="280"/>
    </row>
    <row r="24332" spans="2:2">
      <c r="B24332" s="280"/>
    </row>
    <row r="24333" spans="2:2">
      <c r="B24333" s="280"/>
    </row>
    <row r="24334" spans="2:2">
      <c r="B24334" s="280"/>
    </row>
    <row r="24335" spans="2:2">
      <c r="B24335" s="280"/>
    </row>
    <row r="24336" spans="2:2">
      <c r="B24336" s="280"/>
    </row>
    <row r="24337" spans="2:2">
      <c r="B24337" s="280"/>
    </row>
    <row r="24338" spans="2:2">
      <c r="B24338" s="280"/>
    </row>
    <row r="24339" spans="2:2">
      <c r="B24339" s="280"/>
    </row>
    <row r="24340" spans="2:2">
      <c r="B24340" s="280"/>
    </row>
    <row r="24341" spans="2:2">
      <c r="B24341" s="280"/>
    </row>
    <row r="24342" spans="2:2">
      <c r="B24342" s="280"/>
    </row>
    <row r="24343" spans="2:2">
      <c r="B24343" s="280"/>
    </row>
    <row r="24344" spans="2:2">
      <c r="B24344" s="280"/>
    </row>
    <row r="24345" spans="2:2">
      <c r="B24345" s="280"/>
    </row>
    <row r="24346" spans="2:2">
      <c r="B24346" s="280"/>
    </row>
    <row r="24347" spans="2:2">
      <c r="B24347" s="280"/>
    </row>
    <row r="24348" spans="2:2">
      <c r="B24348" s="280"/>
    </row>
    <row r="24349" spans="2:2">
      <c r="B24349" s="280"/>
    </row>
    <row r="24350" spans="2:2">
      <c r="B24350" s="280"/>
    </row>
    <row r="24351" spans="2:2">
      <c r="B24351" s="280"/>
    </row>
    <row r="24352" spans="2:2">
      <c r="B24352" s="280"/>
    </row>
    <row r="24353" spans="2:2">
      <c r="B24353" s="280"/>
    </row>
    <row r="24354" spans="2:2">
      <c r="B24354" s="280"/>
    </row>
    <row r="24355" spans="2:2">
      <c r="B24355" s="280"/>
    </row>
    <row r="24356" spans="2:2">
      <c r="B24356" s="280"/>
    </row>
    <row r="24357" spans="2:2">
      <c r="B24357" s="280"/>
    </row>
    <row r="24358" spans="2:2">
      <c r="B24358" s="280"/>
    </row>
    <row r="24359" spans="2:2">
      <c r="B24359" s="280"/>
    </row>
    <row r="24360" spans="2:2">
      <c r="B24360" s="280"/>
    </row>
    <row r="24361" spans="2:2">
      <c r="B24361" s="280"/>
    </row>
    <row r="24362" spans="2:2">
      <c r="B24362" s="280"/>
    </row>
    <row r="24363" spans="2:2">
      <c r="B24363" s="280"/>
    </row>
    <row r="24364" spans="2:2">
      <c r="B24364" s="280"/>
    </row>
    <row r="24365" spans="2:2">
      <c r="B24365" s="280"/>
    </row>
    <row r="24366" spans="2:2">
      <c r="B24366" s="280"/>
    </row>
    <row r="24367" spans="2:2">
      <c r="B24367" s="280"/>
    </row>
    <row r="24368" spans="2:2">
      <c r="B24368" s="280"/>
    </row>
    <row r="24369" spans="2:2">
      <c r="B24369" s="280"/>
    </row>
    <row r="24370" spans="2:2">
      <c r="B24370" s="280"/>
    </row>
    <row r="24371" spans="2:2">
      <c r="B24371" s="280"/>
    </row>
    <row r="24372" spans="2:2">
      <c r="B24372" s="280"/>
    </row>
    <row r="24373" spans="2:2">
      <c r="B24373" s="280"/>
    </row>
    <row r="24374" spans="2:2">
      <c r="B24374" s="280"/>
    </row>
    <row r="24375" spans="2:2">
      <c r="B24375" s="280"/>
    </row>
    <row r="24376" spans="2:2">
      <c r="B24376" s="280"/>
    </row>
    <row r="24377" spans="2:2">
      <c r="B24377" s="280"/>
    </row>
    <row r="24378" spans="2:2">
      <c r="B24378" s="280"/>
    </row>
    <row r="24379" spans="2:2">
      <c r="B24379" s="280"/>
    </row>
    <row r="24380" spans="2:2">
      <c r="B24380" s="280"/>
    </row>
    <row r="24381" spans="2:2">
      <c r="B24381" s="280"/>
    </row>
    <row r="24382" spans="2:2">
      <c r="B24382" s="280"/>
    </row>
    <row r="24383" spans="2:2">
      <c r="B24383" s="280"/>
    </row>
    <row r="24384" spans="2:2">
      <c r="B24384" s="280"/>
    </row>
    <row r="24385" spans="2:2">
      <c r="B24385" s="280"/>
    </row>
    <row r="24386" spans="2:2">
      <c r="B24386" s="280"/>
    </row>
    <row r="24387" spans="2:2">
      <c r="B24387" s="280"/>
    </row>
    <row r="24388" spans="2:2">
      <c r="B24388" s="280"/>
    </row>
    <row r="24389" spans="2:2">
      <c r="B24389" s="280"/>
    </row>
    <row r="24390" spans="2:2">
      <c r="B24390" s="280"/>
    </row>
    <row r="24391" spans="2:2">
      <c r="B24391" s="280"/>
    </row>
    <row r="24392" spans="2:2">
      <c r="B24392" s="280"/>
    </row>
    <row r="24393" spans="2:2">
      <c r="B24393" s="280"/>
    </row>
    <row r="24394" spans="2:2">
      <c r="B24394" s="280"/>
    </row>
    <row r="24395" spans="2:2">
      <c r="B24395" s="280"/>
    </row>
    <row r="24396" spans="2:2">
      <c r="B24396" s="280"/>
    </row>
    <row r="24397" spans="2:2">
      <c r="B24397" s="280"/>
    </row>
    <row r="24398" spans="2:2">
      <c r="B24398" s="280"/>
    </row>
    <row r="24399" spans="2:2">
      <c r="B24399" s="280"/>
    </row>
    <row r="24400" spans="2:2">
      <c r="B24400" s="280"/>
    </row>
    <row r="24401" spans="2:2">
      <c r="B24401" s="280"/>
    </row>
    <row r="24402" spans="2:2">
      <c r="B24402" s="280"/>
    </row>
    <row r="24403" spans="2:2">
      <c r="B24403" s="280"/>
    </row>
    <row r="24404" spans="2:2">
      <c r="B24404" s="280"/>
    </row>
    <row r="24405" spans="2:2">
      <c r="B24405" s="280"/>
    </row>
    <row r="24406" spans="2:2">
      <c r="B24406" s="280"/>
    </row>
    <row r="24407" spans="2:2">
      <c r="B24407" s="280"/>
    </row>
    <row r="24408" spans="2:2">
      <c r="B24408" s="280"/>
    </row>
    <row r="24409" spans="2:2">
      <c r="B24409" s="280"/>
    </row>
    <row r="24410" spans="2:2">
      <c r="B24410" s="280"/>
    </row>
    <row r="24411" spans="2:2">
      <c r="B24411" s="280"/>
    </row>
    <row r="24412" spans="2:2">
      <c r="B24412" s="280"/>
    </row>
    <row r="24413" spans="2:2">
      <c r="B24413" s="280"/>
    </row>
    <row r="24414" spans="2:2">
      <c r="B24414" s="280"/>
    </row>
    <row r="24415" spans="2:2">
      <c r="B24415" s="280"/>
    </row>
    <row r="24416" spans="2:2">
      <c r="B24416" s="280"/>
    </row>
    <row r="24417" spans="2:2">
      <c r="B24417" s="280"/>
    </row>
    <row r="24418" spans="2:2">
      <c r="B24418" s="280"/>
    </row>
    <row r="24419" spans="2:2">
      <c r="B24419" s="280"/>
    </row>
    <row r="24420" spans="2:2">
      <c r="B24420" s="280"/>
    </row>
    <row r="24421" spans="2:2">
      <c r="B24421" s="280"/>
    </row>
    <row r="24422" spans="2:2">
      <c r="B24422" s="280"/>
    </row>
    <row r="24423" spans="2:2">
      <c r="B24423" s="280"/>
    </row>
    <row r="24424" spans="2:2">
      <c r="B24424" s="280"/>
    </row>
    <row r="24425" spans="2:2">
      <c r="B24425" s="280"/>
    </row>
    <row r="24426" spans="2:2">
      <c r="B24426" s="280"/>
    </row>
    <row r="24427" spans="2:2">
      <c r="B24427" s="280"/>
    </row>
    <row r="24428" spans="2:2">
      <c r="B24428" s="280"/>
    </row>
    <row r="24429" spans="2:2">
      <c r="B24429" s="280"/>
    </row>
    <row r="24430" spans="2:2">
      <c r="B24430" s="280"/>
    </row>
    <row r="24431" spans="2:2">
      <c r="B24431" s="280"/>
    </row>
    <row r="24432" spans="2:2">
      <c r="B24432" s="280"/>
    </row>
    <row r="24433" spans="2:2">
      <c r="B24433" s="280"/>
    </row>
    <row r="24434" spans="2:2">
      <c r="B24434" s="280"/>
    </row>
    <row r="24435" spans="2:2">
      <c r="B24435" s="280"/>
    </row>
    <row r="24436" spans="2:2">
      <c r="B24436" s="280"/>
    </row>
    <row r="24437" spans="2:2">
      <c r="B24437" s="280"/>
    </row>
    <row r="24438" spans="2:2">
      <c r="B24438" s="280"/>
    </row>
    <row r="24439" spans="2:2">
      <c r="B24439" s="280"/>
    </row>
    <row r="24440" spans="2:2">
      <c r="B24440" s="280"/>
    </row>
    <row r="24441" spans="2:2">
      <c r="B24441" s="280"/>
    </row>
    <row r="24442" spans="2:2">
      <c r="B24442" s="280"/>
    </row>
    <row r="24443" spans="2:2">
      <c r="B24443" s="280"/>
    </row>
    <row r="24444" spans="2:2">
      <c r="B24444" s="280"/>
    </row>
    <row r="24445" spans="2:2">
      <c r="B24445" s="280"/>
    </row>
    <row r="24446" spans="2:2">
      <c r="B24446" s="280"/>
    </row>
    <row r="24447" spans="2:2">
      <c r="B24447" s="280"/>
    </row>
    <row r="24448" spans="2:2">
      <c r="B24448" s="280"/>
    </row>
    <row r="24449" spans="2:2">
      <c r="B24449" s="280"/>
    </row>
    <row r="24450" spans="2:2">
      <c r="B24450" s="280"/>
    </row>
    <row r="24451" spans="2:2">
      <c r="B24451" s="280"/>
    </row>
    <row r="24452" spans="2:2">
      <c r="B24452" s="280"/>
    </row>
    <row r="24453" spans="2:2">
      <c r="B24453" s="280"/>
    </row>
    <row r="24454" spans="2:2">
      <c r="B24454" s="280"/>
    </row>
    <row r="24455" spans="2:2">
      <c r="B24455" s="280"/>
    </row>
    <row r="24456" spans="2:2">
      <c r="B24456" s="280"/>
    </row>
    <row r="24457" spans="2:2">
      <c r="B24457" s="280"/>
    </row>
    <row r="24458" spans="2:2">
      <c r="B24458" s="280"/>
    </row>
    <row r="24459" spans="2:2">
      <c r="B24459" s="280"/>
    </row>
    <row r="24460" spans="2:2">
      <c r="B24460" s="280"/>
    </row>
    <row r="24461" spans="2:2">
      <c r="B24461" s="280"/>
    </row>
    <row r="24462" spans="2:2">
      <c r="B24462" s="280"/>
    </row>
    <row r="24463" spans="2:2">
      <c r="B24463" s="280"/>
    </row>
    <row r="24464" spans="2:2">
      <c r="B24464" s="280"/>
    </row>
    <row r="24465" spans="2:2">
      <c r="B24465" s="280"/>
    </row>
    <row r="24466" spans="2:2">
      <c r="B24466" s="280"/>
    </row>
    <row r="24467" spans="2:2">
      <c r="B24467" s="280"/>
    </row>
    <row r="24468" spans="2:2">
      <c r="B24468" s="280"/>
    </row>
    <row r="24469" spans="2:2">
      <c r="B24469" s="280"/>
    </row>
    <row r="24470" spans="2:2">
      <c r="B24470" s="280"/>
    </row>
    <row r="24471" spans="2:2">
      <c r="B24471" s="280"/>
    </row>
    <row r="24472" spans="2:2">
      <c r="B24472" s="280"/>
    </row>
    <row r="24473" spans="2:2">
      <c r="B24473" s="280"/>
    </row>
    <row r="24474" spans="2:2">
      <c r="B24474" s="280"/>
    </row>
    <row r="24475" spans="2:2">
      <c r="B24475" s="280"/>
    </row>
    <row r="24476" spans="2:2">
      <c r="B24476" s="280"/>
    </row>
    <row r="24477" spans="2:2">
      <c r="B24477" s="280"/>
    </row>
    <row r="24478" spans="2:2">
      <c r="B24478" s="280"/>
    </row>
    <row r="24479" spans="2:2">
      <c r="B24479" s="280"/>
    </row>
    <row r="24480" spans="2:2">
      <c r="B24480" s="280"/>
    </row>
    <row r="24481" spans="2:2">
      <c r="B24481" s="280"/>
    </row>
    <row r="24482" spans="2:2">
      <c r="B24482" s="280"/>
    </row>
    <row r="24483" spans="2:2">
      <c r="B24483" s="280"/>
    </row>
    <row r="24484" spans="2:2">
      <c r="B24484" s="280"/>
    </row>
    <row r="24485" spans="2:2">
      <c r="B24485" s="280"/>
    </row>
    <row r="24486" spans="2:2">
      <c r="B24486" s="280"/>
    </row>
    <row r="24487" spans="2:2">
      <c r="B24487" s="280"/>
    </row>
    <row r="24488" spans="2:2">
      <c r="B24488" s="280"/>
    </row>
    <row r="24489" spans="2:2">
      <c r="B24489" s="280"/>
    </row>
    <row r="24490" spans="2:2">
      <c r="B24490" s="280"/>
    </row>
    <row r="24491" spans="2:2">
      <c r="B24491" s="280"/>
    </row>
    <row r="24492" spans="2:2">
      <c r="B24492" s="280"/>
    </row>
    <row r="24493" spans="2:2">
      <c r="B24493" s="280"/>
    </row>
    <row r="24494" spans="2:2">
      <c r="B24494" s="280"/>
    </row>
    <row r="24495" spans="2:2">
      <c r="B24495" s="280"/>
    </row>
    <row r="24496" spans="2:2">
      <c r="B24496" s="280"/>
    </row>
    <row r="24497" spans="2:2">
      <c r="B24497" s="280"/>
    </row>
    <row r="24498" spans="2:2">
      <c r="B24498" s="280"/>
    </row>
    <row r="24499" spans="2:2">
      <c r="B24499" s="280"/>
    </row>
    <row r="24500" spans="2:2">
      <c r="B24500" s="280"/>
    </row>
    <row r="24501" spans="2:2">
      <c r="B24501" s="280"/>
    </row>
    <row r="24502" spans="2:2">
      <c r="B24502" s="280"/>
    </row>
    <row r="24503" spans="2:2">
      <c r="B24503" s="280"/>
    </row>
    <row r="24504" spans="2:2">
      <c r="B24504" s="280"/>
    </row>
    <row r="24505" spans="2:2">
      <c r="B24505" s="280"/>
    </row>
    <row r="24506" spans="2:2">
      <c r="B24506" s="280"/>
    </row>
    <row r="24507" spans="2:2">
      <c r="B24507" s="280"/>
    </row>
    <row r="24508" spans="2:2">
      <c r="B24508" s="280"/>
    </row>
    <row r="24509" spans="2:2">
      <c r="B24509" s="280"/>
    </row>
    <row r="24510" spans="2:2">
      <c r="B24510" s="280"/>
    </row>
    <row r="24511" spans="2:2">
      <c r="B24511" s="280"/>
    </row>
    <row r="24512" spans="2:2">
      <c r="B24512" s="280"/>
    </row>
    <row r="24513" spans="2:2">
      <c r="B24513" s="280"/>
    </row>
    <row r="24514" spans="2:2">
      <c r="B24514" s="280"/>
    </row>
    <row r="24515" spans="2:2">
      <c r="B24515" s="280"/>
    </row>
    <row r="24516" spans="2:2">
      <c r="B24516" s="280"/>
    </row>
    <row r="24517" spans="2:2">
      <c r="B24517" s="280"/>
    </row>
    <row r="24518" spans="2:2">
      <c r="B24518" s="280"/>
    </row>
    <row r="24519" spans="2:2">
      <c r="B24519" s="280"/>
    </row>
    <row r="24520" spans="2:2">
      <c r="B24520" s="280"/>
    </row>
    <row r="24521" spans="2:2">
      <c r="B24521" s="280"/>
    </row>
    <row r="24522" spans="2:2">
      <c r="B24522" s="280"/>
    </row>
    <row r="24523" spans="2:2">
      <c r="B24523" s="280"/>
    </row>
    <row r="24524" spans="2:2">
      <c r="B24524" s="280"/>
    </row>
    <row r="24525" spans="2:2">
      <c r="B24525" s="280"/>
    </row>
    <row r="24526" spans="2:2">
      <c r="B24526" s="280"/>
    </row>
    <row r="24527" spans="2:2">
      <c r="B24527" s="280"/>
    </row>
    <row r="24528" spans="2:2">
      <c r="B24528" s="280"/>
    </row>
    <row r="24529" spans="2:2">
      <c r="B24529" s="280"/>
    </row>
    <row r="24530" spans="2:2">
      <c r="B24530" s="280"/>
    </row>
    <row r="24531" spans="2:2">
      <c r="B24531" s="280"/>
    </row>
    <row r="24532" spans="2:2">
      <c r="B24532" s="280"/>
    </row>
    <row r="24533" spans="2:2">
      <c r="B24533" s="280"/>
    </row>
    <row r="24534" spans="2:2">
      <c r="B24534" s="280"/>
    </row>
    <row r="24535" spans="2:2">
      <c r="B24535" s="280"/>
    </row>
    <row r="24536" spans="2:2">
      <c r="B24536" s="280"/>
    </row>
    <row r="24537" spans="2:2">
      <c r="B24537" s="280"/>
    </row>
    <row r="24538" spans="2:2">
      <c r="B24538" s="280"/>
    </row>
    <row r="24539" spans="2:2">
      <c r="B24539" s="280"/>
    </row>
    <row r="24540" spans="2:2">
      <c r="B24540" s="280"/>
    </row>
    <row r="24541" spans="2:2">
      <c r="B24541" s="280"/>
    </row>
    <row r="24542" spans="2:2">
      <c r="B24542" s="280"/>
    </row>
    <row r="24543" spans="2:2">
      <c r="B24543" s="280"/>
    </row>
    <row r="24544" spans="2:2">
      <c r="B24544" s="280"/>
    </row>
    <row r="24545" spans="2:2">
      <c r="B24545" s="280"/>
    </row>
    <row r="24546" spans="2:2">
      <c r="B24546" s="280"/>
    </row>
    <row r="24547" spans="2:2">
      <c r="B24547" s="280"/>
    </row>
    <row r="24548" spans="2:2">
      <c r="B24548" s="280"/>
    </row>
    <row r="24549" spans="2:2">
      <c r="B24549" s="280"/>
    </row>
    <row r="24550" spans="2:2">
      <c r="B24550" s="280"/>
    </row>
    <row r="24551" spans="2:2">
      <c r="B24551" s="280"/>
    </row>
    <row r="24552" spans="2:2">
      <c r="B24552" s="280"/>
    </row>
    <row r="24553" spans="2:2">
      <c r="B24553" s="280"/>
    </row>
    <row r="24554" spans="2:2">
      <c r="B24554" s="280"/>
    </row>
    <row r="24555" spans="2:2">
      <c r="B24555" s="280"/>
    </row>
    <row r="24556" spans="2:2">
      <c r="B24556" s="280"/>
    </row>
    <row r="24557" spans="2:2">
      <c r="B24557" s="280"/>
    </row>
    <row r="24558" spans="2:2">
      <c r="B24558" s="280"/>
    </row>
    <row r="24559" spans="2:2">
      <c r="B24559" s="280"/>
    </row>
    <row r="24560" spans="2:2">
      <c r="B24560" s="280"/>
    </row>
    <row r="24561" spans="2:2">
      <c r="B24561" s="280"/>
    </row>
    <row r="24562" spans="2:2">
      <c r="B24562" s="280"/>
    </row>
    <row r="24563" spans="2:2">
      <c r="B24563" s="280"/>
    </row>
    <row r="24564" spans="2:2">
      <c r="B24564" s="280"/>
    </row>
    <row r="24565" spans="2:2">
      <c r="B24565" s="280"/>
    </row>
    <row r="24566" spans="2:2">
      <c r="B24566" s="280"/>
    </row>
    <row r="24567" spans="2:2">
      <c r="B24567" s="280"/>
    </row>
    <row r="24568" spans="2:2">
      <c r="B24568" s="280"/>
    </row>
    <row r="24569" spans="2:2">
      <c r="B24569" s="280"/>
    </row>
    <row r="24570" spans="2:2">
      <c r="B24570" s="280"/>
    </row>
    <row r="24571" spans="2:2">
      <c r="B24571" s="280"/>
    </row>
    <row r="24572" spans="2:2">
      <c r="B24572" s="280"/>
    </row>
    <row r="24573" spans="2:2">
      <c r="B24573" s="280"/>
    </row>
    <row r="24574" spans="2:2">
      <c r="B24574" s="280"/>
    </row>
    <row r="24575" spans="2:2">
      <c r="B24575" s="280"/>
    </row>
    <row r="24576" spans="2:2">
      <c r="B24576" s="280"/>
    </row>
    <row r="24577" spans="2:2">
      <c r="B24577" s="280"/>
    </row>
    <row r="24578" spans="2:2">
      <c r="B24578" s="280"/>
    </row>
    <row r="24579" spans="2:2">
      <c r="B24579" s="280"/>
    </row>
    <row r="24580" spans="2:2">
      <c r="B24580" s="280"/>
    </row>
    <row r="24581" spans="2:2">
      <c r="B24581" s="280"/>
    </row>
    <row r="24582" spans="2:2">
      <c r="B24582" s="280"/>
    </row>
    <row r="24583" spans="2:2">
      <c r="B24583" s="280"/>
    </row>
    <row r="24584" spans="2:2">
      <c r="B24584" s="280"/>
    </row>
    <row r="24585" spans="2:2">
      <c r="B24585" s="280"/>
    </row>
    <row r="24586" spans="2:2">
      <c r="B24586" s="280"/>
    </row>
    <row r="24587" spans="2:2">
      <c r="B24587" s="280"/>
    </row>
    <row r="24588" spans="2:2">
      <c r="B24588" s="280"/>
    </row>
    <row r="24589" spans="2:2">
      <c r="B24589" s="280"/>
    </row>
    <row r="24590" spans="2:2">
      <c r="B24590" s="280"/>
    </row>
    <row r="24591" spans="2:2">
      <c r="B24591" s="280"/>
    </row>
    <row r="24592" spans="2:2">
      <c r="B24592" s="280"/>
    </row>
    <row r="24593" spans="2:2">
      <c r="B24593" s="280"/>
    </row>
    <row r="24594" spans="2:2">
      <c r="B24594" s="280"/>
    </row>
    <row r="24595" spans="2:2">
      <c r="B24595" s="280"/>
    </row>
    <row r="24596" spans="2:2">
      <c r="B24596" s="280"/>
    </row>
    <row r="24597" spans="2:2">
      <c r="B24597" s="280"/>
    </row>
    <row r="24598" spans="2:2">
      <c r="B24598" s="280"/>
    </row>
    <row r="24599" spans="2:2">
      <c r="B24599" s="280"/>
    </row>
    <row r="24600" spans="2:2">
      <c r="B24600" s="280"/>
    </row>
    <row r="24601" spans="2:2">
      <c r="B24601" s="280"/>
    </row>
    <row r="24602" spans="2:2">
      <c r="B24602" s="280"/>
    </row>
    <row r="24603" spans="2:2">
      <c r="B24603" s="280"/>
    </row>
    <row r="24604" spans="2:2">
      <c r="B24604" s="280"/>
    </row>
    <row r="24605" spans="2:2">
      <c r="B24605" s="280"/>
    </row>
    <row r="24606" spans="2:2">
      <c r="B24606" s="280"/>
    </row>
    <row r="24607" spans="2:2">
      <c r="B24607" s="280"/>
    </row>
    <row r="24608" spans="2:2">
      <c r="B24608" s="280"/>
    </row>
    <row r="24609" spans="2:2">
      <c r="B24609" s="280"/>
    </row>
    <row r="24610" spans="2:2">
      <c r="B24610" s="280"/>
    </row>
    <row r="24611" spans="2:2">
      <c r="B24611" s="280"/>
    </row>
    <row r="24612" spans="2:2">
      <c r="B24612" s="280"/>
    </row>
    <row r="24613" spans="2:2">
      <c r="B24613" s="280"/>
    </row>
    <row r="24614" spans="2:2">
      <c r="B24614" s="280"/>
    </row>
    <row r="24615" spans="2:2">
      <c r="B24615" s="280"/>
    </row>
    <row r="24616" spans="2:2">
      <c r="B24616" s="280"/>
    </row>
    <row r="24617" spans="2:2">
      <c r="B24617" s="280"/>
    </row>
    <row r="24618" spans="2:2">
      <c r="B24618" s="280"/>
    </row>
    <row r="24619" spans="2:2">
      <c r="B24619" s="280"/>
    </row>
    <row r="24620" spans="2:2">
      <c r="B24620" s="280"/>
    </row>
    <row r="24621" spans="2:2">
      <c r="B24621" s="280"/>
    </row>
    <row r="24622" spans="2:2">
      <c r="B24622" s="280"/>
    </row>
    <row r="24623" spans="2:2">
      <c r="B24623" s="280"/>
    </row>
    <row r="24624" spans="2:2">
      <c r="B24624" s="280"/>
    </row>
    <row r="24625" spans="2:2">
      <c r="B24625" s="280"/>
    </row>
    <row r="24626" spans="2:2">
      <c r="B24626" s="280"/>
    </row>
    <row r="24627" spans="2:2">
      <c r="B24627" s="280"/>
    </row>
    <row r="24628" spans="2:2">
      <c r="B24628" s="280"/>
    </row>
    <row r="24629" spans="2:2">
      <c r="B24629" s="280"/>
    </row>
    <row r="24630" spans="2:2">
      <c r="B24630" s="280"/>
    </row>
    <row r="24631" spans="2:2">
      <c r="B24631" s="280"/>
    </row>
    <row r="24632" spans="2:2">
      <c r="B24632" s="280"/>
    </row>
    <row r="24633" spans="2:2">
      <c r="B24633" s="280"/>
    </row>
    <row r="24634" spans="2:2">
      <c r="B24634" s="280"/>
    </row>
    <row r="24635" spans="2:2">
      <c r="B24635" s="280"/>
    </row>
    <row r="24636" spans="2:2">
      <c r="B24636" s="280"/>
    </row>
    <row r="24637" spans="2:2">
      <c r="B24637" s="280"/>
    </row>
    <row r="24638" spans="2:2">
      <c r="B24638" s="280"/>
    </row>
    <row r="24639" spans="2:2">
      <c r="B24639" s="280"/>
    </row>
    <row r="24640" spans="2:2">
      <c r="B24640" s="280"/>
    </row>
    <row r="24641" spans="2:2">
      <c r="B24641" s="280"/>
    </row>
    <row r="24642" spans="2:2">
      <c r="B24642" s="280"/>
    </row>
    <row r="24643" spans="2:2">
      <c r="B24643" s="280"/>
    </row>
    <row r="24644" spans="2:2">
      <c r="B24644" s="280"/>
    </row>
    <row r="24645" spans="2:2">
      <c r="B24645" s="280"/>
    </row>
    <row r="24646" spans="2:2">
      <c r="B24646" s="280"/>
    </row>
    <row r="24647" spans="2:2">
      <c r="B24647" s="280"/>
    </row>
    <row r="24648" spans="2:2">
      <c r="B24648" s="280"/>
    </row>
    <row r="24649" spans="2:2">
      <c r="B24649" s="280"/>
    </row>
    <row r="24650" spans="2:2">
      <c r="B24650" s="280"/>
    </row>
    <row r="24651" spans="2:2">
      <c r="B24651" s="280"/>
    </row>
    <row r="24652" spans="2:2">
      <c r="B24652" s="280"/>
    </row>
    <row r="24653" spans="2:2">
      <c r="B24653" s="280"/>
    </row>
    <row r="24654" spans="2:2">
      <c r="B24654" s="280"/>
    </row>
    <row r="24655" spans="2:2">
      <c r="B24655" s="280"/>
    </row>
    <row r="24656" spans="2:2">
      <c r="B24656" s="280"/>
    </row>
    <row r="24657" spans="2:2">
      <c r="B24657" s="280"/>
    </row>
    <row r="24658" spans="2:2">
      <c r="B24658" s="280"/>
    </row>
    <row r="24659" spans="2:2">
      <c r="B24659" s="280"/>
    </row>
    <row r="24660" spans="2:2">
      <c r="B24660" s="280"/>
    </row>
    <row r="24661" spans="2:2">
      <c r="B24661" s="280"/>
    </row>
    <row r="24662" spans="2:2">
      <c r="B24662" s="280"/>
    </row>
    <row r="24663" spans="2:2">
      <c r="B24663" s="280"/>
    </row>
    <row r="24664" spans="2:2">
      <c r="B24664" s="280"/>
    </row>
    <row r="24665" spans="2:2">
      <c r="B24665" s="280"/>
    </row>
    <row r="24666" spans="2:2">
      <c r="B24666" s="280"/>
    </row>
    <row r="24667" spans="2:2">
      <c r="B24667" s="280"/>
    </row>
    <row r="24668" spans="2:2">
      <c r="B24668" s="280"/>
    </row>
    <row r="24669" spans="2:2">
      <c r="B24669" s="280"/>
    </row>
    <row r="24670" spans="2:2">
      <c r="B24670" s="280"/>
    </row>
    <row r="24671" spans="2:2">
      <c r="B24671" s="280"/>
    </row>
    <row r="24672" spans="2:2">
      <c r="B24672" s="280"/>
    </row>
    <row r="24673" spans="2:2">
      <c r="B24673" s="280"/>
    </row>
    <row r="24674" spans="2:2">
      <c r="B24674" s="280"/>
    </row>
    <row r="24675" spans="2:2">
      <c r="B24675" s="280"/>
    </row>
    <row r="24676" spans="2:2">
      <c r="B24676" s="280"/>
    </row>
    <row r="24677" spans="2:2">
      <c r="B24677" s="280"/>
    </row>
    <row r="24678" spans="2:2">
      <c r="B24678" s="280"/>
    </row>
    <row r="24679" spans="2:2">
      <c r="B24679" s="280"/>
    </row>
    <row r="24680" spans="2:2">
      <c r="B24680" s="280"/>
    </row>
    <row r="24681" spans="2:2">
      <c r="B24681" s="280"/>
    </row>
    <row r="24682" spans="2:2">
      <c r="B24682" s="280"/>
    </row>
    <row r="24683" spans="2:2">
      <c r="B24683" s="280"/>
    </row>
    <row r="24684" spans="2:2">
      <c r="B24684" s="280"/>
    </row>
    <row r="24685" spans="2:2">
      <c r="B24685" s="280"/>
    </row>
    <row r="24686" spans="2:2">
      <c r="B24686" s="280"/>
    </row>
    <row r="24687" spans="2:2">
      <c r="B24687" s="280"/>
    </row>
    <row r="24688" spans="2:2">
      <c r="B24688" s="280"/>
    </row>
    <row r="24689" spans="2:2">
      <c r="B24689" s="280"/>
    </row>
    <row r="24690" spans="2:2">
      <c r="B24690" s="280"/>
    </row>
    <row r="24691" spans="2:2">
      <c r="B24691" s="280"/>
    </row>
    <row r="24692" spans="2:2">
      <c r="B24692" s="280"/>
    </row>
    <row r="24693" spans="2:2">
      <c r="B24693" s="280"/>
    </row>
    <row r="24694" spans="2:2">
      <c r="B24694" s="280"/>
    </row>
    <row r="24695" spans="2:2">
      <c r="B24695" s="280"/>
    </row>
    <row r="24696" spans="2:2">
      <c r="B24696" s="280"/>
    </row>
    <row r="24697" spans="2:2">
      <c r="B24697" s="280"/>
    </row>
    <row r="24698" spans="2:2">
      <c r="B24698" s="280"/>
    </row>
    <row r="24699" spans="2:2">
      <c r="B24699" s="280"/>
    </row>
    <row r="24700" spans="2:2">
      <c r="B24700" s="280"/>
    </row>
    <row r="24701" spans="2:2">
      <c r="B24701" s="280"/>
    </row>
    <row r="24702" spans="2:2">
      <c r="B24702" s="280"/>
    </row>
    <row r="24703" spans="2:2">
      <c r="B24703" s="280"/>
    </row>
    <row r="24704" spans="2:2">
      <c r="B24704" s="280"/>
    </row>
    <row r="24705" spans="2:2">
      <c r="B24705" s="280"/>
    </row>
    <row r="24706" spans="2:2">
      <c r="B24706" s="280"/>
    </row>
    <row r="24707" spans="2:2">
      <c r="B24707" s="280"/>
    </row>
    <row r="24708" spans="2:2">
      <c r="B24708" s="280"/>
    </row>
    <row r="24709" spans="2:2">
      <c r="B24709" s="280"/>
    </row>
    <row r="24710" spans="2:2">
      <c r="B24710" s="280"/>
    </row>
    <row r="24711" spans="2:2">
      <c r="B24711" s="280"/>
    </row>
    <row r="24712" spans="2:2">
      <c r="B24712" s="280"/>
    </row>
    <row r="24713" spans="2:2">
      <c r="B24713" s="280"/>
    </row>
    <row r="24714" spans="2:2">
      <c r="B24714" s="280"/>
    </row>
    <row r="24715" spans="2:2">
      <c r="B24715" s="280"/>
    </row>
    <row r="24716" spans="2:2">
      <c r="B24716" s="280"/>
    </row>
    <row r="24717" spans="2:2">
      <c r="B24717" s="280"/>
    </row>
    <row r="24718" spans="2:2">
      <c r="B24718" s="280"/>
    </row>
    <row r="24719" spans="2:2">
      <c r="B24719" s="280"/>
    </row>
    <row r="24720" spans="2:2">
      <c r="B24720" s="280"/>
    </row>
    <row r="24721" spans="2:2">
      <c r="B24721" s="280"/>
    </row>
    <row r="24722" spans="2:2">
      <c r="B24722" s="280"/>
    </row>
    <row r="24723" spans="2:2">
      <c r="B24723" s="280"/>
    </row>
    <row r="24724" spans="2:2">
      <c r="B24724" s="280"/>
    </row>
    <row r="24725" spans="2:2">
      <c r="B24725" s="280"/>
    </row>
    <row r="24726" spans="2:2">
      <c r="B24726" s="280"/>
    </row>
    <row r="24727" spans="2:2">
      <c r="B24727" s="280"/>
    </row>
    <row r="24728" spans="2:2">
      <c r="B24728" s="280"/>
    </row>
    <row r="24729" spans="2:2">
      <c r="B24729" s="280"/>
    </row>
    <row r="24730" spans="2:2">
      <c r="B24730" s="280"/>
    </row>
    <row r="24731" spans="2:2">
      <c r="B24731" s="280"/>
    </row>
    <row r="24732" spans="2:2">
      <c r="B24732" s="280"/>
    </row>
    <row r="24733" spans="2:2">
      <c r="B24733" s="280"/>
    </row>
    <row r="24734" spans="2:2">
      <c r="B24734" s="280"/>
    </row>
    <row r="24735" spans="2:2">
      <c r="B24735" s="280"/>
    </row>
    <row r="24736" spans="2:2">
      <c r="B24736" s="280"/>
    </row>
    <row r="24737" spans="2:2">
      <c r="B24737" s="280"/>
    </row>
    <row r="24738" spans="2:2">
      <c r="B24738" s="280"/>
    </row>
    <row r="24739" spans="2:2">
      <c r="B24739" s="280"/>
    </row>
    <row r="24740" spans="2:2">
      <c r="B24740" s="280"/>
    </row>
    <row r="24741" spans="2:2">
      <c r="B24741" s="280"/>
    </row>
    <row r="24742" spans="2:2">
      <c r="B24742" s="280"/>
    </row>
    <row r="24743" spans="2:2">
      <c r="B24743" s="280"/>
    </row>
    <row r="24744" spans="2:2">
      <c r="B24744" s="280"/>
    </row>
    <row r="24745" spans="2:2">
      <c r="B24745" s="280"/>
    </row>
    <row r="24746" spans="2:2">
      <c r="B24746" s="280"/>
    </row>
    <row r="24747" spans="2:2">
      <c r="B24747" s="280"/>
    </row>
    <row r="24748" spans="2:2">
      <c r="B24748" s="280"/>
    </row>
    <row r="24749" spans="2:2">
      <c r="B24749" s="280"/>
    </row>
    <row r="24750" spans="2:2">
      <c r="B24750" s="280"/>
    </row>
    <row r="24751" spans="2:2">
      <c r="B24751" s="280"/>
    </row>
    <row r="24752" spans="2:2">
      <c r="B24752" s="280"/>
    </row>
    <row r="24753" spans="2:2">
      <c r="B24753" s="280"/>
    </row>
    <row r="24754" spans="2:2">
      <c r="B24754" s="280"/>
    </row>
    <row r="24755" spans="2:2">
      <c r="B24755" s="280"/>
    </row>
    <row r="24756" spans="2:2">
      <c r="B24756" s="280"/>
    </row>
    <row r="24757" spans="2:2">
      <c r="B24757" s="280"/>
    </row>
    <row r="24758" spans="2:2">
      <c r="B24758" s="280"/>
    </row>
    <row r="24759" spans="2:2">
      <c r="B24759" s="280"/>
    </row>
    <row r="24760" spans="2:2">
      <c r="B24760" s="280"/>
    </row>
    <row r="24761" spans="2:2">
      <c r="B24761" s="280"/>
    </row>
    <row r="24762" spans="2:2">
      <c r="B24762" s="280"/>
    </row>
    <row r="24763" spans="2:2">
      <c r="B24763" s="280"/>
    </row>
    <row r="24764" spans="2:2">
      <c r="B24764" s="280"/>
    </row>
    <row r="24765" spans="2:2">
      <c r="B24765" s="280"/>
    </row>
    <row r="24766" spans="2:2">
      <c r="B24766" s="280"/>
    </row>
    <row r="24767" spans="2:2">
      <c r="B24767" s="280"/>
    </row>
    <row r="24768" spans="2:2">
      <c r="B24768" s="280"/>
    </row>
    <row r="24769" spans="2:2">
      <c r="B24769" s="280"/>
    </row>
    <row r="24770" spans="2:2">
      <c r="B24770" s="280"/>
    </row>
    <row r="24771" spans="2:2">
      <c r="B24771" s="280"/>
    </row>
    <row r="24772" spans="2:2">
      <c r="B24772" s="280"/>
    </row>
    <row r="24773" spans="2:2">
      <c r="B24773" s="280"/>
    </row>
    <row r="24774" spans="2:2">
      <c r="B24774" s="280"/>
    </row>
    <row r="24775" spans="2:2">
      <c r="B24775" s="280"/>
    </row>
    <row r="24776" spans="2:2">
      <c r="B24776" s="280"/>
    </row>
    <row r="24777" spans="2:2">
      <c r="B24777" s="280"/>
    </row>
    <row r="24778" spans="2:2">
      <c r="B24778" s="280"/>
    </row>
    <row r="24779" spans="2:2">
      <c r="B24779" s="280"/>
    </row>
    <row r="24780" spans="2:2">
      <c r="B24780" s="280"/>
    </row>
    <row r="24781" spans="2:2">
      <c r="B24781" s="280"/>
    </row>
    <row r="24782" spans="2:2">
      <c r="B24782" s="280"/>
    </row>
    <row r="24783" spans="2:2">
      <c r="B24783" s="280"/>
    </row>
    <row r="24784" spans="2:2">
      <c r="B24784" s="280"/>
    </row>
    <row r="24785" spans="2:2">
      <c r="B24785" s="280"/>
    </row>
    <row r="24786" spans="2:2">
      <c r="B24786" s="280"/>
    </row>
    <row r="24787" spans="2:2">
      <c r="B24787" s="280"/>
    </row>
    <row r="24788" spans="2:2">
      <c r="B24788" s="280"/>
    </row>
    <row r="24789" spans="2:2">
      <c r="B24789" s="280"/>
    </row>
    <row r="24790" spans="2:2">
      <c r="B24790" s="280"/>
    </row>
    <row r="24791" spans="2:2">
      <c r="B24791" s="280"/>
    </row>
    <row r="24792" spans="2:2">
      <c r="B24792" s="280"/>
    </row>
    <row r="24793" spans="2:2">
      <c r="B24793" s="280"/>
    </row>
    <row r="24794" spans="2:2">
      <c r="B24794" s="280"/>
    </row>
    <row r="24795" spans="2:2">
      <c r="B24795" s="280"/>
    </row>
    <row r="24796" spans="2:2">
      <c r="B24796" s="280"/>
    </row>
    <row r="24797" spans="2:2">
      <c r="B24797" s="280"/>
    </row>
    <row r="24798" spans="2:2">
      <c r="B24798" s="280"/>
    </row>
    <row r="24799" spans="2:2">
      <c r="B24799" s="280"/>
    </row>
    <row r="24800" spans="2:2">
      <c r="B24800" s="280"/>
    </row>
    <row r="24801" spans="2:2">
      <c r="B24801" s="280"/>
    </row>
    <row r="24802" spans="2:2">
      <c r="B24802" s="280"/>
    </row>
    <row r="24803" spans="2:2">
      <c r="B24803" s="280"/>
    </row>
    <row r="24804" spans="2:2">
      <c r="B24804" s="280"/>
    </row>
    <row r="24805" spans="2:2">
      <c r="B24805" s="280"/>
    </row>
    <row r="24806" spans="2:2">
      <c r="B24806" s="280"/>
    </row>
    <row r="24807" spans="2:2">
      <c r="B24807" s="280"/>
    </row>
    <row r="24808" spans="2:2">
      <c r="B24808" s="280"/>
    </row>
    <row r="24809" spans="2:2">
      <c r="B24809" s="280"/>
    </row>
    <row r="24810" spans="2:2">
      <c r="B24810" s="280"/>
    </row>
    <row r="24811" spans="2:2">
      <c r="B24811" s="280"/>
    </row>
    <row r="24812" spans="2:2">
      <c r="B24812" s="280"/>
    </row>
    <row r="24813" spans="2:2">
      <c r="B24813" s="280"/>
    </row>
    <row r="24814" spans="2:2">
      <c r="B24814" s="280"/>
    </row>
    <row r="24815" spans="2:2">
      <c r="B24815" s="280"/>
    </row>
    <row r="24816" spans="2:2">
      <c r="B24816" s="280"/>
    </row>
    <row r="24817" spans="2:2">
      <c r="B24817" s="280"/>
    </row>
    <row r="24818" spans="2:2">
      <c r="B24818" s="280"/>
    </row>
    <row r="24819" spans="2:2">
      <c r="B24819" s="280"/>
    </row>
    <row r="24820" spans="2:2">
      <c r="B24820" s="280"/>
    </row>
    <row r="24821" spans="2:2">
      <c r="B24821" s="280"/>
    </row>
    <row r="24822" spans="2:2">
      <c r="B24822" s="280"/>
    </row>
    <row r="24823" spans="2:2">
      <c r="B24823" s="280"/>
    </row>
    <row r="24824" spans="2:2">
      <c r="B24824" s="280"/>
    </row>
    <row r="24825" spans="2:2">
      <c r="B24825" s="280"/>
    </row>
    <row r="24826" spans="2:2">
      <c r="B24826" s="280"/>
    </row>
    <row r="24827" spans="2:2">
      <c r="B24827" s="280"/>
    </row>
    <row r="24828" spans="2:2">
      <c r="B24828" s="280"/>
    </row>
    <row r="24829" spans="2:2">
      <c r="B24829" s="280"/>
    </row>
    <row r="24830" spans="2:2">
      <c r="B24830" s="280"/>
    </row>
    <row r="24831" spans="2:2">
      <c r="B24831" s="280"/>
    </row>
    <row r="24832" spans="2:2">
      <c r="B24832" s="280"/>
    </row>
    <row r="24833" spans="2:2">
      <c r="B24833" s="280"/>
    </row>
    <row r="24834" spans="2:2">
      <c r="B24834" s="280"/>
    </row>
    <row r="24835" spans="2:2">
      <c r="B24835" s="280"/>
    </row>
    <row r="24836" spans="2:2">
      <c r="B24836" s="280"/>
    </row>
    <row r="24837" spans="2:2">
      <c r="B24837" s="280"/>
    </row>
    <row r="24838" spans="2:2">
      <c r="B24838" s="280"/>
    </row>
    <row r="24839" spans="2:2">
      <c r="B24839" s="280"/>
    </row>
    <row r="24840" spans="2:2">
      <c r="B24840" s="280"/>
    </row>
    <row r="24841" spans="2:2">
      <c r="B24841" s="280"/>
    </row>
    <row r="24842" spans="2:2">
      <c r="B24842" s="280"/>
    </row>
    <row r="24843" spans="2:2">
      <c r="B24843" s="280"/>
    </row>
    <row r="24844" spans="2:2">
      <c r="B24844" s="280"/>
    </row>
    <row r="24845" spans="2:2">
      <c r="B24845" s="280"/>
    </row>
    <row r="24846" spans="2:2">
      <c r="B24846" s="280"/>
    </row>
    <row r="24847" spans="2:2">
      <c r="B24847" s="280"/>
    </row>
    <row r="24848" spans="2:2">
      <c r="B24848" s="280"/>
    </row>
    <row r="24849" spans="2:2">
      <c r="B24849" s="280"/>
    </row>
    <row r="24850" spans="2:2">
      <c r="B24850" s="280"/>
    </row>
    <row r="24851" spans="2:2">
      <c r="B24851" s="280"/>
    </row>
    <row r="24852" spans="2:2">
      <c r="B24852" s="280"/>
    </row>
    <row r="24853" spans="2:2">
      <c r="B24853" s="280"/>
    </row>
    <row r="24854" spans="2:2">
      <c r="B24854" s="280"/>
    </row>
    <row r="24855" spans="2:2">
      <c r="B24855" s="280"/>
    </row>
    <row r="24856" spans="2:2">
      <c r="B24856" s="280"/>
    </row>
    <row r="24857" spans="2:2">
      <c r="B24857" s="280"/>
    </row>
    <row r="24858" spans="2:2">
      <c r="B24858" s="280"/>
    </row>
    <row r="24859" spans="2:2">
      <c r="B24859" s="280"/>
    </row>
    <row r="24860" spans="2:2">
      <c r="B24860" s="280"/>
    </row>
    <row r="24861" spans="2:2">
      <c r="B24861" s="280"/>
    </row>
    <row r="24862" spans="2:2">
      <c r="B24862" s="280"/>
    </row>
    <row r="24863" spans="2:2">
      <c r="B24863" s="280"/>
    </row>
    <row r="24864" spans="2:2">
      <c r="B24864" s="280"/>
    </row>
    <row r="24865" spans="2:2">
      <c r="B24865" s="280"/>
    </row>
    <row r="24866" spans="2:2">
      <c r="B24866" s="280"/>
    </row>
    <row r="24867" spans="2:2">
      <c r="B24867" s="280"/>
    </row>
    <row r="24868" spans="2:2">
      <c r="B24868" s="280"/>
    </row>
    <row r="24869" spans="2:2">
      <c r="B24869" s="280"/>
    </row>
    <row r="24870" spans="2:2">
      <c r="B24870" s="280"/>
    </row>
    <row r="24871" spans="2:2">
      <c r="B24871" s="280"/>
    </row>
    <row r="24872" spans="2:2">
      <c r="B24872" s="280"/>
    </row>
    <row r="24873" spans="2:2">
      <c r="B24873" s="280"/>
    </row>
    <row r="24874" spans="2:2">
      <c r="B24874" s="280"/>
    </row>
    <row r="24875" spans="2:2">
      <c r="B24875" s="280"/>
    </row>
    <row r="24876" spans="2:2">
      <c r="B24876" s="280"/>
    </row>
    <row r="24877" spans="2:2">
      <c r="B24877" s="280"/>
    </row>
    <row r="24878" spans="2:2">
      <c r="B24878" s="280"/>
    </row>
    <row r="24879" spans="2:2">
      <c r="B24879" s="280"/>
    </row>
    <row r="24880" spans="2:2">
      <c r="B24880" s="280"/>
    </row>
    <row r="24881" spans="2:2">
      <c r="B24881" s="280"/>
    </row>
    <row r="24882" spans="2:2">
      <c r="B24882" s="280"/>
    </row>
    <row r="24883" spans="2:2">
      <c r="B24883" s="280"/>
    </row>
    <row r="24884" spans="2:2">
      <c r="B24884" s="280"/>
    </row>
    <row r="24885" spans="2:2">
      <c r="B24885" s="280"/>
    </row>
    <row r="24886" spans="2:2">
      <c r="B24886" s="280"/>
    </row>
    <row r="24887" spans="2:2">
      <c r="B24887" s="280"/>
    </row>
    <row r="24888" spans="2:2">
      <c r="B24888" s="280"/>
    </row>
    <row r="24889" spans="2:2">
      <c r="B24889" s="280"/>
    </row>
    <row r="24890" spans="2:2">
      <c r="B24890" s="280"/>
    </row>
    <row r="24891" spans="2:2">
      <c r="B24891" s="280"/>
    </row>
    <row r="24892" spans="2:2">
      <c r="B24892" s="280"/>
    </row>
    <row r="24893" spans="2:2">
      <c r="B24893" s="280"/>
    </row>
    <row r="24894" spans="2:2">
      <c r="B24894" s="280"/>
    </row>
    <row r="24895" spans="2:2">
      <c r="B24895" s="280"/>
    </row>
    <row r="24896" spans="2:2">
      <c r="B24896" s="280"/>
    </row>
    <row r="24897" spans="2:2">
      <c r="B24897" s="280"/>
    </row>
    <row r="24898" spans="2:2">
      <c r="B24898" s="280"/>
    </row>
    <row r="24899" spans="2:2">
      <c r="B24899" s="280"/>
    </row>
    <row r="24900" spans="2:2">
      <c r="B24900" s="280"/>
    </row>
    <row r="24901" spans="2:2">
      <c r="B24901" s="280"/>
    </row>
    <row r="24902" spans="2:2">
      <c r="B24902" s="280"/>
    </row>
    <row r="24903" spans="2:2">
      <c r="B24903" s="280"/>
    </row>
    <row r="24904" spans="2:2">
      <c r="B24904" s="280"/>
    </row>
    <row r="24905" spans="2:2">
      <c r="B24905" s="280"/>
    </row>
    <row r="24906" spans="2:2">
      <c r="B24906" s="280"/>
    </row>
    <row r="24907" spans="2:2">
      <c r="B24907" s="280"/>
    </row>
    <row r="24908" spans="2:2">
      <c r="B24908" s="280"/>
    </row>
    <row r="24909" spans="2:2">
      <c r="B24909" s="280"/>
    </row>
    <row r="24910" spans="2:2">
      <c r="B24910" s="280"/>
    </row>
    <row r="24911" spans="2:2">
      <c r="B24911" s="280"/>
    </row>
    <row r="24912" spans="2:2">
      <c r="B24912" s="280"/>
    </row>
    <row r="24913" spans="2:2">
      <c r="B24913" s="280"/>
    </row>
    <row r="24914" spans="2:2">
      <c r="B24914" s="280"/>
    </row>
    <row r="24915" spans="2:2">
      <c r="B24915" s="280"/>
    </row>
    <row r="24916" spans="2:2">
      <c r="B24916" s="280"/>
    </row>
    <row r="24917" spans="2:2">
      <c r="B24917" s="280"/>
    </row>
    <row r="24918" spans="2:2">
      <c r="B24918" s="280"/>
    </row>
    <row r="24919" spans="2:2">
      <c r="B24919" s="280"/>
    </row>
    <row r="24920" spans="2:2">
      <c r="B24920" s="280"/>
    </row>
    <row r="24921" spans="2:2">
      <c r="B24921" s="280"/>
    </row>
    <row r="24922" spans="2:2">
      <c r="B24922" s="280"/>
    </row>
    <row r="24923" spans="2:2">
      <c r="B24923" s="280"/>
    </row>
    <row r="24924" spans="2:2">
      <c r="B24924" s="280"/>
    </row>
    <row r="24925" spans="2:2">
      <c r="B24925" s="280"/>
    </row>
    <row r="24926" spans="2:2">
      <c r="B24926" s="280"/>
    </row>
    <row r="24927" spans="2:2">
      <c r="B24927" s="280"/>
    </row>
    <row r="24928" spans="2:2">
      <c r="B24928" s="280"/>
    </row>
    <row r="24929" spans="2:2">
      <c r="B24929" s="280"/>
    </row>
    <row r="24930" spans="2:2">
      <c r="B24930" s="280"/>
    </row>
    <row r="24931" spans="2:2">
      <c r="B24931" s="280"/>
    </row>
    <row r="24932" spans="2:2">
      <c r="B24932" s="280"/>
    </row>
    <row r="24933" spans="2:2">
      <c r="B24933" s="280"/>
    </row>
    <row r="24934" spans="2:2">
      <c r="B24934" s="280"/>
    </row>
    <row r="24935" spans="2:2">
      <c r="B24935" s="280"/>
    </row>
    <row r="24936" spans="2:2">
      <c r="B24936" s="280"/>
    </row>
    <row r="24937" spans="2:2">
      <c r="B24937" s="280"/>
    </row>
    <row r="24938" spans="2:2">
      <c r="B24938" s="280"/>
    </row>
    <row r="24939" spans="2:2">
      <c r="B24939" s="280"/>
    </row>
    <row r="24940" spans="2:2">
      <c r="B24940" s="280"/>
    </row>
    <row r="24941" spans="2:2">
      <c r="B24941" s="280"/>
    </row>
    <row r="24942" spans="2:2">
      <c r="B24942" s="280"/>
    </row>
    <row r="24943" spans="2:2">
      <c r="B24943" s="280"/>
    </row>
    <row r="24944" spans="2:2">
      <c r="B24944" s="280"/>
    </row>
    <row r="24945" spans="2:2">
      <c r="B24945" s="280"/>
    </row>
    <row r="24946" spans="2:2">
      <c r="B24946" s="280"/>
    </row>
    <row r="24947" spans="2:2">
      <c r="B24947" s="280"/>
    </row>
    <row r="24948" spans="2:2">
      <c r="B24948" s="280"/>
    </row>
    <row r="24949" spans="2:2">
      <c r="B24949" s="280"/>
    </row>
    <row r="24950" spans="2:2">
      <c r="B24950" s="280"/>
    </row>
    <row r="24951" spans="2:2">
      <c r="B24951" s="280"/>
    </row>
    <row r="24952" spans="2:2">
      <c r="B24952" s="280"/>
    </row>
    <row r="24953" spans="2:2">
      <c r="B24953" s="280"/>
    </row>
    <row r="24954" spans="2:2">
      <c r="B24954" s="280"/>
    </row>
    <row r="24955" spans="2:2">
      <c r="B24955" s="280"/>
    </row>
    <row r="24956" spans="2:2">
      <c r="B24956" s="280"/>
    </row>
    <row r="24957" spans="2:2">
      <c r="B24957" s="280"/>
    </row>
    <row r="24958" spans="2:2">
      <c r="B24958" s="280"/>
    </row>
    <row r="24959" spans="2:2">
      <c r="B24959" s="280"/>
    </row>
    <row r="24960" spans="2:2">
      <c r="B24960" s="280"/>
    </row>
    <row r="24961" spans="2:2">
      <c r="B24961" s="280"/>
    </row>
    <row r="24962" spans="2:2">
      <c r="B24962" s="280"/>
    </row>
    <row r="24963" spans="2:2">
      <c r="B24963" s="280"/>
    </row>
    <row r="24964" spans="2:2">
      <c r="B24964" s="280"/>
    </row>
    <row r="24965" spans="2:2">
      <c r="B24965" s="280"/>
    </row>
    <row r="24966" spans="2:2">
      <c r="B24966" s="280"/>
    </row>
    <row r="24967" spans="2:2">
      <c r="B24967" s="280"/>
    </row>
    <row r="24968" spans="2:2">
      <c r="B24968" s="280"/>
    </row>
    <row r="24969" spans="2:2">
      <c r="B24969" s="280"/>
    </row>
    <row r="24970" spans="2:2">
      <c r="B24970" s="280"/>
    </row>
    <row r="24971" spans="2:2">
      <c r="B24971" s="280"/>
    </row>
    <row r="24972" spans="2:2">
      <c r="B24972" s="280"/>
    </row>
    <row r="24973" spans="2:2">
      <c r="B24973" s="280"/>
    </row>
    <row r="24974" spans="2:2">
      <c r="B24974" s="280"/>
    </row>
    <row r="24975" spans="2:2">
      <c r="B24975" s="280"/>
    </row>
    <row r="24976" spans="2:2">
      <c r="B24976" s="280"/>
    </row>
    <row r="24977" spans="2:2">
      <c r="B24977" s="280"/>
    </row>
    <row r="24978" spans="2:2">
      <c r="B24978" s="280"/>
    </row>
    <row r="24979" spans="2:2">
      <c r="B24979" s="280"/>
    </row>
    <row r="24980" spans="2:2">
      <c r="B24980" s="280"/>
    </row>
    <row r="24981" spans="2:2">
      <c r="B24981" s="280"/>
    </row>
    <row r="24982" spans="2:2">
      <c r="B24982" s="280"/>
    </row>
    <row r="24983" spans="2:2">
      <c r="B24983" s="280"/>
    </row>
    <row r="24984" spans="2:2">
      <c r="B24984" s="280"/>
    </row>
    <row r="24985" spans="2:2">
      <c r="B24985" s="280"/>
    </row>
    <row r="24986" spans="2:2">
      <c r="B24986" s="280"/>
    </row>
    <row r="24987" spans="2:2">
      <c r="B24987" s="280"/>
    </row>
    <row r="24988" spans="2:2">
      <c r="B24988" s="280"/>
    </row>
    <row r="24989" spans="2:2">
      <c r="B24989" s="280"/>
    </row>
    <row r="24990" spans="2:2">
      <c r="B24990" s="280"/>
    </row>
    <row r="24991" spans="2:2">
      <c r="B24991" s="280"/>
    </row>
    <row r="24992" spans="2:2">
      <c r="B24992" s="280"/>
    </row>
    <row r="24993" spans="2:2">
      <c r="B24993" s="280"/>
    </row>
    <row r="24994" spans="2:2">
      <c r="B24994" s="280"/>
    </row>
    <row r="24995" spans="2:2">
      <c r="B24995" s="280"/>
    </row>
    <row r="24996" spans="2:2">
      <c r="B24996" s="280"/>
    </row>
    <row r="24997" spans="2:2">
      <c r="B24997" s="280"/>
    </row>
    <row r="24998" spans="2:2">
      <c r="B24998" s="280"/>
    </row>
    <row r="24999" spans="2:2">
      <c r="B24999" s="280"/>
    </row>
    <row r="25000" spans="2:2">
      <c r="B25000" s="280"/>
    </row>
    <row r="25001" spans="2:2">
      <c r="B25001" s="280"/>
    </row>
    <row r="25002" spans="2:2">
      <c r="B25002" s="280"/>
    </row>
    <row r="25003" spans="2:2">
      <c r="B25003" s="280"/>
    </row>
    <row r="25004" spans="2:2">
      <c r="B25004" s="280"/>
    </row>
    <row r="25005" spans="2:2">
      <c r="B25005" s="280"/>
    </row>
    <row r="25006" spans="2:2">
      <c r="B25006" s="280"/>
    </row>
    <row r="25007" spans="2:2">
      <c r="B25007" s="280"/>
    </row>
    <row r="25008" spans="2:2">
      <c r="B25008" s="280"/>
    </row>
    <row r="25009" spans="2:2">
      <c r="B25009" s="280"/>
    </row>
    <row r="25010" spans="2:2">
      <c r="B25010" s="280"/>
    </row>
    <row r="25011" spans="2:2">
      <c r="B25011" s="280"/>
    </row>
    <row r="25012" spans="2:2">
      <c r="B25012" s="280"/>
    </row>
    <row r="25013" spans="2:2">
      <c r="B25013" s="280"/>
    </row>
    <row r="25014" spans="2:2">
      <c r="B25014" s="280"/>
    </row>
    <row r="25015" spans="2:2">
      <c r="B25015" s="280"/>
    </row>
    <row r="25016" spans="2:2">
      <c r="B25016" s="280"/>
    </row>
    <row r="25017" spans="2:2">
      <c r="B25017" s="280"/>
    </row>
    <row r="25018" spans="2:2">
      <c r="B25018" s="280"/>
    </row>
    <row r="25019" spans="2:2">
      <c r="B25019" s="280"/>
    </row>
    <row r="25020" spans="2:2">
      <c r="B25020" s="280"/>
    </row>
    <row r="25021" spans="2:2">
      <c r="B25021" s="280"/>
    </row>
    <row r="25022" spans="2:2">
      <c r="B25022" s="280"/>
    </row>
    <row r="25023" spans="2:2">
      <c r="B25023" s="280"/>
    </row>
    <row r="25024" spans="2:2">
      <c r="B25024" s="280"/>
    </row>
    <row r="25025" spans="2:2">
      <c r="B25025" s="280"/>
    </row>
    <row r="25026" spans="2:2">
      <c r="B25026" s="280"/>
    </row>
    <row r="25027" spans="2:2">
      <c r="B25027" s="280"/>
    </row>
    <row r="25028" spans="2:2">
      <c r="B25028" s="280"/>
    </row>
    <row r="25029" spans="2:2">
      <c r="B25029" s="280"/>
    </row>
    <row r="25030" spans="2:2">
      <c r="B25030" s="280"/>
    </row>
    <row r="25031" spans="2:2">
      <c r="B25031" s="280"/>
    </row>
    <row r="25032" spans="2:2">
      <c r="B25032" s="280"/>
    </row>
    <row r="25033" spans="2:2">
      <c r="B25033" s="280"/>
    </row>
    <row r="25034" spans="2:2">
      <c r="B25034" s="280"/>
    </row>
    <row r="25035" spans="2:2">
      <c r="B25035" s="280"/>
    </row>
    <row r="25036" spans="2:2">
      <c r="B25036" s="280"/>
    </row>
    <row r="25037" spans="2:2">
      <c r="B25037" s="280"/>
    </row>
    <row r="25038" spans="2:2">
      <c r="B25038" s="280"/>
    </row>
    <row r="25039" spans="2:2">
      <c r="B25039" s="280"/>
    </row>
    <row r="25040" spans="2:2">
      <c r="B25040" s="280"/>
    </row>
    <row r="25041" spans="2:2">
      <c r="B25041" s="280"/>
    </row>
    <row r="25042" spans="2:2">
      <c r="B25042" s="280"/>
    </row>
    <row r="25043" spans="2:2">
      <c r="B25043" s="280"/>
    </row>
    <row r="25044" spans="2:2">
      <c r="B25044" s="280"/>
    </row>
    <row r="25045" spans="2:2">
      <c r="B25045" s="280"/>
    </row>
    <row r="25046" spans="2:2">
      <c r="B25046" s="280"/>
    </row>
    <row r="25047" spans="2:2">
      <c r="B25047" s="280"/>
    </row>
    <row r="25048" spans="2:2">
      <c r="B25048" s="280"/>
    </row>
    <row r="25049" spans="2:2">
      <c r="B25049" s="280"/>
    </row>
    <row r="25050" spans="2:2">
      <c r="B25050" s="280"/>
    </row>
    <row r="25051" spans="2:2">
      <c r="B25051" s="280"/>
    </row>
    <row r="25052" spans="2:2">
      <c r="B25052" s="280"/>
    </row>
    <row r="25053" spans="2:2">
      <c r="B25053" s="280"/>
    </row>
    <row r="25054" spans="2:2">
      <c r="B25054" s="280"/>
    </row>
    <row r="25055" spans="2:2">
      <c r="B25055" s="280"/>
    </row>
    <row r="25056" spans="2:2">
      <c r="B25056" s="280"/>
    </row>
    <row r="25057" spans="2:2">
      <c r="B25057" s="280"/>
    </row>
    <row r="25058" spans="2:2">
      <c r="B25058" s="280"/>
    </row>
    <row r="25059" spans="2:2">
      <c r="B25059" s="280"/>
    </row>
    <row r="25060" spans="2:2">
      <c r="B25060" s="280"/>
    </row>
    <row r="25061" spans="2:2">
      <c r="B25061" s="280"/>
    </row>
    <row r="25062" spans="2:2">
      <c r="B25062" s="280"/>
    </row>
    <row r="25063" spans="2:2">
      <c r="B25063" s="280"/>
    </row>
    <row r="25064" spans="2:2">
      <c r="B25064" s="280"/>
    </row>
    <row r="25065" spans="2:2">
      <c r="B25065" s="280"/>
    </row>
    <row r="25066" spans="2:2">
      <c r="B25066" s="280"/>
    </row>
    <row r="25067" spans="2:2">
      <c r="B25067" s="280"/>
    </row>
    <row r="25068" spans="2:2">
      <c r="B25068" s="280"/>
    </row>
    <row r="25069" spans="2:2">
      <c r="B25069" s="280"/>
    </row>
    <row r="25070" spans="2:2">
      <c r="B25070" s="280"/>
    </row>
    <row r="25071" spans="2:2">
      <c r="B25071" s="280"/>
    </row>
    <row r="25072" spans="2:2">
      <c r="B25072" s="280"/>
    </row>
    <row r="25073" spans="2:2">
      <c r="B25073" s="280"/>
    </row>
    <row r="25074" spans="2:2">
      <c r="B25074" s="280"/>
    </row>
    <row r="25075" spans="2:2">
      <c r="B25075" s="280"/>
    </row>
    <row r="25076" spans="2:2">
      <c r="B25076" s="280"/>
    </row>
    <row r="25077" spans="2:2">
      <c r="B25077" s="280"/>
    </row>
    <row r="25078" spans="2:2">
      <c r="B25078" s="280"/>
    </row>
    <row r="25079" spans="2:2">
      <c r="B25079" s="280"/>
    </row>
    <row r="25080" spans="2:2">
      <c r="B25080" s="280"/>
    </row>
    <row r="25081" spans="2:2">
      <c r="B25081" s="280"/>
    </row>
    <row r="25082" spans="2:2">
      <c r="B25082" s="280"/>
    </row>
    <row r="25083" spans="2:2">
      <c r="B25083" s="280"/>
    </row>
    <row r="25084" spans="2:2">
      <c r="B25084" s="280"/>
    </row>
    <row r="25085" spans="2:2">
      <c r="B25085" s="280"/>
    </row>
    <row r="25086" spans="2:2">
      <c r="B25086" s="280"/>
    </row>
    <row r="25087" spans="2:2">
      <c r="B25087" s="280"/>
    </row>
    <row r="25088" spans="2:2">
      <c r="B25088" s="280"/>
    </row>
    <row r="25089" spans="2:2">
      <c r="B25089" s="280"/>
    </row>
    <row r="25090" spans="2:2">
      <c r="B25090" s="280"/>
    </row>
    <row r="25091" spans="2:2">
      <c r="B25091" s="280"/>
    </row>
    <row r="25092" spans="2:2">
      <c r="B25092" s="280"/>
    </row>
    <row r="25093" spans="2:2">
      <c r="B25093" s="280"/>
    </row>
    <row r="25094" spans="2:2">
      <c r="B25094" s="280"/>
    </row>
    <row r="25095" spans="2:2">
      <c r="B25095" s="280"/>
    </row>
    <row r="25096" spans="2:2">
      <c r="B25096" s="280"/>
    </row>
    <row r="25097" spans="2:2">
      <c r="B25097" s="280"/>
    </row>
    <row r="25098" spans="2:2">
      <c r="B25098" s="280"/>
    </row>
    <row r="25099" spans="2:2">
      <c r="B25099" s="280"/>
    </row>
    <row r="25100" spans="2:2">
      <c r="B25100" s="280"/>
    </row>
    <row r="25101" spans="2:2">
      <c r="B25101" s="280"/>
    </row>
    <row r="25102" spans="2:2">
      <c r="B25102" s="280"/>
    </row>
    <row r="25103" spans="2:2">
      <c r="B25103" s="280"/>
    </row>
    <row r="25104" spans="2:2">
      <c r="B25104" s="280"/>
    </row>
    <row r="25105" spans="2:2">
      <c r="B25105" s="280"/>
    </row>
    <row r="25106" spans="2:2">
      <c r="B25106" s="280"/>
    </row>
    <row r="25107" spans="2:2">
      <c r="B25107" s="280"/>
    </row>
    <row r="25108" spans="2:2">
      <c r="B25108" s="280"/>
    </row>
    <row r="25109" spans="2:2">
      <c r="B25109" s="280"/>
    </row>
    <row r="25110" spans="2:2">
      <c r="B25110" s="280"/>
    </row>
    <row r="25111" spans="2:2">
      <c r="B25111" s="280"/>
    </row>
    <row r="25112" spans="2:2">
      <c r="B25112" s="280"/>
    </row>
    <row r="25113" spans="2:2">
      <c r="B25113" s="280"/>
    </row>
    <row r="25114" spans="2:2">
      <c r="B25114" s="280"/>
    </row>
    <row r="25115" spans="2:2">
      <c r="B25115" s="280"/>
    </row>
    <row r="25116" spans="2:2">
      <c r="B25116" s="280"/>
    </row>
    <row r="25117" spans="2:2">
      <c r="B25117" s="280"/>
    </row>
    <row r="25118" spans="2:2">
      <c r="B25118" s="280"/>
    </row>
    <row r="25119" spans="2:2">
      <c r="B25119" s="280"/>
    </row>
    <row r="25120" spans="2:2">
      <c r="B25120" s="280"/>
    </row>
    <row r="25121" spans="2:2">
      <c r="B25121" s="280"/>
    </row>
    <row r="25122" spans="2:2">
      <c r="B25122" s="280"/>
    </row>
    <row r="25123" spans="2:2">
      <c r="B25123" s="280"/>
    </row>
    <row r="25124" spans="2:2">
      <c r="B25124" s="280"/>
    </row>
    <row r="25125" spans="2:2">
      <c r="B25125" s="280"/>
    </row>
    <row r="25126" spans="2:2">
      <c r="B25126" s="280"/>
    </row>
    <row r="25127" spans="2:2">
      <c r="B25127" s="280"/>
    </row>
    <row r="25128" spans="2:2">
      <c r="B25128" s="280"/>
    </row>
    <row r="25129" spans="2:2">
      <c r="B25129" s="280"/>
    </row>
    <row r="25130" spans="2:2">
      <c r="B25130" s="280"/>
    </row>
    <row r="25131" spans="2:2">
      <c r="B25131" s="280"/>
    </row>
    <row r="25132" spans="2:2">
      <c r="B25132" s="280"/>
    </row>
    <row r="25133" spans="2:2">
      <c r="B25133" s="280"/>
    </row>
    <row r="25134" spans="2:2">
      <c r="B25134" s="280"/>
    </row>
    <row r="25135" spans="2:2">
      <c r="B25135" s="280"/>
    </row>
    <row r="25136" spans="2:2">
      <c r="B25136" s="280"/>
    </row>
    <row r="25137" spans="2:2">
      <c r="B25137" s="280"/>
    </row>
    <row r="25138" spans="2:2">
      <c r="B25138" s="280"/>
    </row>
    <row r="25139" spans="2:2">
      <c r="B25139" s="280"/>
    </row>
    <row r="25140" spans="2:2">
      <c r="B25140" s="280"/>
    </row>
    <row r="25141" spans="2:2">
      <c r="B25141" s="280"/>
    </row>
    <row r="25142" spans="2:2">
      <c r="B25142" s="280"/>
    </row>
    <row r="25143" spans="2:2">
      <c r="B25143" s="280"/>
    </row>
    <row r="25144" spans="2:2">
      <c r="B25144" s="280"/>
    </row>
    <row r="25145" spans="2:2">
      <c r="B25145" s="280"/>
    </row>
    <row r="25146" spans="2:2">
      <c r="B25146" s="280"/>
    </row>
    <row r="25147" spans="2:2">
      <c r="B25147" s="280"/>
    </row>
    <row r="25148" spans="2:2">
      <c r="B25148" s="280"/>
    </row>
    <row r="25149" spans="2:2">
      <c r="B25149" s="280"/>
    </row>
    <row r="25150" spans="2:2">
      <c r="B25150" s="280"/>
    </row>
    <row r="25151" spans="2:2">
      <c r="B25151" s="280"/>
    </row>
    <row r="25152" spans="2:2">
      <c r="B25152" s="280"/>
    </row>
    <row r="25153" spans="2:2">
      <c r="B25153" s="280"/>
    </row>
    <row r="25154" spans="2:2">
      <c r="B25154" s="280"/>
    </row>
    <row r="25155" spans="2:2">
      <c r="B25155" s="280"/>
    </row>
    <row r="25156" spans="2:2">
      <c r="B25156" s="280"/>
    </row>
    <row r="25157" spans="2:2">
      <c r="B25157" s="280"/>
    </row>
    <row r="25158" spans="2:2">
      <c r="B25158" s="280"/>
    </row>
    <row r="25159" spans="2:2">
      <c r="B25159" s="280"/>
    </row>
    <row r="25160" spans="2:2">
      <c r="B25160" s="280"/>
    </row>
    <row r="25161" spans="2:2">
      <c r="B25161" s="280"/>
    </row>
    <row r="25162" spans="2:2">
      <c r="B25162" s="280"/>
    </row>
    <row r="25163" spans="2:2">
      <c r="B25163" s="280"/>
    </row>
    <row r="25164" spans="2:2">
      <c r="B25164" s="280"/>
    </row>
    <row r="25165" spans="2:2">
      <c r="B25165" s="280"/>
    </row>
    <row r="25166" spans="2:2">
      <c r="B25166" s="280"/>
    </row>
    <row r="25167" spans="2:2">
      <c r="B25167" s="280"/>
    </row>
    <row r="25168" spans="2:2">
      <c r="B25168" s="280"/>
    </row>
    <row r="25169" spans="2:2">
      <c r="B25169" s="280"/>
    </row>
    <row r="25170" spans="2:2">
      <c r="B25170" s="280"/>
    </row>
    <row r="25171" spans="2:2">
      <c r="B25171" s="280"/>
    </row>
    <row r="25172" spans="2:2">
      <c r="B25172" s="280"/>
    </row>
    <row r="25173" spans="2:2">
      <c r="B25173" s="280"/>
    </row>
    <row r="25174" spans="2:2">
      <c r="B25174" s="280"/>
    </row>
    <row r="25175" spans="2:2">
      <c r="B25175" s="280"/>
    </row>
    <row r="25176" spans="2:2">
      <c r="B25176" s="280"/>
    </row>
    <row r="25177" spans="2:2">
      <c r="B25177" s="280"/>
    </row>
    <row r="25178" spans="2:2">
      <c r="B25178" s="280"/>
    </row>
    <row r="25179" spans="2:2">
      <c r="B25179" s="280"/>
    </row>
    <row r="25180" spans="2:2">
      <c r="B25180" s="280"/>
    </row>
    <row r="25181" spans="2:2">
      <c r="B25181" s="280"/>
    </row>
    <row r="25182" spans="2:2">
      <c r="B25182" s="280"/>
    </row>
    <row r="25183" spans="2:2">
      <c r="B25183" s="280"/>
    </row>
    <row r="25184" spans="2:2">
      <c r="B25184" s="280"/>
    </row>
    <row r="25185" spans="2:2">
      <c r="B25185" s="280"/>
    </row>
    <row r="25186" spans="2:2">
      <c r="B25186" s="280"/>
    </row>
    <row r="25187" spans="2:2">
      <c r="B25187" s="280"/>
    </row>
    <row r="25188" spans="2:2">
      <c r="B25188" s="280"/>
    </row>
    <row r="25189" spans="2:2">
      <c r="B25189" s="280"/>
    </row>
    <row r="25190" spans="2:2">
      <c r="B25190" s="280"/>
    </row>
    <row r="25191" spans="2:2">
      <c r="B25191" s="280"/>
    </row>
    <row r="25192" spans="2:2">
      <c r="B25192" s="280"/>
    </row>
    <row r="25193" spans="2:2">
      <c r="B25193" s="280"/>
    </row>
    <row r="25194" spans="2:2">
      <c r="B25194" s="280"/>
    </row>
    <row r="25195" spans="2:2">
      <c r="B25195" s="280"/>
    </row>
    <row r="25196" spans="2:2">
      <c r="B25196" s="280"/>
    </row>
    <row r="25197" spans="2:2">
      <c r="B25197" s="280"/>
    </row>
    <row r="25198" spans="2:2">
      <c r="B25198" s="280"/>
    </row>
    <row r="25199" spans="2:2">
      <c r="B25199" s="280"/>
    </row>
    <row r="25200" spans="2:2">
      <c r="B25200" s="280"/>
    </row>
    <row r="25201" spans="2:2">
      <c r="B25201" s="280"/>
    </row>
    <row r="25202" spans="2:2">
      <c r="B25202" s="280"/>
    </row>
    <row r="25203" spans="2:2">
      <c r="B25203" s="280"/>
    </row>
    <row r="25204" spans="2:2">
      <c r="B25204" s="280"/>
    </row>
    <row r="25205" spans="2:2">
      <c r="B25205" s="280"/>
    </row>
    <row r="25206" spans="2:2">
      <c r="B25206" s="280"/>
    </row>
    <row r="25207" spans="2:2">
      <c r="B25207" s="280"/>
    </row>
    <row r="25208" spans="2:2">
      <c r="B25208" s="280"/>
    </row>
    <row r="25209" spans="2:2">
      <c r="B25209" s="280"/>
    </row>
    <row r="25210" spans="2:2">
      <c r="B25210" s="280"/>
    </row>
    <row r="25211" spans="2:2">
      <c r="B25211" s="280"/>
    </row>
    <row r="25212" spans="2:2">
      <c r="B25212" s="280"/>
    </row>
    <row r="25213" spans="2:2">
      <c r="B25213" s="280"/>
    </row>
    <row r="25214" spans="2:2">
      <c r="B25214" s="280"/>
    </row>
    <row r="25215" spans="2:2">
      <c r="B25215" s="280"/>
    </row>
    <row r="25216" spans="2:2">
      <c r="B25216" s="280"/>
    </row>
    <row r="25217" spans="2:2">
      <c r="B25217" s="280"/>
    </row>
    <row r="25218" spans="2:2">
      <c r="B25218" s="280"/>
    </row>
    <row r="25219" spans="2:2">
      <c r="B25219" s="280"/>
    </row>
    <row r="25220" spans="2:2">
      <c r="B25220" s="280"/>
    </row>
    <row r="25221" spans="2:2">
      <c r="B25221" s="280"/>
    </row>
    <row r="25222" spans="2:2">
      <c r="B25222" s="280"/>
    </row>
    <row r="25223" spans="2:2">
      <c r="B25223" s="280"/>
    </row>
    <row r="25224" spans="2:2">
      <c r="B25224" s="280"/>
    </row>
    <row r="25225" spans="2:2">
      <c r="B25225" s="280"/>
    </row>
    <row r="25226" spans="2:2">
      <c r="B25226" s="280"/>
    </row>
    <row r="25227" spans="2:2">
      <c r="B25227" s="280"/>
    </row>
    <row r="25228" spans="2:2">
      <c r="B25228" s="280"/>
    </row>
    <row r="25229" spans="2:2">
      <c r="B25229" s="280"/>
    </row>
    <row r="25230" spans="2:2">
      <c r="B25230" s="280"/>
    </row>
    <row r="25231" spans="2:2">
      <c r="B25231" s="280"/>
    </row>
    <row r="25232" spans="2:2">
      <c r="B25232" s="280"/>
    </row>
    <row r="25233" spans="2:2">
      <c r="B25233" s="280"/>
    </row>
    <row r="25234" spans="2:2">
      <c r="B25234" s="280"/>
    </row>
    <row r="25235" spans="2:2">
      <c r="B25235" s="280"/>
    </row>
    <row r="25236" spans="2:2">
      <c r="B25236" s="280"/>
    </row>
    <row r="25237" spans="2:2">
      <c r="B25237" s="280"/>
    </row>
    <row r="25238" spans="2:2">
      <c r="B25238" s="280"/>
    </row>
    <row r="25239" spans="2:2">
      <c r="B25239" s="280"/>
    </row>
    <row r="25240" spans="2:2">
      <c r="B25240" s="280"/>
    </row>
    <row r="25241" spans="2:2">
      <c r="B25241" s="280"/>
    </row>
    <row r="25242" spans="2:2">
      <c r="B25242" s="280"/>
    </row>
    <row r="25243" spans="2:2">
      <c r="B25243" s="280"/>
    </row>
    <row r="25244" spans="2:2">
      <c r="B25244" s="280"/>
    </row>
    <row r="25245" spans="2:2">
      <c r="B25245" s="280"/>
    </row>
    <row r="25246" spans="2:2">
      <c r="B25246" s="280"/>
    </row>
    <row r="25247" spans="2:2">
      <c r="B25247" s="280"/>
    </row>
    <row r="25248" spans="2:2">
      <c r="B25248" s="280"/>
    </row>
    <row r="25249" spans="2:2">
      <c r="B25249" s="280"/>
    </row>
    <row r="25250" spans="2:2">
      <c r="B25250" s="280"/>
    </row>
    <row r="25251" spans="2:2">
      <c r="B25251" s="280"/>
    </row>
    <row r="25252" spans="2:2">
      <c r="B25252" s="280"/>
    </row>
    <row r="25253" spans="2:2">
      <c r="B25253" s="280"/>
    </row>
    <row r="25254" spans="2:2">
      <c r="B25254" s="280"/>
    </row>
    <row r="25255" spans="2:2">
      <c r="B25255" s="280"/>
    </row>
    <row r="25256" spans="2:2">
      <c r="B25256" s="280"/>
    </row>
    <row r="25257" spans="2:2">
      <c r="B25257" s="280"/>
    </row>
    <row r="25258" spans="2:2">
      <c r="B25258" s="280"/>
    </row>
    <row r="25259" spans="2:2">
      <c r="B25259" s="280"/>
    </row>
    <row r="25260" spans="2:2">
      <c r="B25260" s="280"/>
    </row>
    <row r="25261" spans="2:2">
      <c r="B25261" s="280"/>
    </row>
    <row r="25262" spans="2:2">
      <c r="B25262" s="280"/>
    </row>
    <row r="25263" spans="2:2">
      <c r="B25263" s="280"/>
    </row>
    <row r="25264" spans="2:2">
      <c r="B25264" s="280"/>
    </row>
    <row r="25265" spans="2:2">
      <c r="B25265" s="280"/>
    </row>
    <row r="25266" spans="2:2">
      <c r="B25266" s="280"/>
    </row>
    <row r="25267" spans="2:2">
      <c r="B25267" s="280"/>
    </row>
    <row r="25268" spans="2:2">
      <c r="B25268" s="280"/>
    </row>
    <row r="25269" spans="2:2">
      <c r="B25269" s="280"/>
    </row>
    <row r="25270" spans="2:2">
      <c r="B25270" s="280"/>
    </row>
    <row r="25271" spans="2:2">
      <c r="B25271" s="280"/>
    </row>
    <row r="25272" spans="2:2">
      <c r="B25272" s="280"/>
    </row>
    <row r="25273" spans="2:2">
      <c r="B25273" s="280"/>
    </row>
    <row r="25274" spans="2:2">
      <c r="B25274" s="280"/>
    </row>
    <row r="25275" spans="2:2">
      <c r="B25275" s="280"/>
    </row>
    <row r="25276" spans="2:2">
      <c r="B25276" s="280"/>
    </row>
    <row r="25277" spans="2:2">
      <c r="B25277" s="280"/>
    </row>
    <row r="25278" spans="2:2">
      <c r="B25278" s="280"/>
    </row>
    <row r="25279" spans="2:2">
      <c r="B25279" s="280"/>
    </row>
    <row r="25280" spans="2:2">
      <c r="B25280" s="280"/>
    </row>
    <row r="25281" spans="2:2">
      <c r="B25281" s="280"/>
    </row>
    <row r="25282" spans="2:2">
      <c r="B25282" s="280"/>
    </row>
    <row r="25283" spans="2:2">
      <c r="B25283" s="280"/>
    </row>
    <row r="25284" spans="2:2">
      <c r="B25284" s="280"/>
    </row>
    <row r="25285" spans="2:2">
      <c r="B25285" s="280"/>
    </row>
    <row r="25286" spans="2:2">
      <c r="B25286" s="280"/>
    </row>
    <row r="25287" spans="2:2">
      <c r="B25287" s="280"/>
    </row>
    <row r="25288" spans="2:2">
      <c r="B25288" s="280"/>
    </row>
    <row r="25289" spans="2:2">
      <c r="B25289" s="280"/>
    </row>
    <row r="25290" spans="2:2">
      <c r="B25290" s="280"/>
    </row>
    <row r="25291" spans="2:2">
      <c r="B25291" s="280"/>
    </row>
    <row r="25292" spans="2:2">
      <c r="B25292" s="280"/>
    </row>
    <row r="25293" spans="2:2">
      <c r="B25293" s="280"/>
    </row>
    <row r="25294" spans="2:2">
      <c r="B25294" s="280"/>
    </row>
    <row r="25295" spans="2:2">
      <c r="B25295" s="280"/>
    </row>
    <row r="25296" spans="2:2">
      <c r="B25296" s="280"/>
    </row>
    <row r="25297" spans="2:2">
      <c r="B25297" s="280"/>
    </row>
    <row r="25298" spans="2:2">
      <c r="B25298" s="280"/>
    </row>
    <row r="25299" spans="2:2">
      <c r="B25299" s="280"/>
    </row>
    <row r="25300" spans="2:2">
      <c r="B25300" s="280"/>
    </row>
    <row r="25301" spans="2:2">
      <c r="B25301" s="280"/>
    </row>
    <row r="25302" spans="2:2">
      <c r="B25302" s="280"/>
    </row>
    <row r="25303" spans="2:2">
      <c r="B25303" s="280"/>
    </row>
    <row r="25304" spans="2:2">
      <c r="B25304" s="280"/>
    </row>
    <row r="25305" spans="2:2">
      <c r="B25305" s="280"/>
    </row>
    <row r="25306" spans="2:2">
      <c r="B25306" s="280"/>
    </row>
    <row r="25307" spans="2:2">
      <c r="B25307" s="280"/>
    </row>
    <row r="25308" spans="2:2">
      <c r="B25308" s="280"/>
    </row>
    <row r="25309" spans="2:2">
      <c r="B25309" s="280"/>
    </row>
    <row r="25310" spans="2:2">
      <c r="B25310" s="280"/>
    </row>
    <row r="25311" spans="2:2">
      <c r="B25311" s="280"/>
    </row>
    <row r="25312" spans="2:2">
      <c r="B25312" s="280"/>
    </row>
    <row r="25313" spans="2:2">
      <c r="B25313" s="280"/>
    </row>
    <row r="25314" spans="2:2">
      <c r="B25314" s="280"/>
    </row>
    <row r="25315" spans="2:2">
      <c r="B25315" s="280"/>
    </row>
    <row r="25316" spans="2:2">
      <c r="B25316" s="280"/>
    </row>
    <row r="25317" spans="2:2">
      <c r="B25317" s="280"/>
    </row>
    <row r="25318" spans="2:2">
      <c r="B25318" s="280"/>
    </row>
    <row r="25319" spans="2:2">
      <c r="B25319" s="280"/>
    </row>
    <row r="25320" spans="2:2">
      <c r="B25320" s="280"/>
    </row>
    <row r="25321" spans="2:2">
      <c r="B25321" s="280"/>
    </row>
    <row r="25322" spans="2:2">
      <c r="B25322" s="280"/>
    </row>
    <row r="25323" spans="2:2">
      <c r="B25323" s="280"/>
    </row>
    <row r="25324" spans="2:2">
      <c r="B25324" s="280"/>
    </row>
    <row r="25325" spans="2:2">
      <c r="B25325" s="280"/>
    </row>
    <row r="25326" spans="2:2">
      <c r="B25326" s="280"/>
    </row>
    <row r="25327" spans="2:2">
      <c r="B25327" s="280"/>
    </row>
    <row r="25328" spans="2:2">
      <c r="B25328" s="280"/>
    </row>
    <row r="25329" spans="2:2">
      <c r="B25329" s="280"/>
    </row>
    <row r="25330" spans="2:2">
      <c r="B25330" s="280"/>
    </row>
    <row r="25331" spans="2:2">
      <c r="B25331" s="280"/>
    </row>
    <row r="25332" spans="2:2">
      <c r="B25332" s="280"/>
    </row>
    <row r="25333" spans="2:2">
      <c r="B25333" s="280"/>
    </row>
    <row r="25334" spans="2:2">
      <c r="B25334" s="280"/>
    </row>
    <row r="25335" spans="2:2">
      <c r="B25335" s="280"/>
    </row>
    <row r="25336" spans="2:2">
      <c r="B25336" s="280"/>
    </row>
    <row r="25337" spans="2:2">
      <c r="B25337" s="280"/>
    </row>
    <row r="25338" spans="2:2">
      <c r="B25338" s="280"/>
    </row>
    <row r="25339" spans="2:2">
      <c r="B25339" s="280"/>
    </row>
    <row r="25340" spans="2:2">
      <c r="B25340" s="280"/>
    </row>
    <row r="25341" spans="2:2">
      <c r="B25341" s="280"/>
    </row>
    <row r="25342" spans="2:2">
      <c r="B25342" s="280"/>
    </row>
    <row r="25343" spans="2:2">
      <c r="B25343" s="280"/>
    </row>
    <row r="25344" spans="2:2">
      <c r="B25344" s="280"/>
    </row>
    <row r="25345" spans="2:2">
      <c r="B25345" s="280"/>
    </row>
    <row r="25346" spans="2:2">
      <c r="B25346" s="280"/>
    </row>
    <row r="25347" spans="2:2">
      <c r="B25347" s="280"/>
    </row>
    <row r="25348" spans="2:2">
      <c r="B25348" s="280"/>
    </row>
    <row r="25349" spans="2:2">
      <c r="B25349" s="280"/>
    </row>
    <row r="25350" spans="2:2">
      <c r="B25350" s="280"/>
    </row>
    <row r="25351" spans="2:2">
      <c r="B25351" s="280"/>
    </row>
    <row r="25352" spans="2:2">
      <c r="B25352" s="280"/>
    </row>
    <row r="25353" spans="2:2">
      <c r="B25353" s="280"/>
    </row>
    <row r="25354" spans="2:2">
      <c r="B25354" s="280"/>
    </row>
    <row r="25355" spans="2:2">
      <c r="B25355" s="280"/>
    </row>
    <row r="25356" spans="2:2">
      <c r="B25356" s="280"/>
    </row>
    <row r="25357" spans="2:2">
      <c r="B25357" s="280"/>
    </row>
    <row r="25358" spans="2:2">
      <c r="B25358" s="280"/>
    </row>
    <row r="25359" spans="2:2">
      <c r="B25359" s="280"/>
    </row>
    <row r="25360" spans="2:2">
      <c r="B25360" s="280"/>
    </row>
    <row r="25361" spans="2:2">
      <c r="B25361" s="280"/>
    </row>
    <row r="25362" spans="2:2">
      <c r="B25362" s="280"/>
    </row>
    <row r="25363" spans="2:2">
      <c r="B25363" s="280"/>
    </row>
    <row r="25364" spans="2:2">
      <c r="B25364" s="280"/>
    </row>
    <row r="25365" spans="2:2">
      <c r="B25365" s="280"/>
    </row>
    <row r="25366" spans="2:2">
      <c r="B25366" s="280"/>
    </row>
    <row r="25367" spans="2:2">
      <c r="B25367" s="280"/>
    </row>
    <row r="25368" spans="2:2">
      <c r="B25368" s="280"/>
    </row>
    <row r="25369" spans="2:2">
      <c r="B25369" s="280"/>
    </row>
    <row r="25370" spans="2:2">
      <c r="B25370" s="280"/>
    </row>
    <row r="25371" spans="2:2">
      <c r="B25371" s="280"/>
    </row>
    <row r="25372" spans="2:2">
      <c r="B25372" s="280"/>
    </row>
    <row r="25373" spans="2:2">
      <c r="B25373" s="280"/>
    </row>
    <row r="25374" spans="2:2">
      <c r="B25374" s="280"/>
    </row>
    <row r="25375" spans="2:2">
      <c r="B25375" s="280"/>
    </row>
    <row r="25376" spans="2:2">
      <c r="B25376" s="280"/>
    </row>
    <row r="25377" spans="2:2">
      <c r="B25377" s="280"/>
    </row>
    <row r="25378" spans="2:2">
      <c r="B25378" s="280"/>
    </row>
    <row r="25379" spans="2:2">
      <c r="B25379" s="280"/>
    </row>
    <row r="25380" spans="2:2">
      <c r="B25380" s="280"/>
    </row>
    <row r="25381" spans="2:2">
      <c r="B25381" s="280"/>
    </row>
    <row r="25382" spans="2:2">
      <c r="B25382" s="280"/>
    </row>
    <row r="25383" spans="2:2">
      <c r="B25383" s="280"/>
    </row>
    <row r="25384" spans="2:2">
      <c r="B25384" s="280"/>
    </row>
    <row r="25385" spans="2:2">
      <c r="B25385" s="280"/>
    </row>
    <row r="25386" spans="2:2">
      <c r="B25386" s="280"/>
    </row>
    <row r="25387" spans="2:2">
      <c r="B25387" s="280"/>
    </row>
    <row r="25388" spans="2:2">
      <c r="B25388" s="280"/>
    </row>
    <row r="25389" spans="2:2">
      <c r="B25389" s="280"/>
    </row>
    <row r="25390" spans="2:2">
      <c r="B25390" s="280"/>
    </row>
    <row r="25391" spans="2:2">
      <c r="B25391" s="280"/>
    </row>
    <row r="25392" spans="2:2">
      <c r="B25392" s="280"/>
    </row>
    <row r="25393" spans="2:2">
      <c r="B25393" s="280"/>
    </row>
    <row r="25394" spans="2:2">
      <c r="B25394" s="280"/>
    </row>
    <row r="25395" spans="2:2">
      <c r="B25395" s="280"/>
    </row>
    <row r="25396" spans="2:2">
      <c r="B25396" s="280"/>
    </row>
    <row r="25397" spans="2:2">
      <c r="B25397" s="280"/>
    </row>
    <row r="25398" spans="2:2">
      <c r="B25398" s="280"/>
    </row>
    <row r="25399" spans="2:2">
      <c r="B25399" s="280"/>
    </row>
    <row r="25400" spans="2:2">
      <c r="B25400" s="280"/>
    </row>
    <row r="25401" spans="2:2">
      <c r="B25401" s="280"/>
    </row>
    <row r="25402" spans="2:2">
      <c r="B25402" s="280"/>
    </row>
    <row r="25403" spans="2:2">
      <c r="B25403" s="280"/>
    </row>
    <row r="25404" spans="2:2">
      <c r="B25404" s="280"/>
    </row>
    <row r="25405" spans="2:2">
      <c r="B25405" s="280"/>
    </row>
    <row r="25406" spans="2:2">
      <c r="B25406" s="280"/>
    </row>
    <row r="25407" spans="2:2">
      <c r="B25407" s="280"/>
    </row>
    <row r="25408" spans="2:2">
      <c r="B25408" s="280"/>
    </row>
    <row r="25409" spans="2:2">
      <c r="B25409" s="280"/>
    </row>
    <row r="25410" spans="2:2">
      <c r="B25410" s="280"/>
    </row>
    <row r="25411" spans="2:2">
      <c r="B25411" s="280"/>
    </row>
    <row r="25412" spans="2:2">
      <c r="B25412" s="280"/>
    </row>
    <row r="25413" spans="2:2">
      <c r="B25413" s="280"/>
    </row>
    <row r="25414" spans="2:2">
      <c r="B25414" s="280"/>
    </row>
    <row r="25415" spans="2:2">
      <c r="B25415" s="280"/>
    </row>
    <row r="25416" spans="2:2">
      <c r="B25416" s="280"/>
    </row>
    <row r="25417" spans="2:2">
      <c r="B25417" s="280"/>
    </row>
    <row r="25418" spans="2:2">
      <c r="B25418" s="280"/>
    </row>
    <row r="25419" spans="2:2">
      <c r="B25419" s="280"/>
    </row>
    <row r="25420" spans="2:2">
      <c r="B25420" s="280"/>
    </row>
    <row r="25421" spans="2:2">
      <c r="B25421" s="280"/>
    </row>
    <row r="25422" spans="2:2">
      <c r="B25422" s="280"/>
    </row>
    <row r="25423" spans="2:2">
      <c r="B25423" s="280"/>
    </row>
    <row r="25424" spans="2:2">
      <c r="B25424" s="280"/>
    </row>
    <row r="25425" spans="2:2">
      <c r="B25425" s="280"/>
    </row>
    <row r="25426" spans="2:2">
      <c r="B25426" s="280"/>
    </row>
    <row r="25427" spans="2:2">
      <c r="B25427" s="280"/>
    </row>
    <row r="25428" spans="2:2">
      <c r="B25428" s="280"/>
    </row>
    <row r="25429" spans="2:2">
      <c r="B25429" s="280"/>
    </row>
    <row r="25430" spans="2:2">
      <c r="B25430" s="280"/>
    </row>
    <row r="25431" spans="2:2">
      <c r="B25431" s="280"/>
    </row>
    <row r="25432" spans="2:2">
      <c r="B25432" s="280"/>
    </row>
    <row r="25433" spans="2:2">
      <c r="B25433" s="280"/>
    </row>
    <row r="25434" spans="2:2">
      <c r="B25434" s="280"/>
    </row>
    <row r="25435" spans="2:2">
      <c r="B25435" s="280"/>
    </row>
    <row r="25436" spans="2:2">
      <c r="B25436" s="280"/>
    </row>
    <row r="25437" spans="2:2">
      <c r="B25437" s="280"/>
    </row>
    <row r="25438" spans="2:2">
      <c r="B25438" s="280"/>
    </row>
    <row r="25439" spans="2:2">
      <c r="B25439" s="280"/>
    </row>
    <row r="25440" spans="2:2">
      <c r="B25440" s="280"/>
    </row>
    <row r="25441" spans="2:2">
      <c r="B25441" s="280"/>
    </row>
    <row r="25442" spans="2:2">
      <c r="B25442" s="280"/>
    </row>
    <row r="25443" spans="2:2">
      <c r="B25443" s="280"/>
    </row>
    <row r="25444" spans="2:2">
      <c r="B25444" s="280"/>
    </row>
    <row r="25445" spans="2:2">
      <c r="B25445" s="280"/>
    </row>
    <row r="25446" spans="2:2">
      <c r="B25446" s="280"/>
    </row>
    <row r="25447" spans="2:2">
      <c r="B25447" s="280"/>
    </row>
    <row r="25448" spans="2:2">
      <c r="B25448" s="280"/>
    </row>
    <row r="25449" spans="2:2">
      <c r="B25449" s="280"/>
    </row>
    <row r="25450" spans="2:2">
      <c r="B25450" s="280"/>
    </row>
    <row r="25451" spans="2:2">
      <c r="B25451" s="280"/>
    </row>
    <row r="25452" spans="2:2">
      <c r="B25452" s="280"/>
    </row>
    <row r="25453" spans="2:2">
      <c r="B25453" s="280"/>
    </row>
    <row r="25454" spans="2:2">
      <c r="B25454" s="280"/>
    </row>
    <row r="25455" spans="2:2">
      <c r="B25455" s="280"/>
    </row>
    <row r="25456" spans="2:2">
      <c r="B25456" s="280"/>
    </row>
    <row r="25457" spans="2:2">
      <c r="B25457" s="280"/>
    </row>
    <row r="25458" spans="2:2">
      <c r="B25458" s="280"/>
    </row>
    <row r="25459" spans="2:2">
      <c r="B25459" s="280"/>
    </row>
    <row r="25460" spans="2:2">
      <c r="B25460" s="280"/>
    </row>
    <row r="25461" spans="2:2">
      <c r="B25461" s="280"/>
    </row>
    <row r="25462" spans="2:2">
      <c r="B25462" s="280"/>
    </row>
    <row r="25463" spans="2:2">
      <c r="B25463" s="280"/>
    </row>
    <row r="25464" spans="2:2">
      <c r="B25464" s="280"/>
    </row>
    <row r="25465" spans="2:2">
      <c r="B25465" s="280"/>
    </row>
    <row r="25466" spans="2:2">
      <c r="B25466" s="280"/>
    </row>
    <row r="25467" spans="2:2">
      <c r="B25467" s="280"/>
    </row>
    <row r="25468" spans="2:2">
      <c r="B25468" s="280"/>
    </row>
    <row r="25469" spans="2:2">
      <c r="B25469" s="280"/>
    </row>
    <row r="25470" spans="2:2">
      <c r="B25470" s="280"/>
    </row>
    <row r="25471" spans="2:2">
      <c r="B25471" s="280"/>
    </row>
    <row r="25472" spans="2:2">
      <c r="B25472" s="280"/>
    </row>
    <row r="25473" spans="2:2">
      <c r="B25473" s="280"/>
    </row>
    <row r="25474" spans="2:2">
      <c r="B25474" s="280"/>
    </row>
    <row r="25475" spans="2:2">
      <c r="B25475" s="280"/>
    </row>
    <row r="25476" spans="2:2">
      <c r="B25476" s="280"/>
    </row>
    <row r="25477" spans="2:2">
      <c r="B25477" s="280"/>
    </row>
    <row r="25478" spans="2:2">
      <c r="B25478" s="280"/>
    </row>
    <row r="25479" spans="2:2">
      <c r="B25479" s="280"/>
    </row>
    <row r="25480" spans="2:2">
      <c r="B25480" s="280"/>
    </row>
    <row r="25481" spans="2:2">
      <c r="B25481" s="280"/>
    </row>
    <row r="25482" spans="2:2">
      <c r="B25482" s="280"/>
    </row>
    <row r="25483" spans="2:2">
      <c r="B25483" s="280"/>
    </row>
    <row r="25484" spans="2:2">
      <c r="B25484" s="280"/>
    </row>
    <row r="25485" spans="2:2">
      <c r="B25485" s="280"/>
    </row>
    <row r="25486" spans="2:2">
      <c r="B25486" s="280"/>
    </row>
    <row r="25487" spans="2:2">
      <c r="B25487" s="280"/>
    </row>
    <row r="25488" spans="2:2">
      <c r="B25488" s="280"/>
    </row>
    <row r="25489" spans="2:2">
      <c r="B25489" s="280"/>
    </row>
    <row r="25490" spans="2:2">
      <c r="B25490" s="280"/>
    </row>
    <row r="25491" spans="2:2">
      <c r="B25491" s="280"/>
    </row>
    <row r="25492" spans="2:2">
      <c r="B25492" s="280"/>
    </row>
    <row r="25493" spans="2:2">
      <c r="B25493" s="280"/>
    </row>
    <row r="25494" spans="2:2">
      <c r="B25494" s="280"/>
    </row>
    <row r="25495" spans="2:2">
      <c r="B25495" s="280"/>
    </row>
    <row r="25496" spans="2:2">
      <c r="B25496" s="280"/>
    </row>
    <row r="25497" spans="2:2">
      <c r="B25497" s="280"/>
    </row>
    <row r="25498" spans="2:2">
      <c r="B25498" s="280"/>
    </row>
    <row r="25499" spans="2:2">
      <c r="B25499" s="280"/>
    </row>
    <row r="25500" spans="2:2">
      <c r="B25500" s="280"/>
    </row>
    <row r="25501" spans="2:2">
      <c r="B25501" s="280"/>
    </row>
    <row r="25502" spans="2:2">
      <c r="B25502" s="280"/>
    </row>
    <row r="25503" spans="2:2">
      <c r="B25503" s="280"/>
    </row>
    <row r="25504" spans="2:2">
      <c r="B25504" s="280"/>
    </row>
    <row r="25505" spans="2:2">
      <c r="B25505" s="280"/>
    </row>
    <row r="25506" spans="2:2">
      <c r="B25506" s="280"/>
    </row>
    <row r="25507" spans="2:2">
      <c r="B25507" s="280"/>
    </row>
    <row r="25508" spans="2:2">
      <c r="B25508" s="280"/>
    </row>
    <row r="25509" spans="2:2">
      <c r="B25509" s="280"/>
    </row>
    <row r="25510" spans="2:2">
      <c r="B25510" s="280"/>
    </row>
    <row r="25511" spans="2:2">
      <c r="B25511" s="280"/>
    </row>
    <row r="25512" spans="2:2">
      <c r="B25512" s="280"/>
    </row>
    <row r="25513" spans="2:2">
      <c r="B25513" s="280"/>
    </row>
    <row r="25514" spans="2:2">
      <c r="B25514" s="280"/>
    </row>
    <row r="25515" spans="2:2">
      <c r="B25515" s="280"/>
    </row>
    <row r="25516" spans="2:2">
      <c r="B25516" s="280"/>
    </row>
    <row r="25517" spans="2:2">
      <c r="B25517" s="280"/>
    </row>
    <row r="25518" spans="2:2">
      <c r="B25518" s="280"/>
    </row>
    <row r="25519" spans="2:2">
      <c r="B25519" s="280"/>
    </row>
    <row r="25520" spans="2:2">
      <c r="B25520" s="280"/>
    </row>
    <row r="25521" spans="2:2">
      <c r="B25521" s="280"/>
    </row>
    <row r="25522" spans="2:2">
      <c r="B25522" s="280"/>
    </row>
    <row r="25523" spans="2:2">
      <c r="B25523" s="280"/>
    </row>
    <row r="25524" spans="2:2">
      <c r="B25524" s="280"/>
    </row>
    <row r="25525" spans="2:2">
      <c r="B25525" s="280"/>
    </row>
    <row r="25526" spans="2:2">
      <c r="B25526" s="280"/>
    </row>
    <row r="25527" spans="2:2">
      <c r="B25527" s="280"/>
    </row>
    <row r="25528" spans="2:2">
      <c r="B25528" s="280"/>
    </row>
    <row r="25529" spans="2:2">
      <c r="B25529" s="280"/>
    </row>
    <row r="25530" spans="2:2">
      <c r="B25530" s="280"/>
    </row>
    <row r="25531" spans="2:2">
      <c r="B25531" s="280"/>
    </row>
    <row r="25532" spans="2:2">
      <c r="B25532" s="280"/>
    </row>
    <row r="25533" spans="2:2">
      <c r="B25533" s="280"/>
    </row>
    <row r="25534" spans="2:2">
      <c r="B25534" s="280"/>
    </row>
    <row r="25535" spans="2:2">
      <c r="B25535" s="280"/>
    </row>
    <row r="25536" spans="2:2">
      <c r="B25536" s="280"/>
    </row>
    <row r="25537" spans="2:2">
      <c r="B25537" s="280"/>
    </row>
    <row r="25538" spans="2:2">
      <c r="B25538" s="280"/>
    </row>
    <row r="25539" spans="2:2">
      <c r="B25539" s="280"/>
    </row>
    <row r="25540" spans="2:2">
      <c r="B25540" s="280"/>
    </row>
    <row r="25541" spans="2:2">
      <c r="B25541" s="280"/>
    </row>
    <row r="25542" spans="2:2">
      <c r="B25542" s="280"/>
    </row>
    <row r="25543" spans="2:2">
      <c r="B25543" s="280"/>
    </row>
    <row r="25544" spans="2:2">
      <c r="B25544" s="280"/>
    </row>
    <row r="25545" spans="2:2">
      <c r="B25545" s="280"/>
    </row>
    <row r="25546" spans="2:2">
      <c r="B25546" s="280"/>
    </row>
    <row r="25547" spans="2:2">
      <c r="B25547" s="280"/>
    </row>
    <row r="25548" spans="2:2">
      <c r="B25548" s="280"/>
    </row>
    <row r="25549" spans="2:2">
      <c r="B25549" s="280"/>
    </row>
    <row r="25550" spans="2:2">
      <c r="B25550" s="280"/>
    </row>
    <row r="25551" spans="2:2">
      <c r="B25551" s="280"/>
    </row>
    <row r="25552" spans="2:2">
      <c r="B25552" s="280"/>
    </row>
    <row r="25553" spans="2:2">
      <c r="B25553" s="280"/>
    </row>
    <row r="25554" spans="2:2">
      <c r="B25554" s="280"/>
    </row>
    <row r="25555" spans="2:2">
      <c r="B25555" s="280"/>
    </row>
    <row r="25556" spans="2:2">
      <c r="B25556" s="280"/>
    </row>
    <row r="25557" spans="2:2">
      <c r="B25557" s="280"/>
    </row>
    <row r="25558" spans="2:2">
      <c r="B25558" s="280"/>
    </row>
    <row r="25559" spans="2:2">
      <c r="B25559" s="280"/>
    </row>
    <row r="25560" spans="2:2">
      <c r="B25560" s="280"/>
    </row>
    <row r="25561" spans="2:2">
      <c r="B25561" s="280"/>
    </row>
    <row r="25562" spans="2:2">
      <c r="B25562" s="280"/>
    </row>
    <row r="25563" spans="2:2">
      <c r="B25563" s="280"/>
    </row>
    <row r="25564" spans="2:2">
      <c r="B25564" s="280"/>
    </row>
    <row r="25565" spans="2:2">
      <c r="B25565" s="280"/>
    </row>
    <row r="25566" spans="2:2">
      <c r="B25566" s="280"/>
    </row>
    <row r="25567" spans="2:2">
      <c r="B25567" s="280"/>
    </row>
    <row r="25568" spans="2:2">
      <c r="B25568" s="280"/>
    </row>
    <row r="25569" spans="2:2">
      <c r="B25569" s="280"/>
    </row>
    <row r="25570" spans="2:2">
      <c r="B25570" s="280"/>
    </row>
    <row r="25571" spans="2:2">
      <c r="B25571" s="280"/>
    </row>
    <row r="25572" spans="2:2">
      <c r="B25572" s="280"/>
    </row>
    <row r="25573" spans="2:2">
      <c r="B25573" s="280"/>
    </row>
    <row r="25574" spans="2:2">
      <c r="B25574" s="280"/>
    </row>
    <row r="25575" spans="2:2">
      <c r="B25575" s="280"/>
    </row>
    <row r="25576" spans="2:2">
      <c r="B25576" s="280"/>
    </row>
    <row r="25577" spans="2:2">
      <c r="B25577" s="280"/>
    </row>
    <row r="25578" spans="2:2">
      <c r="B25578" s="280"/>
    </row>
    <row r="25579" spans="2:2">
      <c r="B25579" s="280"/>
    </row>
    <row r="25580" spans="2:2">
      <c r="B25580" s="280"/>
    </row>
    <row r="25581" spans="2:2">
      <c r="B25581" s="280"/>
    </row>
    <row r="25582" spans="2:2">
      <c r="B25582" s="280"/>
    </row>
    <row r="25583" spans="2:2">
      <c r="B25583" s="280"/>
    </row>
    <row r="25584" spans="2:2">
      <c r="B25584" s="280"/>
    </row>
    <row r="25585" spans="2:2">
      <c r="B25585" s="280"/>
    </row>
    <row r="25586" spans="2:2">
      <c r="B25586" s="280"/>
    </row>
    <row r="25587" spans="2:2">
      <c r="B25587" s="280"/>
    </row>
    <row r="25588" spans="2:2">
      <c r="B25588" s="280"/>
    </row>
    <row r="25589" spans="2:2">
      <c r="B25589" s="280"/>
    </row>
    <row r="25590" spans="2:2">
      <c r="B25590" s="280"/>
    </row>
    <row r="25591" spans="2:2">
      <c r="B25591" s="280"/>
    </row>
    <row r="25592" spans="2:2">
      <c r="B25592" s="280"/>
    </row>
    <row r="25593" spans="2:2">
      <c r="B25593" s="280"/>
    </row>
    <row r="25594" spans="2:2">
      <c r="B25594" s="280"/>
    </row>
    <row r="25595" spans="2:2">
      <c r="B25595" s="280"/>
    </row>
    <row r="25596" spans="2:2">
      <c r="B25596" s="280"/>
    </row>
    <row r="25597" spans="2:2">
      <c r="B25597" s="280"/>
    </row>
    <row r="25598" spans="2:2">
      <c r="B25598" s="280"/>
    </row>
    <row r="25599" spans="2:2">
      <c r="B25599" s="280"/>
    </row>
    <row r="25600" spans="2:2">
      <c r="B25600" s="280"/>
    </row>
    <row r="25601" spans="2:2">
      <c r="B25601" s="280"/>
    </row>
    <row r="25602" spans="2:2">
      <c r="B25602" s="280"/>
    </row>
    <row r="25603" spans="2:2">
      <c r="B25603" s="280"/>
    </row>
    <row r="25604" spans="2:2">
      <c r="B25604" s="280"/>
    </row>
    <row r="25605" spans="2:2">
      <c r="B25605" s="280"/>
    </row>
    <row r="25606" spans="2:2">
      <c r="B25606" s="280"/>
    </row>
    <row r="25607" spans="2:2">
      <c r="B25607" s="280"/>
    </row>
    <row r="25608" spans="2:2">
      <c r="B25608" s="280"/>
    </row>
    <row r="25609" spans="2:2">
      <c r="B25609" s="280"/>
    </row>
    <row r="25610" spans="2:2">
      <c r="B25610" s="280"/>
    </row>
    <row r="25611" spans="2:2">
      <c r="B25611" s="280"/>
    </row>
    <row r="25612" spans="2:2">
      <c r="B25612" s="280"/>
    </row>
    <row r="25613" spans="2:2">
      <c r="B25613" s="280"/>
    </row>
    <row r="25614" spans="2:2">
      <c r="B25614" s="280"/>
    </row>
    <row r="25615" spans="2:2">
      <c r="B25615" s="280"/>
    </row>
    <row r="25616" spans="2:2">
      <c r="B25616" s="280"/>
    </row>
    <row r="25617" spans="2:2">
      <c r="B25617" s="280"/>
    </row>
    <row r="25618" spans="2:2">
      <c r="B25618" s="280"/>
    </row>
    <row r="25619" spans="2:2">
      <c r="B25619" s="280"/>
    </row>
    <row r="25620" spans="2:2">
      <c r="B25620" s="280"/>
    </row>
    <row r="25621" spans="2:2">
      <c r="B25621" s="280"/>
    </row>
    <row r="25622" spans="2:2">
      <c r="B25622" s="280"/>
    </row>
    <row r="25623" spans="2:2">
      <c r="B25623" s="280"/>
    </row>
    <row r="25624" spans="2:2">
      <c r="B25624" s="280"/>
    </row>
    <row r="25625" spans="2:2">
      <c r="B25625" s="280"/>
    </row>
    <row r="25626" spans="2:2">
      <c r="B25626" s="280"/>
    </row>
    <row r="25627" spans="2:2">
      <c r="B25627" s="280"/>
    </row>
    <row r="25628" spans="2:2">
      <c r="B25628" s="280"/>
    </row>
    <row r="25629" spans="2:2">
      <c r="B25629" s="280"/>
    </row>
    <row r="25630" spans="2:2">
      <c r="B25630" s="280"/>
    </row>
    <row r="25631" spans="2:2">
      <c r="B25631" s="280"/>
    </row>
    <row r="25632" spans="2:2">
      <c r="B25632" s="280"/>
    </row>
    <row r="25633" spans="2:2">
      <c r="B25633" s="280"/>
    </row>
    <row r="25634" spans="2:2">
      <c r="B25634" s="280"/>
    </row>
    <row r="25635" spans="2:2">
      <c r="B25635" s="280"/>
    </row>
    <row r="25636" spans="2:2">
      <c r="B25636" s="280"/>
    </row>
    <row r="25637" spans="2:2">
      <c r="B25637" s="280"/>
    </row>
    <row r="25638" spans="2:2">
      <c r="B25638" s="280"/>
    </row>
    <row r="25639" spans="2:2">
      <c r="B25639" s="280"/>
    </row>
    <row r="25640" spans="2:2">
      <c r="B25640" s="280"/>
    </row>
    <row r="25641" spans="2:2">
      <c r="B25641" s="280"/>
    </row>
    <row r="25642" spans="2:2">
      <c r="B25642" s="280"/>
    </row>
    <row r="25643" spans="2:2">
      <c r="B25643" s="280"/>
    </row>
    <row r="25644" spans="2:2">
      <c r="B25644" s="280"/>
    </row>
    <row r="25645" spans="2:2">
      <c r="B25645" s="280"/>
    </row>
    <row r="25646" spans="2:2">
      <c r="B25646" s="280"/>
    </row>
    <row r="25647" spans="2:2">
      <c r="B25647" s="280"/>
    </row>
    <row r="25648" spans="2:2">
      <c r="B25648" s="280"/>
    </row>
    <row r="25649" spans="2:2">
      <c r="B25649" s="280"/>
    </row>
    <row r="25650" spans="2:2">
      <c r="B25650" s="280"/>
    </row>
    <row r="25651" spans="2:2">
      <c r="B25651" s="280"/>
    </row>
    <row r="25652" spans="2:2">
      <c r="B25652" s="280"/>
    </row>
    <row r="25653" spans="2:2">
      <c r="B25653" s="280"/>
    </row>
    <row r="25654" spans="2:2">
      <c r="B25654" s="280"/>
    </row>
    <row r="25655" spans="2:2">
      <c r="B25655" s="280"/>
    </row>
    <row r="25656" spans="2:2">
      <c r="B25656" s="280"/>
    </row>
    <row r="25657" spans="2:2">
      <c r="B25657" s="280"/>
    </row>
    <row r="25658" spans="2:2">
      <c r="B25658" s="280"/>
    </row>
    <row r="25659" spans="2:2">
      <c r="B25659" s="280"/>
    </row>
    <row r="25660" spans="2:2">
      <c r="B25660" s="280"/>
    </row>
    <row r="25661" spans="2:2">
      <c r="B25661" s="280"/>
    </row>
    <row r="25662" spans="2:2">
      <c r="B25662" s="280"/>
    </row>
    <row r="25663" spans="2:2">
      <c r="B25663" s="280"/>
    </row>
    <row r="25664" spans="2:2">
      <c r="B25664" s="280"/>
    </row>
    <row r="25665" spans="2:2">
      <c r="B25665" s="280"/>
    </row>
    <row r="25666" spans="2:2">
      <c r="B25666" s="280"/>
    </row>
    <row r="25667" spans="2:2">
      <c r="B25667" s="280"/>
    </row>
    <row r="25668" spans="2:2">
      <c r="B25668" s="280"/>
    </row>
    <row r="25669" spans="2:2">
      <c r="B25669" s="280"/>
    </row>
    <row r="25670" spans="2:2">
      <c r="B25670" s="280"/>
    </row>
    <row r="25671" spans="2:2">
      <c r="B25671" s="280"/>
    </row>
    <row r="25672" spans="2:2">
      <c r="B25672" s="280"/>
    </row>
    <row r="25673" spans="2:2">
      <c r="B25673" s="280"/>
    </row>
    <row r="25674" spans="2:2">
      <c r="B25674" s="280"/>
    </row>
    <row r="25675" spans="2:2">
      <c r="B25675" s="280"/>
    </row>
    <row r="25676" spans="2:2">
      <c r="B25676" s="280"/>
    </row>
    <row r="25677" spans="2:2">
      <c r="B25677" s="280"/>
    </row>
    <row r="25678" spans="2:2">
      <c r="B25678" s="280"/>
    </row>
    <row r="25679" spans="2:2">
      <c r="B25679" s="280"/>
    </row>
    <row r="25680" spans="2:2">
      <c r="B25680" s="280"/>
    </row>
    <row r="25681" spans="2:2">
      <c r="B25681" s="280"/>
    </row>
    <row r="25682" spans="2:2">
      <c r="B25682" s="280"/>
    </row>
    <row r="25683" spans="2:2">
      <c r="B25683" s="280"/>
    </row>
    <row r="25684" spans="2:2">
      <c r="B25684" s="280"/>
    </row>
    <row r="25685" spans="2:2">
      <c r="B25685" s="280"/>
    </row>
    <row r="25686" spans="2:2">
      <c r="B25686" s="280"/>
    </row>
    <row r="25687" spans="2:2">
      <c r="B25687" s="280"/>
    </row>
    <row r="25688" spans="2:2">
      <c r="B25688" s="280"/>
    </row>
    <row r="25689" spans="2:2">
      <c r="B25689" s="280"/>
    </row>
    <row r="25690" spans="2:2">
      <c r="B25690" s="280"/>
    </row>
    <row r="25691" spans="2:2">
      <c r="B25691" s="280"/>
    </row>
    <row r="25692" spans="2:2">
      <c r="B25692" s="280"/>
    </row>
    <row r="25693" spans="2:2">
      <c r="B25693" s="280"/>
    </row>
    <row r="25694" spans="2:2">
      <c r="B25694" s="280"/>
    </row>
    <row r="25695" spans="2:2">
      <c r="B25695" s="280"/>
    </row>
    <row r="25696" spans="2:2">
      <c r="B25696" s="280"/>
    </row>
    <row r="25697" spans="2:2">
      <c r="B25697" s="280"/>
    </row>
    <row r="25698" spans="2:2">
      <c r="B25698" s="280"/>
    </row>
    <row r="25699" spans="2:2">
      <c r="B25699" s="280"/>
    </row>
    <row r="25700" spans="2:2">
      <c r="B25700" s="280"/>
    </row>
    <row r="25701" spans="2:2">
      <c r="B25701" s="280"/>
    </row>
    <row r="25702" spans="2:2">
      <c r="B25702" s="280"/>
    </row>
    <row r="25703" spans="2:2">
      <c r="B25703" s="280"/>
    </row>
    <row r="25704" spans="2:2">
      <c r="B25704" s="280"/>
    </row>
    <row r="25705" spans="2:2">
      <c r="B25705" s="280"/>
    </row>
    <row r="25706" spans="2:2">
      <c r="B25706" s="280"/>
    </row>
    <row r="25707" spans="2:2">
      <c r="B25707" s="280"/>
    </row>
    <row r="25708" spans="2:2">
      <c r="B25708" s="280"/>
    </row>
    <row r="25709" spans="2:2">
      <c r="B25709" s="280"/>
    </row>
    <row r="25710" spans="2:2">
      <c r="B25710" s="280"/>
    </row>
    <row r="25711" spans="2:2">
      <c r="B25711" s="280"/>
    </row>
    <row r="25712" spans="2:2">
      <c r="B25712" s="280"/>
    </row>
    <row r="25713" spans="2:2">
      <c r="B25713" s="280"/>
    </row>
    <row r="25714" spans="2:2">
      <c r="B25714" s="280"/>
    </row>
    <row r="25715" spans="2:2">
      <c r="B25715" s="280"/>
    </row>
    <row r="25716" spans="2:2">
      <c r="B25716" s="280"/>
    </row>
    <row r="25717" spans="2:2">
      <c r="B25717" s="280"/>
    </row>
    <row r="25718" spans="2:2">
      <c r="B25718" s="280"/>
    </row>
    <row r="25719" spans="2:2">
      <c r="B25719" s="280"/>
    </row>
    <row r="25720" spans="2:2">
      <c r="B25720" s="280"/>
    </row>
    <row r="25721" spans="2:2">
      <c r="B25721" s="280"/>
    </row>
    <row r="25722" spans="2:2">
      <c r="B25722" s="280"/>
    </row>
    <row r="25723" spans="2:2">
      <c r="B25723" s="280"/>
    </row>
    <row r="25724" spans="2:2">
      <c r="B25724" s="280"/>
    </row>
    <row r="25725" spans="2:2">
      <c r="B25725" s="280"/>
    </row>
    <row r="25726" spans="2:2">
      <c r="B25726" s="280"/>
    </row>
    <row r="25727" spans="2:2">
      <c r="B25727" s="280"/>
    </row>
    <row r="25728" spans="2:2">
      <c r="B25728" s="280"/>
    </row>
    <row r="25729" spans="2:2">
      <c r="B25729" s="280"/>
    </row>
    <row r="25730" spans="2:2">
      <c r="B25730" s="280"/>
    </row>
    <row r="25731" spans="2:2">
      <c r="B25731" s="280"/>
    </row>
    <row r="25732" spans="2:2">
      <c r="B25732" s="280"/>
    </row>
    <row r="25733" spans="2:2">
      <c r="B25733" s="280"/>
    </row>
    <row r="25734" spans="2:2">
      <c r="B25734" s="280"/>
    </row>
    <row r="25735" spans="2:2">
      <c r="B25735" s="280"/>
    </row>
    <row r="25736" spans="2:2">
      <c r="B25736" s="280"/>
    </row>
    <row r="25737" spans="2:2">
      <c r="B25737" s="280"/>
    </row>
    <row r="25738" spans="2:2">
      <c r="B25738" s="280"/>
    </row>
    <row r="25739" spans="2:2">
      <c r="B25739" s="280"/>
    </row>
    <row r="25740" spans="2:2">
      <c r="B25740" s="280"/>
    </row>
    <row r="25741" spans="2:2">
      <c r="B25741" s="280"/>
    </row>
    <row r="25742" spans="2:2">
      <c r="B25742" s="280"/>
    </row>
    <row r="25743" spans="2:2">
      <c r="B25743" s="280"/>
    </row>
    <row r="25744" spans="2:2">
      <c r="B25744" s="280"/>
    </row>
    <row r="25745" spans="2:2">
      <c r="B25745" s="280"/>
    </row>
    <row r="25746" spans="2:2">
      <c r="B25746" s="280"/>
    </row>
    <row r="25747" spans="2:2">
      <c r="B25747" s="280"/>
    </row>
    <row r="25748" spans="2:2">
      <c r="B25748" s="280"/>
    </row>
    <row r="25749" spans="2:2">
      <c r="B25749" s="280"/>
    </row>
    <row r="25750" spans="2:2">
      <c r="B25750" s="280"/>
    </row>
    <row r="25751" spans="2:2">
      <c r="B25751" s="280"/>
    </row>
    <row r="25752" spans="2:2">
      <c r="B25752" s="280"/>
    </row>
    <row r="25753" spans="2:2">
      <c r="B25753" s="280"/>
    </row>
    <row r="25754" spans="2:2">
      <c r="B25754" s="280"/>
    </row>
    <row r="25755" spans="2:2">
      <c r="B25755" s="280"/>
    </row>
    <row r="25756" spans="2:2">
      <c r="B25756" s="280"/>
    </row>
    <row r="25757" spans="2:2">
      <c r="B25757" s="280"/>
    </row>
    <row r="25758" spans="2:2">
      <c r="B25758" s="280"/>
    </row>
    <row r="25759" spans="2:2">
      <c r="B25759" s="280"/>
    </row>
    <row r="25760" spans="2:2">
      <c r="B25760" s="280"/>
    </row>
    <row r="25761" spans="2:2">
      <c r="B25761" s="280"/>
    </row>
    <row r="25762" spans="2:2">
      <c r="B25762" s="280"/>
    </row>
    <row r="25763" spans="2:2">
      <c r="B25763" s="280"/>
    </row>
    <row r="25764" spans="2:2">
      <c r="B25764" s="280"/>
    </row>
    <row r="25765" spans="2:2">
      <c r="B25765" s="280"/>
    </row>
    <row r="25766" spans="2:2">
      <c r="B25766" s="280"/>
    </row>
    <row r="25767" spans="2:2">
      <c r="B25767" s="280"/>
    </row>
    <row r="25768" spans="2:2">
      <c r="B25768" s="280"/>
    </row>
    <row r="25769" spans="2:2">
      <c r="B25769" s="280"/>
    </row>
    <row r="25770" spans="2:2">
      <c r="B25770" s="280"/>
    </row>
    <row r="25771" spans="2:2">
      <c r="B25771" s="280"/>
    </row>
    <row r="25772" spans="2:2">
      <c r="B25772" s="280"/>
    </row>
    <row r="25773" spans="2:2">
      <c r="B25773" s="280"/>
    </row>
    <row r="25774" spans="2:2">
      <c r="B25774" s="280"/>
    </row>
    <row r="25775" spans="2:2">
      <c r="B25775" s="280"/>
    </row>
    <row r="25776" spans="2:2">
      <c r="B25776" s="280"/>
    </row>
    <row r="25777" spans="2:2">
      <c r="B25777" s="280"/>
    </row>
    <row r="25778" spans="2:2">
      <c r="B25778" s="280"/>
    </row>
    <row r="25779" spans="2:2">
      <c r="B25779" s="280"/>
    </row>
    <row r="25780" spans="2:2">
      <c r="B25780" s="280"/>
    </row>
    <row r="25781" spans="2:2">
      <c r="B25781" s="280"/>
    </row>
    <row r="25782" spans="2:2">
      <c r="B25782" s="280"/>
    </row>
    <row r="25783" spans="2:2">
      <c r="B25783" s="280"/>
    </row>
    <row r="25784" spans="2:2">
      <c r="B25784" s="280"/>
    </row>
    <row r="25785" spans="2:2">
      <c r="B25785" s="280"/>
    </row>
    <row r="25786" spans="2:2">
      <c r="B25786" s="280"/>
    </row>
    <row r="25787" spans="2:2">
      <c r="B25787" s="280"/>
    </row>
    <row r="25788" spans="2:2">
      <c r="B25788" s="280"/>
    </row>
    <row r="25789" spans="2:2">
      <c r="B25789" s="280"/>
    </row>
    <row r="25790" spans="2:2">
      <c r="B25790" s="280"/>
    </row>
    <row r="25791" spans="2:2">
      <c r="B25791" s="280"/>
    </row>
    <row r="25792" spans="2:2">
      <c r="B25792" s="280"/>
    </row>
    <row r="25793" spans="2:2">
      <c r="B25793" s="280"/>
    </row>
    <row r="25794" spans="2:2">
      <c r="B25794" s="280"/>
    </row>
    <row r="25795" spans="2:2">
      <c r="B25795" s="280"/>
    </row>
    <row r="25796" spans="2:2">
      <c r="B25796" s="280"/>
    </row>
    <row r="25797" spans="2:2">
      <c r="B25797" s="280"/>
    </row>
    <row r="25798" spans="2:2">
      <c r="B25798" s="280"/>
    </row>
    <row r="25799" spans="2:2">
      <c r="B25799" s="280"/>
    </row>
    <row r="25800" spans="2:2">
      <c r="B25800" s="280"/>
    </row>
    <row r="25801" spans="2:2">
      <c r="B25801" s="280"/>
    </row>
    <row r="25802" spans="2:2">
      <c r="B25802" s="280"/>
    </row>
    <row r="25803" spans="2:2">
      <c r="B25803" s="280"/>
    </row>
    <row r="25804" spans="2:2">
      <c r="B25804" s="280"/>
    </row>
    <row r="25805" spans="2:2">
      <c r="B25805" s="280"/>
    </row>
    <row r="25806" spans="2:2">
      <c r="B25806" s="280"/>
    </row>
    <row r="25807" spans="2:2">
      <c r="B25807" s="280"/>
    </row>
    <row r="25808" spans="2:2">
      <c r="B25808" s="280"/>
    </row>
    <row r="25809" spans="2:2">
      <c r="B25809" s="280"/>
    </row>
    <row r="25810" spans="2:2">
      <c r="B25810" s="280"/>
    </row>
    <row r="25811" spans="2:2">
      <c r="B25811" s="280"/>
    </row>
    <row r="25812" spans="2:2">
      <c r="B25812" s="280"/>
    </row>
    <row r="25813" spans="2:2">
      <c r="B25813" s="280"/>
    </row>
    <row r="25814" spans="2:2">
      <c r="B25814" s="280"/>
    </row>
    <row r="25815" spans="2:2">
      <c r="B25815" s="280"/>
    </row>
    <row r="25816" spans="2:2">
      <c r="B25816" s="280"/>
    </row>
    <row r="25817" spans="2:2">
      <c r="B25817" s="280"/>
    </row>
    <row r="25818" spans="2:2">
      <c r="B25818" s="280"/>
    </row>
    <row r="25819" spans="2:2">
      <c r="B25819" s="280"/>
    </row>
    <row r="25820" spans="2:2">
      <c r="B25820" s="280"/>
    </row>
    <row r="25821" spans="2:2">
      <c r="B25821" s="280"/>
    </row>
    <row r="25822" spans="2:2">
      <c r="B25822" s="280"/>
    </row>
    <row r="25823" spans="2:2">
      <c r="B25823" s="280"/>
    </row>
    <row r="25824" spans="2:2">
      <c r="B25824" s="280"/>
    </row>
    <row r="25825" spans="2:2">
      <c r="B25825" s="280"/>
    </row>
    <row r="25826" spans="2:2">
      <c r="B25826" s="280"/>
    </row>
    <row r="25827" spans="2:2">
      <c r="B25827" s="280"/>
    </row>
    <row r="25828" spans="2:2">
      <c r="B25828" s="280"/>
    </row>
    <row r="25829" spans="2:2">
      <c r="B25829" s="280"/>
    </row>
    <row r="25830" spans="2:2">
      <c r="B25830" s="280"/>
    </row>
    <row r="25831" spans="2:2">
      <c r="B25831" s="280"/>
    </row>
    <row r="25832" spans="2:2">
      <c r="B25832" s="280"/>
    </row>
    <row r="25833" spans="2:2">
      <c r="B25833" s="280"/>
    </row>
    <row r="25834" spans="2:2">
      <c r="B25834" s="280"/>
    </row>
    <row r="25835" spans="2:2">
      <c r="B25835" s="280"/>
    </row>
    <row r="25836" spans="2:2">
      <c r="B25836" s="280"/>
    </row>
    <row r="25837" spans="2:2">
      <c r="B25837" s="280"/>
    </row>
    <row r="25838" spans="2:2">
      <c r="B25838" s="280"/>
    </row>
    <row r="25839" spans="2:2">
      <c r="B25839" s="280"/>
    </row>
    <row r="25840" spans="2:2">
      <c r="B25840" s="280"/>
    </row>
    <row r="25841" spans="2:2">
      <c r="B25841" s="280"/>
    </row>
    <row r="25842" spans="2:2">
      <c r="B25842" s="280"/>
    </row>
    <row r="25843" spans="2:2">
      <c r="B25843" s="280"/>
    </row>
    <row r="25844" spans="2:2">
      <c r="B25844" s="280"/>
    </row>
    <row r="25845" spans="2:2">
      <c r="B25845" s="280"/>
    </row>
    <row r="25846" spans="2:2">
      <c r="B25846" s="280"/>
    </row>
    <row r="25847" spans="2:2">
      <c r="B25847" s="280"/>
    </row>
    <row r="25848" spans="2:2">
      <c r="B25848" s="280"/>
    </row>
    <row r="25849" spans="2:2">
      <c r="B25849" s="280"/>
    </row>
    <row r="25850" spans="2:2">
      <c r="B25850" s="280"/>
    </row>
    <row r="25851" spans="2:2">
      <c r="B25851" s="280"/>
    </row>
    <row r="25852" spans="2:2">
      <c r="B25852" s="280"/>
    </row>
    <row r="25853" spans="2:2">
      <c r="B25853" s="280"/>
    </row>
    <row r="25854" spans="2:2">
      <c r="B25854" s="280"/>
    </row>
    <row r="25855" spans="2:2">
      <c r="B25855" s="280"/>
    </row>
    <row r="25856" spans="2:2">
      <c r="B25856" s="280"/>
    </row>
    <row r="25857" spans="2:2">
      <c r="B25857" s="280"/>
    </row>
    <row r="25858" spans="2:2">
      <c r="B25858" s="280"/>
    </row>
    <row r="25859" spans="2:2">
      <c r="B25859" s="280"/>
    </row>
    <row r="25860" spans="2:2">
      <c r="B25860" s="280"/>
    </row>
    <row r="25861" spans="2:2">
      <c r="B25861" s="280"/>
    </row>
    <row r="25862" spans="2:2">
      <c r="B25862" s="280"/>
    </row>
    <row r="25863" spans="2:2">
      <c r="B25863" s="280"/>
    </row>
    <row r="25864" spans="2:2">
      <c r="B25864" s="280"/>
    </row>
    <row r="25865" spans="2:2">
      <c r="B25865" s="280"/>
    </row>
    <row r="25866" spans="2:2">
      <c r="B25866" s="280"/>
    </row>
    <row r="25867" spans="2:2">
      <c r="B25867" s="280"/>
    </row>
    <row r="25868" spans="2:2">
      <c r="B25868" s="280"/>
    </row>
    <row r="25869" spans="2:2">
      <c r="B25869" s="280"/>
    </row>
    <row r="25870" spans="2:2">
      <c r="B25870" s="280"/>
    </row>
    <row r="25871" spans="2:2">
      <c r="B25871" s="280"/>
    </row>
    <row r="25872" spans="2:2">
      <c r="B25872" s="280"/>
    </row>
    <row r="25873" spans="2:2">
      <c r="B25873" s="280"/>
    </row>
    <row r="25874" spans="2:2">
      <c r="B25874" s="280"/>
    </row>
    <row r="25875" spans="2:2">
      <c r="B25875" s="280"/>
    </row>
    <row r="25876" spans="2:2">
      <c r="B25876" s="280"/>
    </row>
    <row r="25877" spans="2:2">
      <c r="B25877" s="280"/>
    </row>
    <row r="25878" spans="2:2">
      <c r="B25878" s="280"/>
    </row>
    <row r="25879" spans="2:2">
      <c r="B25879" s="280"/>
    </row>
    <row r="25880" spans="2:2">
      <c r="B25880" s="280"/>
    </row>
    <row r="25881" spans="2:2">
      <c r="B25881" s="280"/>
    </row>
    <row r="25882" spans="2:2">
      <c r="B25882" s="280"/>
    </row>
    <row r="25883" spans="2:2">
      <c r="B25883" s="280"/>
    </row>
    <row r="25884" spans="2:2">
      <c r="B25884" s="280"/>
    </row>
    <row r="25885" spans="2:2">
      <c r="B25885" s="280"/>
    </row>
    <row r="25886" spans="2:2">
      <c r="B25886" s="280"/>
    </row>
    <row r="25887" spans="2:2">
      <c r="B25887" s="280"/>
    </row>
    <row r="25888" spans="2:2">
      <c r="B25888" s="280"/>
    </row>
    <row r="25889" spans="2:2">
      <c r="B25889" s="280"/>
    </row>
    <row r="25890" spans="2:2">
      <c r="B25890" s="280"/>
    </row>
    <row r="25891" spans="2:2">
      <c r="B25891" s="280"/>
    </row>
    <row r="25892" spans="2:2">
      <c r="B25892" s="280"/>
    </row>
    <row r="25893" spans="2:2">
      <c r="B25893" s="280"/>
    </row>
    <row r="25894" spans="2:2">
      <c r="B25894" s="280"/>
    </row>
    <row r="25895" spans="2:2">
      <c r="B25895" s="280"/>
    </row>
    <row r="25896" spans="2:2">
      <c r="B25896" s="280"/>
    </row>
    <row r="25897" spans="2:2">
      <c r="B25897" s="280"/>
    </row>
    <row r="25898" spans="2:2">
      <c r="B25898" s="280"/>
    </row>
    <row r="25899" spans="2:2">
      <c r="B25899" s="280"/>
    </row>
    <row r="25900" spans="2:2">
      <c r="B25900" s="280"/>
    </row>
    <row r="25901" spans="2:2">
      <c r="B25901" s="280"/>
    </row>
    <row r="25902" spans="2:2">
      <c r="B25902" s="280"/>
    </row>
    <row r="25903" spans="2:2">
      <c r="B25903" s="280"/>
    </row>
    <row r="25904" spans="2:2">
      <c r="B25904" s="280"/>
    </row>
    <row r="25905" spans="2:2">
      <c r="B25905" s="280"/>
    </row>
    <row r="25906" spans="2:2">
      <c r="B25906" s="280"/>
    </row>
    <row r="25907" spans="2:2">
      <c r="B25907" s="280"/>
    </row>
    <row r="25908" spans="2:2">
      <c r="B25908" s="280"/>
    </row>
    <row r="25909" spans="2:2">
      <c r="B25909" s="280"/>
    </row>
    <row r="25910" spans="2:2">
      <c r="B25910" s="280"/>
    </row>
    <row r="25911" spans="2:2">
      <c r="B25911" s="280"/>
    </row>
    <row r="25912" spans="2:2">
      <c r="B25912" s="280"/>
    </row>
    <row r="25913" spans="2:2">
      <c r="B25913" s="280"/>
    </row>
    <row r="25914" spans="2:2">
      <c r="B25914" s="280"/>
    </row>
    <row r="25915" spans="2:2">
      <c r="B25915" s="280"/>
    </row>
    <row r="25916" spans="2:2">
      <c r="B25916" s="280"/>
    </row>
    <row r="25917" spans="2:2">
      <c r="B25917" s="280"/>
    </row>
    <row r="25918" spans="2:2">
      <c r="B25918" s="280"/>
    </row>
    <row r="25919" spans="2:2">
      <c r="B25919" s="280"/>
    </row>
    <row r="25920" spans="2:2">
      <c r="B25920" s="280"/>
    </row>
    <row r="25921" spans="2:2">
      <c r="B25921" s="280"/>
    </row>
    <row r="25922" spans="2:2">
      <c r="B25922" s="280"/>
    </row>
    <row r="25923" spans="2:2">
      <c r="B25923" s="280"/>
    </row>
    <row r="25924" spans="2:2">
      <c r="B25924" s="280"/>
    </row>
    <row r="25925" spans="2:2">
      <c r="B25925" s="280"/>
    </row>
    <row r="25926" spans="2:2">
      <c r="B25926" s="280"/>
    </row>
    <row r="25927" spans="2:2">
      <c r="B25927" s="280"/>
    </row>
    <row r="25928" spans="2:2">
      <c r="B25928" s="280"/>
    </row>
    <row r="25929" spans="2:2">
      <c r="B25929" s="280"/>
    </row>
    <row r="25930" spans="2:2">
      <c r="B25930" s="280"/>
    </row>
    <row r="25931" spans="2:2">
      <c r="B25931" s="280"/>
    </row>
    <row r="25932" spans="2:2">
      <c r="B25932" s="280"/>
    </row>
    <row r="25933" spans="2:2">
      <c r="B25933" s="280"/>
    </row>
    <row r="25934" spans="2:2">
      <c r="B25934" s="280"/>
    </row>
    <row r="25935" spans="2:2">
      <c r="B25935" s="280"/>
    </row>
    <row r="25936" spans="2:2">
      <c r="B25936" s="280"/>
    </row>
    <row r="25937" spans="2:2">
      <c r="B25937" s="280"/>
    </row>
    <row r="25938" spans="2:2">
      <c r="B25938" s="280"/>
    </row>
    <row r="25939" spans="2:2">
      <c r="B25939" s="280"/>
    </row>
    <row r="25940" spans="2:2">
      <c r="B25940" s="280"/>
    </row>
    <row r="25941" spans="2:2">
      <c r="B25941" s="280"/>
    </row>
    <row r="25942" spans="2:2">
      <c r="B25942" s="280"/>
    </row>
    <row r="25943" spans="2:2">
      <c r="B25943" s="280"/>
    </row>
    <row r="25944" spans="2:2">
      <c r="B25944" s="280"/>
    </row>
    <row r="25945" spans="2:2">
      <c r="B25945" s="280"/>
    </row>
    <row r="25946" spans="2:2">
      <c r="B25946" s="280"/>
    </row>
    <row r="25947" spans="2:2">
      <c r="B25947" s="280"/>
    </row>
    <row r="25948" spans="2:2">
      <c r="B25948" s="280"/>
    </row>
    <row r="25949" spans="2:2">
      <c r="B25949" s="280"/>
    </row>
    <row r="25950" spans="2:2">
      <c r="B25950" s="280"/>
    </row>
    <row r="25951" spans="2:2">
      <c r="B25951" s="280"/>
    </row>
    <row r="25952" spans="2:2">
      <c r="B25952" s="280"/>
    </row>
    <row r="25953" spans="2:2">
      <c r="B25953" s="280"/>
    </row>
    <row r="25954" spans="2:2">
      <c r="B25954" s="280"/>
    </row>
    <row r="25955" spans="2:2">
      <c r="B25955" s="280"/>
    </row>
    <row r="25956" spans="2:2">
      <c r="B25956" s="280"/>
    </row>
    <row r="25957" spans="2:2">
      <c r="B25957" s="280"/>
    </row>
    <row r="25958" spans="2:2">
      <c r="B25958" s="280"/>
    </row>
    <row r="25959" spans="2:2">
      <c r="B25959" s="280"/>
    </row>
    <row r="25960" spans="2:2">
      <c r="B25960" s="280"/>
    </row>
    <row r="25961" spans="2:2">
      <c r="B25961" s="280"/>
    </row>
    <row r="25962" spans="2:2">
      <c r="B25962" s="280"/>
    </row>
    <row r="25963" spans="2:2">
      <c r="B25963" s="280"/>
    </row>
    <row r="25964" spans="2:2">
      <c r="B25964" s="280"/>
    </row>
    <row r="25965" spans="2:2">
      <c r="B25965" s="280"/>
    </row>
    <row r="25966" spans="2:2">
      <c r="B25966" s="280"/>
    </row>
    <row r="25967" spans="2:2">
      <c r="B25967" s="280"/>
    </row>
    <row r="25968" spans="2:2">
      <c r="B25968" s="280"/>
    </row>
    <row r="25969" spans="2:2">
      <c r="B25969" s="280"/>
    </row>
    <row r="25970" spans="2:2">
      <c r="B25970" s="280"/>
    </row>
    <row r="25971" spans="2:2">
      <c r="B25971" s="280"/>
    </row>
    <row r="25972" spans="2:2">
      <c r="B25972" s="280"/>
    </row>
    <row r="25973" spans="2:2">
      <c r="B25973" s="280"/>
    </row>
    <row r="25974" spans="2:2">
      <c r="B25974" s="280"/>
    </row>
    <row r="25975" spans="2:2">
      <c r="B25975" s="280"/>
    </row>
    <row r="25976" spans="2:2">
      <c r="B25976" s="280"/>
    </row>
    <row r="25977" spans="2:2">
      <c r="B25977" s="280"/>
    </row>
    <row r="25978" spans="2:2">
      <c r="B25978" s="280"/>
    </row>
    <row r="25979" spans="2:2">
      <c r="B25979" s="280"/>
    </row>
    <row r="25980" spans="2:2">
      <c r="B25980" s="280"/>
    </row>
    <row r="25981" spans="2:2">
      <c r="B25981" s="280"/>
    </row>
    <row r="25982" spans="2:2">
      <c r="B25982" s="280"/>
    </row>
    <row r="25983" spans="2:2">
      <c r="B25983" s="280"/>
    </row>
    <row r="25984" spans="2:2">
      <c r="B25984" s="280"/>
    </row>
    <row r="25985" spans="2:2">
      <c r="B25985" s="280"/>
    </row>
    <row r="25986" spans="2:2">
      <c r="B25986" s="280"/>
    </row>
    <row r="25987" spans="2:2">
      <c r="B25987" s="280"/>
    </row>
    <row r="25988" spans="2:2">
      <c r="B25988" s="280"/>
    </row>
    <row r="25989" spans="2:2">
      <c r="B25989" s="280"/>
    </row>
    <row r="25990" spans="2:2">
      <c r="B25990" s="280"/>
    </row>
    <row r="25991" spans="2:2">
      <c r="B25991" s="280"/>
    </row>
    <row r="25992" spans="2:2">
      <c r="B25992" s="280"/>
    </row>
    <row r="25993" spans="2:2">
      <c r="B25993" s="280"/>
    </row>
    <row r="25994" spans="2:2">
      <c r="B25994" s="280"/>
    </row>
    <row r="25995" spans="2:2">
      <c r="B25995" s="280"/>
    </row>
    <row r="25996" spans="2:2">
      <c r="B25996" s="280"/>
    </row>
    <row r="25997" spans="2:2">
      <c r="B25997" s="280"/>
    </row>
    <row r="25998" spans="2:2">
      <c r="B25998" s="280"/>
    </row>
    <row r="25999" spans="2:2">
      <c r="B25999" s="280"/>
    </row>
    <row r="26000" spans="2:2">
      <c r="B26000" s="280"/>
    </row>
    <row r="26001" spans="2:2">
      <c r="B26001" s="280"/>
    </row>
    <row r="26002" spans="2:2">
      <c r="B26002" s="280"/>
    </row>
    <row r="26003" spans="2:2">
      <c r="B26003" s="280"/>
    </row>
    <row r="26004" spans="2:2">
      <c r="B26004" s="280"/>
    </row>
    <row r="26005" spans="2:2">
      <c r="B26005" s="280"/>
    </row>
    <row r="26006" spans="2:2">
      <c r="B26006" s="280"/>
    </row>
    <row r="26007" spans="2:2">
      <c r="B26007" s="280"/>
    </row>
    <row r="26008" spans="2:2">
      <c r="B26008" s="280"/>
    </row>
    <row r="26009" spans="2:2">
      <c r="B26009" s="280"/>
    </row>
    <row r="26010" spans="2:2">
      <c r="B26010" s="280"/>
    </row>
    <row r="26011" spans="2:2">
      <c r="B26011" s="280"/>
    </row>
    <row r="26012" spans="2:2">
      <c r="B26012" s="280"/>
    </row>
    <row r="26013" spans="2:2">
      <c r="B26013" s="280"/>
    </row>
    <row r="26014" spans="2:2">
      <c r="B26014" s="280"/>
    </row>
    <row r="26015" spans="2:2">
      <c r="B26015" s="280"/>
    </row>
    <row r="26016" spans="2:2">
      <c r="B26016" s="280"/>
    </row>
    <row r="26017" spans="2:2">
      <c r="B26017" s="280"/>
    </row>
    <row r="26018" spans="2:2">
      <c r="B26018" s="280"/>
    </row>
    <row r="26019" spans="2:2">
      <c r="B26019" s="280"/>
    </row>
    <row r="26020" spans="2:2">
      <c r="B26020" s="280"/>
    </row>
    <row r="26021" spans="2:2">
      <c r="B26021" s="280"/>
    </row>
    <row r="26022" spans="2:2">
      <c r="B26022" s="280"/>
    </row>
    <row r="26023" spans="2:2">
      <c r="B26023" s="280"/>
    </row>
    <row r="26024" spans="2:2">
      <c r="B26024" s="280"/>
    </row>
    <row r="26025" spans="2:2">
      <c r="B26025" s="280"/>
    </row>
    <row r="26026" spans="2:2">
      <c r="B26026" s="280"/>
    </row>
    <row r="26027" spans="2:2">
      <c r="B26027" s="280"/>
    </row>
    <row r="26028" spans="2:2">
      <c r="B26028" s="280"/>
    </row>
    <row r="26029" spans="2:2">
      <c r="B26029" s="280"/>
    </row>
    <row r="26030" spans="2:2">
      <c r="B26030" s="280"/>
    </row>
    <row r="26031" spans="2:2">
      <c r="B26031" s="280"/>
    </row>
    <row r="26032" spans="2:2">
      <c r="B26032" s="280"/>
    </row>
    <row r="26033" spans="2:2">
      <c r="B26033" s="280"/>
    </row>
    <row r="26034" spans="2:2">
      <c r="B26034" s="280"/>
    </row>
    <row r="26035" spans="2:2">
      <c r="B26035" s="280"/>
    </row>
    <row r="26036" spans="2:2">
      <c r="B26036" s="280"/>
    </row>
    <row r="26037" spans="2:2">
      <c r="B26037" s="280"/>
    </row>
    <row r="26038" spans="2:2">
      <c r="B26038" s="280"/>
    </row>
    <row r="26039" spans="2:2">
      <c r="B26039" s="280"/>
    </row>
    <row r="26040" spans="2:2">
      <c r="B26040" s="280"/>
    </row>
    <row r="26041" spans="2:2">
      <c r="B26041" s="280"/>
    </row>
    <row r="26042" spans="2:2">
      <c r="B26042" s="280"/>
    </row>
    <row r="26043" spans="2:2">
      <c r="B26043" s="280"/>
    </row>
    <row r="26044" spans="2:2">
      <c r="B26044" s="280"/>
    </row>
    <row r="26045" spans="2:2">
      <c r="B26045" s="280"/>
    </row>
    <row r="26046" spans="2:2">
      <c r="B26046" s="280"/>
    </row>
    <row r="26047" spans="2:2">
      <c r="B26047" s="280"/>
    </row>
    <row r="26048" spans="2:2">
      <c r="B26048" s="280"/>
    </row>
    <row r="26049" spans="2:2">
      <c r="B26049" s="280"/>
    </row>
    <row r="26050" spans="2:2">
      <c r="B26050" s="280"/>
    </row>
    <row r="26051" spans="2:2">
      <c r="B26051" s="280"/>
    </row>
    <row r="26052" spans="2:2">
      <c r="B26052" s="280"/>
    </row>
    <row r="26053" spans="2:2">
      <c r="B26053" s="280"/>
    </row>
    <row r="26054" spans="2:2">
      <c r="B26054" s="280"/>
    </row>
    <row r="26055" spans="2:2">
      <c r="B26055" s="280"/>
    </row>
    <row r="26056" spans="2:2">
      <c r="B26056" s="280"/>
    </row>
    <row r="26057" spans="2:2">
      <c r="B26057" s="280"/>
    </row>
    <row r="26058" spans="2:2">
      <c r="B26058" s="280"/>
    </row>
    <row r="26059" spans="2:2">
      <c r="B26059" s="280"/>
    </row>
    <row r="26060" spans="2:2">
      <c r="B26060" s="280"/>
    </row>
    <row r="26061" spans="2:2">
      <c r="B26061" s="280"/>
    </row>
    <row r="26062" spans="2:2">
      <c r="B26062" s="280"/>
    </row>
    <row r="26063" spans="2:2">
      <c r="B26063" s="280"/>
    </row>
    <row r="26064" spans="2:2">
      <c r="B26064" s="280"/>
    </row>
    <row r="26065" spans="2:2">
      <c r="B26065" s="280"/>
    </row>
    <row r="26066" spans="2:2">
      <c r="B26066" s="280"/>
    </row>
    <row r="26067" spans="2:2">
      <c r="B26067" s="280"/>
    </row>
    <row r="26068" spans="2:2">
      <c r="B26068" s="280"/>
    </row>
    <row r="26069" spans="2:2">
      <c r="B26069" s="280"/>
    </row>
    <row r="26070" spans="2:2">
      <c r="B26070" s="280"/>
    </row>
    <row r="26071" spans="2:2">
      <c r="B26071" s="280"/>
    </row>
    <row r="26072" spans="2:2">
      <c r="B26072" s="280"/>
    </row>
    <row r="26073" spans="2:2">
      <c r="B26073" s="280"/>
    </row>
    <row r="26074" spans="2:2">
      <c r="B26074" s="280"/>
    </row>
    <row r="26075" spans="2:2">
      <c r="B26075" s="280"/>
    </row>
    <row r="26076" spans="2:2">
      <c r="B26076" s="280"/>
    </row>
    <row r="26077" spans="2:2">
      <c r="B26077" s="280"/>
    </row>
    <row r="26078" spans="2:2">
      <c r="B26078" s="280"/>
    </row>
    <row r="26079" spans="2:2">
      <c r="B26079" s="280"/>
    </row>
    <row r="26080" spans="2:2">
      <c r="B26080" s="280"/>
    </row>
    <row r="26081" spans="2:2">
      <c r="B26081" s="280"/>
    </row>
    <row r="26082" spans="2:2">
      <c r="B26082" s="280"/>
    </row>
    <row r="26083" spans="2:2">
      <c r="B26083" s="280"/>
    </row>
    <row r="26084" spans="2:2">
      <c r="B26084" s="280"/>
    </row>
    <row r="26085" spans="2:2">
      <c r="B26085" s="280"/>
    </row>
    <row r="26086" spans="2:2">
      <c r="B26086" s="280"/>
    </row>
    <row r="26087" spans="2:2">
      <c r="B26087" s="280"/>
    </row>
    <row r="26088" spans="2:2">
      <c r="B26088" s="280"/>
    </row>
    <row r="26089" spans="2:2">
      <c r="B26089" s="280"/>
    </row>
    <row r="26090" spans="2:2">
      <c r="B26090" s="280"/>
    </row>
    <row r="26091" spans="2:2">
      <c r="B26091" s="280"/>
    </row>
    <row r="26092" spans="2:2">
      <c r="B26092" s="280"/>
    </row>
    <row r="26093" spans="2:2">
      <c r="B26093" s="280"/>
    </row>
    <row r="26094" spans="2:2">
      <c r="B26094" s="280"/>
    </row>
    <row r="26095" spans="2:2">
      <c r="B26095" s="280"/>
    </row>
    <row r="26096" spans="2:2">
      <c r="B26096" s="280"/>
    </row>
    <row r="26097" spans="2:2">
      <c r="B26097" s="280"/>
    </row>
    <row r="26098" spans="2:2">
      <c r="B26098" s="280"/>
    </row>
    <row r="26099" spans="2:2">
      <c r="B26099" s="280"/>
    </row>
    <row r="26100" spans="2:2">
      <c r="B26100" s="280"/>
    </row>
    <row r="26101" spans="2:2">
      <c r="B26101" s="280"/>
    </row>
    <row r="26102" spans="2:2">
      <c r="B26102" s="280"/>
    </row>
    <row r="26103" spans="2:2">
      <c r="B26103" s="280"/>
    </row>
    <row r="26104" spans="2:2">
      <c r="B26104" s="280"/>
    </row>
    <row r="26105" spans="2:2">
      <c r="B26105" s="280"/>
    </row>
    <row r="26106" spans="2:2">
      <c r="B26106" s="280"/>
    </row>
    <row r="26107" spans="2:2">
      <c r="B26107" s="280"/>
    </row>
    <row r="26108" spans="2:2">
      <c r="B26108" s="280"/>
    </row>
    <row r="26109" spans="2:2">
      <c r="B26109" s="280"/>
    </row>
    <row r="26110" spans="2:2">
      <c r="B26110" s="280"/>
    </row>
    <row r="26111" spans="2:2">
      <c r="B26111" s="280"/>
    </row>
    <row r="26112" spans="2:2">
      <c r="B26112" s="280"/>
    </row>
    <row r="26113" spans="2:2">
      <c r="B26113" s="280"/>
    </row>
    <row r="26114" spans="2:2">
      <c r="B26114" s="280"/>
    </row>
    <row r="26115" spans="2:2">
      <c r="B26115" s="280"/>
    </row>
    <row r="26116" spans="2:2">
      <c r="B26116" s="280"/>
    </row>
    <row r="26117" spans="2:2">
      <c r="B26117" s="280"/>
    </row>
    <row r="26118" spans="2:2">
      <c r="B26118" s="280"/>
    </row>
    <row r="26119" spans="2:2">
      <c r="B26119" s="280"/>
    </row>
    <row r="26120" spans="2:2">
      <c r="B26120" s="280"/>
    </row>
    <row r="26121" spans="2:2">
      <c r="B26121" s="280"/>
    </row>
    <row r="26122" spans="2:2">
      <c r="B26122" s="280"/>
    </row>
    <row r="26123" spans="2:2">
      <c r="B26123" s="280"/>
    </row>
    <row r="26124" spans="2:2">
      <c r="B26124" s="280"/>
    </row>
    <row r="26125" spans="2:2">
      <c r="B26125" s="280"/>
    </row>
    <row r="26126" spans="2:2">
      <c r="B26126" s="280"/>
    </row>
    <row r="26127" spans="2:2">
      <c r="B26127" s="280"/>
    </row>
    <row r="26128" spans="2:2">
      <c r="B26128" s="280"/>
    </row>
    <row r="26129" spans="2:2">
      <c r="B26129" s="280"/>
    </row>
    <row r="26130" spans="2:2">
      <c r="B26130" s="280"/>
    </row>
    <row r="26131" spans="2:2">
      <c r="B26131" s="280"/>
    </row>
    <row r="26132" spans="2:2">
      <c r="B26132" s="280"/>
    </row>
    <row r="26133" spans="2:2">
      <c r="B26133" s="280"/>
    </row>
    <row r="26134" spans="2:2">
      <c r="B26134" s="280"/>
    </row>
    <row r="26135" spans="2:2">
      <c r="B26135" s="280"/>
    </row>
    <row r="26136" spans="2:2">
      <c r="B26136" s="280"/>
    </row>
    <row r="26137" spans="2:2">
      <c r="B26137" s="280"/>
    </row>
    <row r="26138" spans="2:2">
      <c r="B26138" s="280"/>
    </row>
    <row r="26139" spans="2:2">
      <c r="B26139" s="280"/>
    </row>
    <row r="26140" spans="2:2">
      <c r="B26140" s="280"/>
    </row>
    <row r="26141" spans="2:2">
      <c r="B26141" s="280"/>
    </row>
    <row r="26142" spans="2:2">
      <c r="B26142" s="280"/>
    </row>
    <row r="26143" spans="2:2">
      <c r="B26143" s="280"/>
    </row>
    <row r="26144" spans="2:2">
      <c r="B26144" s="280"/>
    </row>
    <row r="26145" spans="2:2">
      <c r="B26145" s="280"/>
    </row>
    <row r="26146" spans="2:2">
      <c r="B26146" s="280"/>
    </row>
    <row r="26147" spans="2:2">
      <c r="B26147" s="280"/>
    </row>
    <row r="26148" spans="2:2">
      <c r="B26148" s="280"/>
    </row>
    <row r="26149" spans="2:2">
      <c r="B26149" s="280"/>
    </row>
    <row r="26150" spans="2:2">
      <c r="B26150" s="280"/>
    </row>
    <row r="26151" spans="2:2">
      <c r="B26151" s="280"/>
    </row>
    <row r="26152" spans="2:2">
      <c r="B26152" s="280"/>
    </row>
    <row r="26153" spans="2:2">
      <c r="B26153" s="280"/>
    </row>
    <row r="26154" spans="2:2">
      <c r="B26154" s="280"/>
    </row>
    <row r="26155" spans="2:2">
      <c r="B26155" s="280"/>
    </row>
    <row r="26156" spans="2:2">
      <c r="B26156" s="280"/>
    </row>
    <row r="26157" spans="2:2">
      <c r="B26157" s="280"/>
    </row>
    <row r="26158" spans="2:2">
      <c r="B26158" s="280"/>
    </row>
    <row r="26159" spans="2:2">
      <c r="B26159" s="280"/>
    </row>
    <row r="26160" spans="2:2">
      <c r="B26160" s="280"/>
    </row>
    <row r="26161" spans="2:2">
      <c r="B26161" s="280"/>
    </row>
    <row r="26162" spans="2:2">
      <c r="B26162" s="280"/>
    </row>
    <row r="26163" spans="2:2">
      <c r="B26163" s="280"/>
    </row>
    <row r="26164" spans="2:2">
      <c r="B26164" s="280"/>
    </row>
    <row r="26165" spans="2:2">
      <c r="B26165" s="280"/>
    </row>
    <row r="26166" spans="2:2">
      <c r="B26166" s="280"/>
    </row>
    <row r="26167" spans="2:2">
      <c r="B26167" s="280"/>
    </row>
    <row r="26168" spans="2:2">
      <c r="B26168" s="280"/>
    </row>
    <row r="26169" spans="2:2">
      <c r="B26169" s="280"/>
    </row>
    <row r="26170" spans="2:2">
      <c r="B26170" s="280"/>
    </row>
    <row r="26171" spans="2:2">
      <c r="B26171" s="280"/>
    </row>
    <row r="26172" spans="2:2">
      <c r="B26172" s="280"/>
    </row>
    <row r="26173" spans="2:2">
      <c r="B26173" s="280"/>
    </row>
    <row r="26174" spans="2:2">
      <c r="B26174" s="280"/>
    </row>
    <row r="26175" spans="2:2">
      <c r="B26175" s="280"/>
    </row>
    <row r="26176" spans="2:2">
      <c r="B26176" s="280"/>
    </row>
    <row r="26177" spans="2:2">
      <c r="B26177" s="280"/>
    </row>
    <row r="26178" spans="2:2">
      <c r="B26178" s="280"/>
    </row>
    <row r="26179" spans="2:2">
      <c r="B26179" s="280"/>
    </row>
    <row r="26180" spans="2:2">
      <c r="B26180" s="280"/>
    </row>
    <row r="26181" spans="2:2">
      <c r="B26181" s="280"/>
    </row>
    <row r="26182" spans="2:2">
      <c r="B26182" s="280"/>
    </row>
    <row r="26183" spans="2:2">
      <c r="B26183" s="280"/>
    </row>
    <row r="26184" spans="2:2">
      <c r="B26184" s="280"/>
    </row>
    <row r="26185" spans="2:2">
      <c r="B26185" s="280"/>
    </row>
    <row r="26186" spans="2:2">
      <c r="B26186" s="280"/>
    </row>
    <row r="26187" spans="2:2">
      <c r="B26187" s="280"/>
    </row>
    <row r="26188" spans="2:2">
      <c r="B26188" s="280"/>
    </row>
    <row r="26189" spans="2:2">
      <c r="B26189" s="280"/>
    </row>
    <row r="26190" spans="2:2">
      <c r="B26190" s="280"/>
    </row>
    <row r="26191" spans="2:2">
      <c r="B26191" s="280"/>
    </row>
    <row r="26192" spans="2:2">
      <c r="B26192" s="280"/>
    </row>
    <row r="26193" spans="2:2">
      <c r="B26193" s="280"/>
    </row>
    <row r="26194" spans="2:2">
      <c r="B26194" s="280"/>
    </row>
    <row r="26195" spans="2:2">
      <c r="B26195" s="280"/>
    </row>
    <row r="26196" spans="2:2">
      <c r="B26196" s="280"/>
    </row>
    <row r="26197" spans="2:2">
      <c r="B26197" s="280"/>
    </row>
    <row r="26198" spans="2:2">
      <c r="B26198" s="280"/>
    </row>
    <row r="26199" spans="2:2">
      <c r="B26199" s="280"/>
    </row>
    <row r="26200" spans="2:2">
      <c r="B26200" s="280"/>
    </row>
    <row r="26201" spans="2:2">
      <c r="B26201" s="280"/>
    </row>
    <row r="26202" spans="2:2">
      <c r="B26202" s="280"/>
    </row>
    <row r="26203" spans="2:2">
      <c r="B26203" s="280"/>
    </row>
    <row r="26204" spans="2:2">
      <c r="B26204" s="280"/>
    </row>
    <row r="26205" spans="2:2">
      <c r="B26205" s="280"/>
    </row>
    <row r="26206" spans="2:2">
      <c r="B26206" s="280"/>
    </row>
    <row r="26207" spans="2:2">
      <c r="B26207" s="280"/>
    </row>
    <row r="26208" spans="2:2">
      <c r="B26208" s="280"/>
    </row>
    <row r="26209" spans="2:2">
      <c r="B26209" s="280"/>
    </row>
    <row r="26210" spans="2:2">
      <c r="B26210" s="280"/>
    </row>
    <row r="26211" spans="2:2">
      <c r="B26211" s="280"/>
    </row>
    <row r="26212" spans="2:2">
      <c r="B26212" s="280"/>
    </row>
    <row r="26213" spans="2:2">
      <c r="B26213" s="280"/>
    </row>
    <row r="26214" spans="2:2">
      <c r="B26214" s="280"/>
    </row>
    <row r="26215" spans="2:2">
      <c r="B26215" s="280"/>
    </row>
    <row r="26216" spans="2:2">
      <c r="B26216" s="280"/>
    </row>
    <row r="26217" spans="2:2">
      <c r="B26217" s="280"/>
    </row>
    <row r="26218" spans="2:2">
      <c r="B26218" s="280"/>
    </row>
    <row r="26219" spans="2:2">
      <c r="B26219" s="280"/>
    </row>
    <row r="26220" spans="2:2">
      <c r="B26220" s="280"/>
    </row>
    <row r="26221" spans="2:2">
      <c r="B26221" s="280"/>
    </row>
    <row r="26222" spans="2:2">
      <c r="B26222" s="280"/>
    </row>
    <row r="26223" spans="2:2">
      <c r="B26223" s="280"/>
    </row>
    <row r="26224" spans="2:2">
      <c r="B26224" s="280"/>
    </row>
    <row r="26225" spans="2:2">
      <c r="B26225" s="280"/>
    </row>
    <row r="26226" spans="2:2">
      <c r="B26226" s="280"/>
    </row>
    <row r="26227" spans="2:2">
      <c r="B26227" s="280"/>
    </row>
    <row r="26228" spans="2:2">
      <c r="B26228" s="280"/>
    </row>
    <row r="26229" spans="2:2">
      <c r="B26229" s="280"/>
    </row>
    <row r="26230" spans="2:2">
      <c r="B26230" s="280"/>
    </row>
    <row r="26231" spans="2:2">
      <c r="B26231" s="280"/>
    </row>
    <row r="26232" spans="2:2">
      <c r="B26232" s="280"/>
    </row>
    <row r="26233" spans="2:2">
      <c r="B26233" s="280"/>
    </row>
    <row r="26234" spans="2:2">
      <c r="B26234" s="280"/>
    </row>
    <row r="26235" spans="2:2">
      <c r="B26235" s="280"/>
    </row>
    <row r="26236" spans="2:2">
      <c r="B26236" s="280"/>
    </row>
    <row r="26237" spans="2:2">
      <c r="B26237" s="280"/>
    </row>
    <row r="26238" spans="2:2">
      <c r="B26238" s="280"/>
    </row>
    <row r="26239" spans="2:2">
      <c r="B26239" s="280"/>
    </row>
    <row r="26240" spans="2:2">
      <c r="B26240" s="280"/>
    </row>
    <row r="26241" spans="2:2">
      <c r="B26241" s="280"/>
    </row>
    <row r="26242" spans="2:2">
      <c r="B26242" s="280"/>
    </row>
    <row r="26243" spans="2:2">
      <c r="B26243" s="280"/>
    </row>
    <row r="26244" spans="2:2">
      <c r="B26244" s="280"/>
    </row>
    <row r="26245" spans="2:2">
      <c r="B26245" s="280"/>
    </row>
    <row r="26246" spans="2:2">
      <c r="B26246" s="280"/>
    </row>
    <row r="26247" spans="2:2">
      <c r="B26247" s="280"/>
    </row>
    <row r="26248" spans="2:2">
      <c r="B26248" s="280"/>
    </row>
    <row r="26249" spans="2:2">
      <c r="B26249" s="280"/>
    </row>
    <row r="26250" spans="2:2">
      <c r="B26250" s="280"/>
    </row>
    <row r="26251" spans="2:2">
      <c r="B26251" s="280"/>
    </row>
    <row r="26252" spans="2:2">
      <c r="B26252" s="280"/>
    </row>
    <row r="26253" spans="2:2">
      <c r="B26253" s="280"/>
    </row>
    <row r="26254" spans="2:2">
      <c r="B26254" s="280"/>
    </row>
    <row r="26255" spans="2:2">
      <c r="B26255" s="280"/>
    </row>
    <row r="26256" spans="2:2">
      <c r="B26256" s="280"/>
    </row>
    <row r="26257" spans="2:2">
      <c r="B26257" s="280"/>
    </row>
    <row r="26258" spans="2:2">
      <c r="B26258" s="280"/>
    </row>
    <row r="26259" spans="2:2">
      <c r="B26259" s="280"/>
    </row>
    <row r="26260" spans="2:2">
      <c r="B26260" s="280"/>
    </row>
    <row r="26261" spans="2:2">
      <c r="B26261" s="280"/>
    </row>
    <row r="26262" spans="2:2">
      <c r="B26262" s="280"/>
    </row>
    <row r="26263" spans="2:2">
      <c r="B26263" s="280"/>
    </row>
    <row r="26264" spans="2:2">
      <c r="B26264" s="280"/>
    </row>
    <row r="26265" spans="2:2">
      <c r="B26265" s="280"/>
    </row>
    <row r="26266" spans="2:2">
      <c r="B26266" s="280"/>
    </row>
    <row r="26267" spans="2:2">
      <c r="B26267" s="280"/>
    </row>
    <row r="26268" spans="2:2">
      <c r="B26268" s="280"/>
    </row>
    <row r="26269" spans="2:2">
      <c r="B26269" s="280"/>
    </row>
    <row r="26270" spans="2:2">
      <c r="B26270" s="280"/>
    </row>
    <row r="26271" spans="2:2">
      <c r="B26271" s="280"/>
    </row>
    <row r="26272" spans="2:2">
      <c r="B26272" s="280"/>
    </row>
    <row r="26273" spans="2:2">
      <c r="B26273" s="280"/>
    </row>
    <row r="26274" spans="2:2">
      <c r="B26274" s="280"/>
    </row>
    <row r="26275" spans="2:2">
      <c r="B26275" s="280"/>
    </row>
    <row r="26276" spans="2:2">
      <c r="B26276" s="280"/>
    </row>
    <row r="26277" spans="2:2">
      <c r="B26277" s="280"/>
    </row>
    <row r="26278" spans="2:2">
      <c r="B26278" s="280"/>
    </row>
    <row r="26279" spans="2:2">
      <c r="B26279" s="280"/>
    </row>
    <row r="26280" spans="2:2">
      <c r="B26280" s="280"/>
    </row>
    <row r="26281" spans="2:2">
      <c r="B26281" s="280"/>
    </row>
    <row r="26282" spans="2:2">
      <c r="B26282" s="280"/>
    </row>
    <row r="26283" spans="2:2">
      <c r="B26283" s="280"/>
    </row>
    <row r="26284" spans="2:2">
      <c r="B26284" s="280"/>
    </row>
    <row r="26285" spans="2:2">
      <c r="B26285" s="280"/>
    </row>
    <row r="26286" spans="2:2">
      <c r="B26286" s="280"/>
    </row>
    <row r="26287" spans="2:2">
      <c r="B26287" s="280"/>
    </row>
    <row r="26288" spans="2:2">
      <c r="B26288" s="280"/>
    </row>
    <row r="26289" spans="2:2">
      <c r="B26289" s="280"/>
    </row>
    <row r="26290" spans="2:2">
      <c r="B26290" s="280"/>
    </row>
    <row r="26291" spans="2:2">
      <c r="B26291" s="280"/>
    </row>
    <row r="26292" spans="2:2">
      <c r="B26292" s="280"/>
    </row>
    <row r="26293" spans="2:2">
      <c r="B26293" s="280"/>
    </row>
    <row r="26294" spans="2:2">
      <c r="B26294" s="280"/>
    </row>
    <row r="26295" spans="2:2">
      <c r="B26295" s="280"/>
    </row>
    <row r="26296" spans="2:2">
      <c r="B26296" s="280"/>
    </row>
    <row r="26297" spans="2:2">
      <c r="B26297" s="280"/>
    </row>
    <row r="26298" spans="2:2">
      <c r="B26298" s="280"/>
    </row>
    <row r="26299" spans="2:2">
      <c r="B26299" s="280"/>
    </row>
    <row r="26300" spans="2:2">
      <c r="B26300" s="280"/>
    </row>
    <row r="26301" spans="2:2">
      <c r="B26301" s="280"/>
    </row>
    <row r="26302" spans="2:2">
      <c r="B26302" s="280"/>
    </row>
    <row r="26303" spans="2:2">
      <c r="B26303" s="280"/>
    </row>
    <row r="26304" spans="2:2">
      <c r="B26304" s="280"/>
    </row>
    <row r="26305" spans="2:2">
      <c r="B26305" s="280"/>
    </row>
    <row r="26306" spans="2:2">
      <c r="B26306" s="280"/>
    </row>
    <row r="26307" spans="2:2">
      <c r="B26307" s="280"/>
    </row>
    <row r="26308" spans="2:2">
      <c r="B26308" s="280"/>
    </row>
    <row r="26309" spans="2:2">
      <c r="B26309" s="280"/>
    </row>
    <row r="26310" spans="2:2">
      <c r="B26310" s="280"/>
    </row>
    <row r="26311" spans="2:2">
      <c r="B26311" s="280"/>
    </row>
    <row r="26312" spans="2:2">
      <c r="B26312" s="280"/>
    </row>
    <row r="26313" spans="2:2">
      <c r="B26313" s="280"/>
    </row>
    <row r="26314" spans="2:2">
      <c r="B26314" s="280"/>
    </row>
    <row r="26315" spans="2:2">
      <c r="B26315" s="280"/>
    </row>
    <row r="26316" spans="2:2">
      <c r="B26316" s="280"/>
    </row>
    <row r="26317" spans="2:2">
      <c r="B26317" s="280"/>
    </row>
    <row r="26318" spans="2:2">
      <c r="B26318" s="280"/>
    </row>
    <row r="26319" spans="2:2">
      <c r="B26319" s="280"/>
    </row>
    <row r="26320" spans="2:2">
      <c r="B26320" s="280"/>
    </row>
    <row r="26321" spans="2:2">
      <c r="B26321" s="280"/>
    </row>
    <row r="26322" spans="2:2">
      <c r="B26322" s="280"/>
    </row>
    <row r="26323" spans="2:2">
      <c r="B26323" s="280"/>
    </row>
    <row r="26324" spans="2:2">
      <c r="B26324" s="280"/>
    </row>
    <row r="26325" spans="2:2">
      <c r="B26325" s="280"/>
    </row>
    <row r="26326" spans="2:2">
      <c r="B26326" s="280"/>
    </row>
    <row r="26327" spans="2:2">
      <c r="B26327" s="280"/>
    </row>
    <row r="26328" spans="2:2">
      <c r="B26328" s="280"/>
    </row>
    <row r="26329" spans="2:2">
      <c r="B26329" s="280"/>
    </row>
    <row r="26330" spans="2:2">
      <c r="B26330" s="280"/>
    </row>
    <row r="26331" spans="2:2">
      <c r="B26331" s="280"/>
    </row>
    <row r="26332" spans="2:2">
      <c r="B26332" s="280"/>
    </row>
    <row r="26333" spans="2:2">
      <c r="B26333" s="280"/>
    </row>
    <row r="26334" spans="2:2">
      <c r="B26334" s="280"/>
    </row>
    <row r="26335" spans="2:2">
      <c r="B26335" s="280"/>
    </row>
    <row r="26336" spans="2:2">
      <c r="B26336" s="280"/>
    </row>
    <row r="26337" spans="2:2">
      <c r="B26337" s="280"/>
    </row>
    <row r="26338" spans="2:2">
      <c r="B26338" s="280"/>
    </row>
    <row r="26339" spans="2:2">
      <c r="B26339" s="280"/>
    </row>
    <row r="26340" spans="2:2">
      <c r="B26340" s="280"/>
    </row>
    <row r="26341" spans="2:2">
      <c r="B26341" s="280"/>
    </row>
    <row r="26342" spans="2:2">
      <c r="B26342" s="280"/>
    </row>
    <row r="26343" spans="2:2">
      <c r="B26343" s="280"/>
    </row>
    <row r="26344" spans="2:2">
      <c r="B26344" s="280"/>
    </row>
    <row r="26345" spans="2:2">
      <c r="B26345" s="280"/>
    </row>
    <row r="26346" spans="2:2">
      <c r="B26346" s="280"/>
    </row>
    <row r="26347" spans="2:2">
      <c r="B26347" s="280"/>
    </row>
    <row r="26348" spans="2:2">
      <c r="B26348" s="280"/>
    </row>
    <row r="26349" spans="2:2">
      <c r="B26349" s="280"/>
    </row>
    <row r="26350" spans="2:2">
      <c r="B26350" s="280"/>
    </row>
    <row r="26351" spans="2:2">
      <c r="B26351" s="280"/>
    </row>
    <row r="26352" spans="2:2">
      <c r="B26352" s="280"/>
    </row>
    <row r="26353" spans="2:2">
      <c r="B26353" s="280"/>
    </row>
    <row r="26354" spans="2:2">
      <c r="B26354" s="280"/>
    </row>
    <row r="26355" spans="2:2">
      <c r="B26355" s="280"/>
    </row>
    <row r="26356" spans="2:2">
      <c r="B26356" s="280"/>
    </row>
    <row r="26357" spans="2:2">
      <c r="B26357" s="280"/>
    </row>
    <row r="26358" spans="2:2">
      <c r="B26358" s="280"/>
    </row>
    <row r="26359" spans="2:2">
      <c r="B26359" s="280"/>
    </row>
    <row r="26360" spans="2:2">
      <c r="B26360" s="280"/>
    </row>
    <row r="26361" spans="2:2">
      <c r="B26361" s="280"/>
    </row>
    <row r="26362" spans="2:2">
      <c r="B26362" s="280"/>
    </row>
    <row r="26363" spans="2:2">
      <c r="B26363" s="280"/>
    </row>
    <row r="26364" spans="2:2">
      <c r="B26364" s="280"/>
    </row>
    <row r="26365" spans="2:2">
      <c r="B26365" s="280"/>
    </row>
    <row r="26366" spans="2:2">
      <c r="B26366" s="280"/>
    </row>
    <row r="26367" spans="2:2">
      <c r="B26367" s="280"/>
    </row>
    <row r="26368" spans="2:2">
      <c r="B26368" s="280"/>
    </row>
    <row r="26369" spans="2:2">
      <c r="B26369" s="280"/>
    </row>
    <row r="26370" spans="2:2">
      <c r="B26370" s="280"/>
    </row>
    <row r="26371" spans="2:2">
      <c r="B26371" s="280"/>
    </row>
    <row r="26372" spans="2:2">
      <c r="B26372" s="280"/>
    </row>
    <row r="26373" spans="2:2">
      <c r="B26373" s="280"/>
    </row>
    <row r="26374" spans="2:2">
      <c r="B26374" s="280"/>
    </row>
    <row r="26375" spans="2:2">
      <c r="B26375" s="280"/>
    </row>
    <row r="26376" spans="2:2">
      <c r="B26376" s="280"/>
    </row>
    <row r="26377" spans="2:2">
      <c r="B26377" s="280"/>
    </row>
    <row r="26378" spans="2:2">
      <c r="B26378" s="280"/>
    </row>
    <row r="26379" spans="2:2">
      <c r="B26379" s="280"/>
    </row>
    <row r="26380" spans="2:2">
      <c r="B26380" s="280"/>
    </row>
    <row r="26381" spans="2:2">
      <c r="B26381" s="280"/>
    </row>
    <row r="26382" spans="2:2">
      <c r="B26382" s="280"/>
    </row>
    <row r="26383" spans="2:2">
      <c r="B26383" s="280"/>
    </row>
    <row r="26384" spans="2:2">
      <c r="B26384" s="280"/>
    </row>
    <row r="26385" spans="2:2">
      <c r="B26385" s="280"/>
    </row>
    <row r="26386" spans="2:2">
      <c r="B26386" s="280"/>
    </row>
    <row r="26387" spans="2:2">
      <c r="B26387" s="280"/>
    </row>
    <row r="26388" spans="2:2">
      <c r="B26388" s="280"/>
    </row>
    <row r="26389" spans="2:2">
      <c r="B26389" s="280"/>
    </row>
    <row r="26390" spans="2:2">
      <c r="B26390" s="280"/>
    </row>
    <row r="26391" spans="2:2">
      <c r="B26391" s="280"/>
    </row>
    <row r="26392" spans="2:2">
      <c r="B26392" s="280"/>
    </row>
    <row r="26393" spans="2:2">
      <c r="B26393" s="280"/>
    </row>
    <row r="26394" spans="2:2">
      <c r="B26394" s="280"/>
    </row>
    <row r="26395" spans="2:2">
      <c r="B26395" s="280"/>
    </row>
    <row r="26396" spans="2:2">
      <c r="B26396" s="280"/>
    </row>
    <row r="26397" spans="2:2">
      <c r="B26397" s="280"/>
    </row>
    <row r="26398" spans="2:2">
      <c r="B26398" s="280"/>
    </row>
    <row r="26399" spans="2:2">
      <c r="B26399" s="280"/>
    </row>
    <row r="26400" spans="2:2">
      <c r="B26400" s="280"/>
    </row>
    <row r="26401" spans="2:2">
      <c r="B26401" s="280"/>
    </row>
    <row r="26402" spans="2:2">
      <c r="B26402" s="280"/>
    </row>
    <row r="26403" spans="2:2">
      <c r="B26403" s="280"/>
    </row>
    <row r="26404" spans="2:2">
      <c r="B26404" s="280"/>
    </row>
    <row r="26405" spans="2:2">
      <c r="B26405" s="280"/>
    </row>
    <row r="26406" spans="2:2">
      <c r="B26406" s="280"/>
    </row>
    <row r="26407" spans="2:2">
      <c r="B26407" s="280"/>
    </row>
    <row r="26408" spans="2:2">
      <c r="B26408" s="280"/>
    </row>
    <row r="26409" spans="2:2">
      <c r="B26409" s="280"/>
    </row>
    <row r="26410" spans="2:2">
      <c r="B26410" s="280"/>
    </row>
    <row r="26411" spans="2:2">
      <c r="B26411" s="280"/>
    </row>
    <row r="26412" spans="2:2">
      <c r="B26412" s="280"/>
    </row>
    <row r="26413" spans="2:2">
      <c r="B26413" s="280"/>
    </row>
    <row r="26414" spans="2:2">
      <c r="B26414" s="280"/>
    </row>
    <row r="26415" spans="2:2">
      <c r="B26415" s="280"/>
    </row>
    <row r="26416" spans="2:2">
      <c r="B26416" s="280"/>
    </row>
    <row r="26417" spans="2:2">
      <c r="B26417" s="280"/>
    </row>
    <row r="26418" spans="2:2">
      <c r="B26418" s="280"/>
    </row>
    <row r="26419" spans="2:2">
      <c r="B26419" s="280"/>
    </row>
    <row r="26420" spans="2:2">
      <c r="B26420" s="280"/>
    </row>
    <row r="26421" spans="2:2">
      <c r="B26421" s="280"/>
    </row>
    <row r="26422" spans="2:2">
      <c r="B26422" s="280"/>
    </row>
    <row r="26423" spans="2:2">
      <c r="B26423" s="280"/>
    </row>
    <row r="26424" spans="2:2">
      <c r="B26424" s="280"/>
    </row>
    <row r="26425" spans="2:2">
      <c r="B26425" s="280"/>
    </row>
    <row r="26426" spans="2:2">
      <c r="B26426" s="280"/>
    </row>
    <row r="26427" spans="2:2">
      <c r="B26427" s="280"/>
    </row>
    <row r="26428" spans="2:2">
      <c r="B26428" s="280"/>
    </row>
    <row r="26429" spans="2:2">
      <c r="B26429" s="280"/>
    </row>
    <row r="26430" spans="2:2">
      <c r="B26430" s="280"/>
    </row>
    <row r="26431" spans="2:2">
      <c r="B26431" s="280"/>
    </row>
    <row r="26432" spans="2:2">
      <c r="B26432" s="280"/>
    </row>
    <row r="26433" spans="2:2">
      <c r="B26433" s="280"/>
    </row>
    <row r="26434" spans="2:2">
      <c r="B26434" s="280"/>
    </row>
    <row r="26435" spans="2:2">
      <c r="B26435" s="280"/>
    </row>
    <row r="26436" spans="2:2">
      <c r="B26436" s="280"/>
    </row>
    <row r="26437" spans="2:2">
      <c r="B26437" s="280"/>
    </row>
    <row r="26438" spans="2:2">
      <c r="B26438" s="280"/>
    </row>
    <row r="26439" spans="2:2">
      <c r="B26439" s="280"/>
    </row>
    <row r="26440" spans="2:2">
      <c r="B26440" s="280"/>
    </row>
    <row r="26441" spans="2:2">
      <c r="B26441" s="280"/>
    </row>
    <row r="26442" spans="2:2">
      <c r="B26442" s="280"/>
    </row>
    <row r="26443" spans="2:2">
      <c r="B26443" s="280"/>
    </row>
    <row r="26444" spans="2:2">
      <c r="B26444" s="280"/>
    </row>
    <row r="26445" spans="2:2">
      <c r="B26445" s="280"/>
    </row>
    <row r="26446" spans="2:2">
      <c r="B26446" s="280"/>
    </row>
    <row r="26447" spans="2:2">
      <c r="B26447" s="280"/>
    </row>
    <row r="26448" spans="2:2">
      <c r="B26448" s="280"/>
    </row>
    <row r="26449" spans="2:2">
      <c r="B26449" s="280"/>
    </row>
    <row r="26450" spans="2:2">
      <c r="B26450" s="280"/>
    </row>
    <row r="26451" spans="2:2">
      <c r="B26451" s="280"/>
    </row>
    <row r="26452" spans="2:2">
      <c r="B26452" s="280"/>
    </row>
    <row r="26453" spans="2:2">
      <c r="B26453" s="280"/>
    </row>
    <row r="26454" spans="2:2">
      <c r="B26454" s="280"/>
    </row>
    <row r="26455" spans="2:2">
      <c r="B26455" s="280"/>
    </row>
    <row r="26456" spans="2:2">
      <c r="B26456" s="280"/>
    </row>
    <row r="26457" spans="2:2">
      <c r="B26457" s="280"/>
    </row>
    <row r="26458" spans="2:2">
      <c r="B26458" s="280"/>
    </row>
    <row r="26459" spans="2:2">
      <c r="B26459" s="280"/>
    </row>
    <row r="26460" spans="2:2">
      <c r="B26460" s="280"/>
    </row>
    <row r="26461" spans="2:2">
      <c r="B26461" s="280"/>
    </row>
    <row r="26462" spans="2:2">
      <c r="B26462" s="280"/>
    </row>
    <row r="26463" spans="2:2">
      <c r="B26463" s="280"/>
    </row>
    <row r="26464" spans="2:2">
      <c r="B26464" s="280"/>
    </row>
    <row r="26465" spans="2:2">
      <c r="B26465" s="280"/>
    </row>
    <row r="26466" spans="2:2">
      <c r="B26466" s="280"/>
    </row>
    <row r="26467" spans="2:2">
      <c r="B26467" s="280"/>
    </row>
    <row r="26468" spans="2:2">
      <c r="B26468" s="280"/>
    </row>
    <row r="26469" spans="2:2">
      <c r="B26469" s="280"/>
    </row>
    <row r="26470" spans="2:2">
      <c r="B26470" s="280"/>
    </row>
    <row r="26471" spans="2:2">
      <c r="B26471" s="280"/>
    </row>
    <row r="26472" spans="2:2">
      <c r="B26472" s="280"/>
    </row>
    <row r="26473" spans="2:2">
      <c r="B26473" s="280"/>
    </row>
    <row r="26474" spans="2:2">
      <c r="B26474" s="280"/>
    </row>
    <row r="26475" spans="2:2">
      <c r="B26475" s="280"/>
    </row>
    <row r="26476" spans="2:2">
      <c r="B26476" s="280"/>
    </row>
    <row r="26477" spans="2:2">
      <c r="B26477" s="280"/>
    </row>
    <row r="26478" spans="2:2">
      <c r="B26478" s="280"/>
    </row>
    <row r="26479" spans="2:2">
      <c r="B26479" s="280"/>
    </row>
    <row r="26480" spans="2:2">
      <c r="B26480" s="280"/>
    </row>
    <row r="26481" spans="2:2">
      <c r="B26481" s="280"/>
    </row>
    <row r="26482" spans="2:2">
      <c r="B26482" s="280"/>
    </row>
    <row r="26483" spans="2:2">
      <c r="B26483" s="280"/>
    </row>
    <row r="26484" spans="2:2">
      <c r="B26484" s="280"/>
    </row>
    <row r="26485" spans="2:2">
      <c r="B26485" s="280"/>
    </row>
    <row r="26486" spans="2:2">
      <c r="B26486" s="280"/>
    </row>
    <row r="26487" spans="2:2">
      <c r="B26487" s="280"/>
    </row>
    <row r="26488" spans="2:2">
      <c r="B26488" s="280"/>
    </row>
    <row r="26489" spans="2:2">
      <c r="B26489" s="280"/>
    </row>
    <row r="26490" spans="2:2">
      <c r="B26490" s="280"/>
    </row>
    <row r="26491" spans="2:2">
      <c r="B26491" s="280"/>
    </row>
    <row r="26492" spans="2:2">
      <c r="B26492" s="280"/>
    </row>
    <row r="26493" spans="2:2">
      <c r="B26493" s="280"/>
    </row>
    <row r="26494" spans="2:2">
      <c r="B26494" s="280"/>
    </row>
    <row r="26495" spans="2:2">
      <c r="B26495" s="280"/>
    </row>
    <row r="26496" spans="2:2">
      <c r="B26496" s="280"/>
    </row>
    <row r="26497" spans="2:2">
      <c r="B26497" s="280"/>
    </row>
    <row r="26498" spans="2:2">
      <c r="B26498" s="280"/>
    </row>
    <row r="26499" spans="2:2">
      <c r="B26499" s="280"/>
    </row>
    <row r="26500" spans="2:2">
      <c r="B26500" s="280"/>
    </row>
    <row r="26501" spans="2:2">
      <c r="B26501" s="280"/>
    </row>
    <row r="26502" spans="2:2">
      <c r="B26502" s="280"/>
    </row>
    <row r="26503" spans="2:2">
      <c r="B26503" s="280"/>
    </row>
    <row r="26504" spans="2:2">
      <c r="B26504" s="280"/>
    </row>
    <row r="26505" spans="2:2">
      <c r="B26505" s="280"/>
    </row>
    <row r="26506" spans="2:2">
      <c r="B26506" s="280"/>
    </row>
    <row r="26507" spans="2:2">
      <c r="B26507" s="280"/>
    </row>
    <row r="26508" spans="2:2">
      <c r="B26508" s="280"/>
    </row>
    <row r="26509" spans="2:2">
      <c r="B26509" s="280"/>
    </row>
    <row r="26510" spans="2:2">
      <c r="B26510" s="280"/>
    </row>
    <row r="26511" spans="2:2">
      <c r="B26511" s="280"/>
    </row>
    <row r="26512" spans="2:2">
      <c r="B26512" s="280"/>
    </row>
    <row r="26513" spans="2:2">
      <c r="B26513" s="280"/>
    </row>
    <row r="26514" spans="2:2">
      <c r="B26514" s="280"/>
    </row>
    <row r="26515" spans="2:2">
      <c r="B26515" s="280"/>
    </row>
    <row r="26516" spans="2:2">
      <c r="B26516" s="280"/>
    </row>
    <row r="26517" spans="2:2">
      <c r="B26517" s="280"/>
    </row>
    <row r="26518" spans="2:2">
      <c r="B26518" s="280"/>
    </row>
    <row r="26519" spans="2:2">
      <c r="B26519" s="280"/>
    </row>
    <row r="26520" spans="2:2">
      <c r="B26520" s="280"/>
    </row>
    <row r="26521" spans="2:2">
      <c r="B26521" s="280"/>
    </row>
    <row r="26522" spans="2:2">
      <c r="B26522" s="280"/>
    </row>
    <row r="26523" spans="2:2">
      <c r="B26523" s="280"/>
    </row>
    <row r="26524" spans="2:2">
      <c r="B26524" s="280"/>
    </row>
    <row r="26525" spans="2:2">
      <c r="B26525" s="280"/>
    </row>
    <row r="26526" spans="2:2">
      <c r="B26526" s="280"/>
    </row>
    <row r="26527" spans="2:2">
      <c r="B26527" s="280"/>
    </row>
    <row r="26528" spans="2:2">
      <c r="B26528" s="280"/>
    </row>
    <row r="26529" spans="2:2">
      <c r="B26529" s="280"/>
    </row>
    <row r="26530" spans="2:2">
      <c r="B26530" s="280"/>
    </row>
    <row r="26531" spans="2:2">
      <c r="B26531" s="280"/>
    </row>
    <row r="26532" spans="2:2">
      <c r="B26532" s="280"/>
    </row>
    <row r="26533" spans="2:2">
      <c r="B26533" s="280"/>
    </row>
    <row r="26534" spans="2:2">
      <c r="B26534" s="280"/>
    </row>
    <row r="26535" spans="2:2">
      <c r="B26535" s="280"/>
    </row>
    <row r="26536" spans="2:2">
      <c r="B26536" s="280"/>
    </row>
    <row r="26537" spans="2:2">
      <c r="B26537" s="280"/>
    </row>
    <row r="26538" spans="2:2">
      <c r="B26538" s="280"/>
    </row>
    <row r="26539" spans="2:2">
      <c r="B26539" s="280"/>
    </row>
    <row r="26540" spans="2:2">
      <c r="B26540" s="280"/>
    </row>
    <row r="26541" spans="2:2">
      <c r="B26541" s="280"/>
    </row>
    <row r="26542" spans="2:2">
      <c r="B26542" s="280"/>
    </row>
    <row r="26543" spans="2:2">
      <c r="B26543" s="280"/>
    </row>
    <row r="26544" spans="2:2">
      <c r="B26544" s="280"/>
    </row>
    <row r="26545" spans="2:2">
      <c r="B26545" s="280"/>
    </row>
    <row r="26546" spans="2:2">
      <c r="B26546" s="280"/>
    </row>
    <row r="26547" spans="2:2">
      <c r="B26547" s="280"/>
    </row>
    <row r="26548" spans="2:2">
      <c r="B26548" s="280"/>
    </row>
    <row r="26549" spans="2:2">
      <c r="B26549" s="280"/>
    </row>
    <row r="26550" spans="2:2">
      <c r="B26550" s="280"/>
    </row>
    <row r="26551" spans="2:2">
      <c r="B26551" s="280"/>
    </row>
    <row r="26552" spans="2:2">
      <c r="B26552" s="280"/>
    </row>
    <row r="26553" spans="2:2">
      <c r="B26553" s="280"/>
    </row>
    <row r="26554" spans="2:2">
      <c r="B26554" s="280"/>
    </row>
    <row r="26555" spans="2:2">
      <c r="B26555" s="280"/>
    </row>
    <row r="26556" spans="2:2">
      <c r="B26556" s="280"/>
    </row>
    <row r="26557" spans="2:2">
      <c r="B26557" s="280"/>
    </row>
    <row r="26558" spans="2:2">
      <c r="B26558" s="280"/>
    </row>
    <row r="26559" spans="2:2">
      <c r="B26559" s="280"/>
    </row>
    <row r="26560" spans="2:2">
      <c r="B26560" s="280"/>
    </row>
    <row r="26561" spans="2:2">
      <c r="B26561" s="280"/>
    </row>
    <row r="26562" spans="2:2">
      <c r="B26562" s="280"/>
    </row>
    <row r="26563" spans="2:2">
      <c r="B26563" s="280"/>
    </row>
    <row r="26564" spans="2:2">
      <c r="B26564" s="280"/>
    </row>
    <row r="26565" spans="2:2">
      <c r="B26565" s="280"/>
    </row>
    <row r="26566" spans="2:2">
      <c r="B26566" s="280"/>
    </row>
    <row r="26567" spans="2:2">
      <c r="B26567" s="280"/>
    </row>
    <row r="26568" spans="2:2">
      <c r="B26568" s="280"/>
    </row>
    <row r="26569" spans="2:2">
      <c r="B26569" s="280"/>
    </row>
    <row r="26570" spans="2:2">
      <c r="B26570" s="280"/>
    </row>
    <row r="26571" spans="2:2">
      <c r="B26571" s="280"/>
    </row>
    <row r="26572" spans="2:2">
      <c r="B26572" s="280"/>
    </row>
    <row r="26573" spans="2:2">
      <c r="B26573" s="280"/>
    </row>
    <row r="26574" spans="2:2">
      <c r="B26574" s="280"/>
    </row>
    <row r="26575" spans="2:2">
      <c r="B26575" s="280"/>
    </row>
    <row r="26576" spans="2:2">
      <c r="B26576" s="280"/>
    </row>
    <row r="26577" spans="2:2">
      <c r="B26577" s="280"/>
    </row>
    <row r="26578" spans="2:2">
      <c r="B26578" s="280"/>
    </row>
    <row r="26579" spans="2:2">
      <c r="B26579" s="280"/>
    </row>
    <row r="26580" spans="2:2">
      <c r="B26580" s="280"/>
    </row>
    <row r="26581" spans="2:2">
      <c r="B26581" s="280"/>
    </row>
    <row r="26582" spans="2:2">
      <c r="B26582" s="280"/>
    </row>
    <row r="26583" spans="2:2">
      <c r="B26583" s="280"/>
    </row>
    <row r="26584" spans="2:2">
      <c r="B26584" s="280"/>
    </row>
    <row r="26585" spans="2:2">
      <c r="B26585" s="280"/>
    </row>
    <row r="26586" spans="2:2">
      <c r="B26586" s="280"/>
    </row>
    <row r="26587" spans="2:2">
      <c r="B26587" s="280"/>
    </row>
    <row r="26588" spans="2:2">
      <c r="B26588" s="280"/>
    </row>
    <row r="26589" spans="2:2">
      <c r="B26589" s="280"/>
    </row>
    <row r="26590" spans="2:2">
      <c r="B26590" s="280"/>
    </row>
    <row r="26591" spans="2:2">
      <c r="B26591" s="280"/>
    </row>
    <row r="26592" spans="2:2">
      <c r="B26592" s="280"/>
    </row>
    <row r="26593" spans="2:2">
      <c r="B26593" s="280"/>
    </row>
    <row r="26594" spans="2:2">
      <c r="B26594" s="280"/>
    </row>
    <row r="26595" spans="2:2">
      <c r="B26595" s="280"/>
    </row>
    <row r="26596" spans="2:2">
      <c r="B26596" s="280"/>
    </row>
    <row r="26597" spans="2:2">
      <c r="B26597" s="280"/>
    </row>
    <row r="26598" spans="2:2">
      <c r="B26598" s="280"/>
    </row>
    <row r="26599" spans="2:2">
      <c r="B26599" s="280"/>
    </row>
    <row r="26600" spans="2:2">
      <c r="B26600" s="280"/>
    </row>
    <row r="26601" spans="2:2">
      <c r="B26601" s="280"/>
    </row>
    <row r="26602" spans="2:2">
      <c r="B26602" s="280"/>
    </row>
    <row r="26603" spans="2:2">
      <c r="B26603" s="280"/>
    </row>
    <row r="26604" spans="2:2">
      <c r="B26604" s="280"/>
    </row>
    <row r="26605" spans="2:2">
      <c r="B26605" s="280"/>
    </row>
    <row r="26606" spans="2:2">
      <c r="B26606" s="280"/>
    </row>
    <row r="26607" spans="2:2">
      <c r="B26607" s="280"/>
    </row>
    <row r="26608" spans="2:2">
      <c r="B26608" s="280"/>
    </row>
    <row r="26609" spans="2:2">
      <c r="B26609" s="280"/>
    </row>
    <row r="26610" spans="2:2">
      <c r="B26610" s="280"/>
    </row>
    <row r="26611" spans="2:2">
      <c r="B26611" s="280"/>
    </row>
    <row r="26612" spans="2:2">
      <c r="B26612" s="280"/>
    </row>
    <row r="26613" spans="2:2">
      <c r="B26613" s="280"/>
    </row>
    <row r="26614" spans="2:2">
      <c r="B26614" s="280"/>
    </row>
    <row r="26615" spans="2:2">
      <c r="B26615" s="280"/>
    </row>
    <row r="26616" spans="2:2">
      <c r="B26616" s="280"/>
    </row>
    <row r="26617" spans="2:2">
      <c r="B26617" s="280"/>
    </row>
    <row r="26618" spans="2:2">
      <c r="B26618" s="280"/>
    </row>
    <row r="26619" spans="2:2">
      <c r="B26619" s="280"/>
    </row>
    <row r="26620" spans="2:2">
      <c r="B26620" s="280"/>
    </row>
    <row r="26621" spans="2:2">
      <c r="B26621" s="280"/>
    </row>
    <row r="26622" spans="2:2">
      <c r="B26622" s="280"/>
    </row>
    <row r="26623" spans="2:2">
      <c r="B26623" s="280"/>
    </row>
    <row r="26624" spans="2:2">
      <c r="B26624" s="280"/>
    </row>
    <row r="26625" spans="2:2">
      <c r="B26625" s="280"/>
    </row>
    <row r="26626" spans="2:2">
      <c r="B26626" s="280"/>
    </row>
    <row r="26627" spans="2:2">
      <c r="B26627" s="280"/>
    </row>
    <row r="26628" spans="2:2">
      <c r="B26628" s="280"/>
    </row>
    <row r="26629" spans="2:2">
      <c r="B26629" s="280"/>
    </row>
    <row r="26630" spans="2:2">
      <c r="B26630" s="280"/>
    </row>
    <row r="26631" spans="2:2">
      <c r="B26631" s="280"/>
    </row>
    <row r="26632" spans="2:2">
      <c r="B26632" s="280"/>
    </row>
    <row r="26633" spans="2:2">
      <c r="B26633" s="280"/>
    </row>
    <row r="26634" spans="2:2">
      <c r="B26634" s="280"/>
    </row>
    <row r="26635" spans="2:2">
      <c r="B26635" s="280"/>
    </row>
    <row r="26636" spans="2:2">
      <c r="B26636" s="280"/>
    </row>
    <row r="26637" spans="2:2">
      <c r="B26637" s="280"/>
    </row>
    <row r="26638" spans="2:2">
      <c r="B26638" s="280"/>
    </row>
    <row r="26639" spans="2:2">
      <c r="B26639" s="280"/>
    </row>
    <row r="26640" spans="2:2">
      <c r="B26640" s="280"/>
    </row>
    <row r="26641" spans="2:2">
      <c r="B26641" s="280"/>
    </row>
    <row r="26642" spans="2:2">
      <c r="B26642" s="280"/>
    </row>
    <row r="26643" spans="2:2">
      <c r="B26643" s="280"/>
    </row>
    <row r="26644" spans="2:2">
      <c r="B26644" s="280"/>
    </row>
    <row r="26645" spans="2:2">
      <c r="B26645" s="280"/>
    </row>
    <row r="26646" spans="2:2">
      <c r="B26646" s="280"/>
    </row>
    <row r="26647" spans="2:2">
      <c r="B26647" s="280"/>
    </row>
    <row r="26648" spans="2:2">
      <c r="B26648" s="280"/>
    </row>
    <row r="26649" spans="2:2">
      <c r="B26649" s="280"/>
    </row>
    <row r="26650" spans="2:2">
      <c r="B26650" s="280"/>
    </row>
    <row r="26651" spans="2:2">
      <c r="B26651" s="280"/>
    </row>
    <row r="26652" spans="2:2">
      <c r="B26652" s="280"/>
    </row>
    <row r="26653" spans="2:2">
      <c r="B26653" s="280"/>
    </row>
    <row r="26654" spans="2:2">
      <c r="B26654" s="280"/>
    </row>
    <row r="26655" spans="2:2">
      <c r="B26655" s="280"/>
    </row>
    <row r="26656" spans="2:2">
      <c r="B26656" s="280"/>
    </row>
    <row r="26657" spans="2:2">
      <c r="B26657" s="280"/>
    </row>
    <row r="26658" spans="2:2">
      <c r="B26658" s="280"/>
    </row>
    <row r="26659" spans="2:2">
      <c r="B26659" s="280"/>
    </row>
    <row r="26660" spans="2:2">
      <c r="B26660" s="280"/>
    </row>
    <row r="26661" spans="2:2">
      <c r="B26661" s="280"/>
    </row>
    <row r="26662" spans="2:2">
      <c r="B26662" s="280"/>
    </row>
    <row r="26663" spans="2:2">
      <c r="B26663" s="280"/>
    </row>
    <row r="26664" spans="2:2">
      <c r="B26664" s="280"/>
    </row>
    <row r="26665" spans="2:2">
      <c r="B26665" s="280"/>
    </row>
    <row r="26666" spans="2:2">
      <c r="B26666" s="280"/>
    </row>
    <row r="26667" spans="2:2">
      <c r="B26667" s="280"/>
    </row>
    <row r="26668" spans="2:2">
      <c r="B26668" s="280"/>
    </row>
    <row r="26669" spans="2:2">
      <c r="B26669" s="280"/>
    </row>
    <row r="26670" spans="2:2">
      <c r="B26670" s="280"/>
    </row>
    <row r="26671" spans="2:2">
      <c r="B26671" s="280"/>
    </row>
    <row r="26672" spans="2:2">
      <c r="B26672" s="280"/>
    </row>
    <row r="26673" spans="2:2">
      <c r="B26673" s="280"/>
    </row>
    <row r="26674" spans="2:2">
      <c r="B26674" s="280"/>
    </row>
    <row r="26675" spans="2:2">
      <c r="B26675" s="280"/>
    </row>
    <row r="26676" spans="2:2">
      <c r="B26676" s="280"/>
    </row>
    <row r="26677" spans="2:2">
      <c r="B26677" s="280"/>
    </row>
    <row r="26678" spans="2:2">
      <c r="B26678" s="280"/>
    </row>
    <row r="26679" spans="2:2">
      <c r="B26679" s="280"/>
    </row>
    <row r="26680" spans="2:2">
      <c r="B26680" s="280"/>
    </row>
    <row r="26681" spans="2:2">
      <c r="B26681" s="280"/>
    </row>
    <row r="26682" spans="2:2">
      <c r="B26682" s="280"/>
    </row>
    <row r="26683" spans="2:2">
      <c r="B26683" s="280"/>
    </row>
    <row r="26684" spans="2:2">
      <c r="B26684" s="280"/>
    </row>
    <row r="26685" spans="2:2">
      <c r="B26685" s="280"/>
    </row>
    <row r="26686" spans="2:2">
      <c r="B26686" s="280"/>
    </row>
    <row r="26687" spans="2:2">
      <c r="B26687" s="280"/>
    </row>
    <row r="26688" spans="2:2">
      <c r="B26688" s="280"/>
    </row>
    <row r="26689" spans="2:2">
      <c r="B26689" s="280"/>
    </row>
    <row r="26690" spans="2:2">
      <c r="B26690" s="280"/>
    </row>
    <row r="26691" spans="2:2">
      <c r="B26691" s="280"/>
    </row>
    <row r="26692" spans="2:2">
      <c r="B26692" s="280"/>
    </row>
    <row r="26693" spans="2:2">
      <c r="B26693" s="280"/>
    </row>
    <row r="26694" spans="2:2">
      <c r="B26694" s="280"/>
    </row>
    <row r="26695" spans="2:2">
      <c r="B26695" s="280"/>
    </row>
    <row r="26696" spans="2:2">
      <c r="B26696" s="280"/>
    </row>
    <row r="26697" spans="2:2">
      <c r="B26697" s="280"/>
    </row>
    <row r="26698" spans="2:2">
      <c r="B26698" s="280"/>
    </row>
    <row r="26699" spans="2:2">
      <c r="B26699" s="280"/>
    </row>
    <row r="26700" spans="2:2">
      <c r="B26700" s="280"/>
    </row>
    <row r="26701" spans="2:2">
      <c r="B26701" s="280"/>
    </row>
    <row r="26702" spans="2:2">
      <c r="B26702" s="280"/>
    </row>
    <row r="26703" spans="2:2">
      <c r="B26703" s="280"/>
    </row>
    <row r="26704" spans="2:2">
      <c r="B26704" s="280"/>
    </row>
    <row r="26705" spans="2:2">
      <c r="B26705" s="280"/>
    </row>
    <row r="26706" spans="2:2">
      <c r="B26706" s="280"/>
    </row>
    <row r="26707" spans="2:2">
      <c r="B26707" s="280"/>
    </row>
    <row r="26708" spans="2:2">
      <c r="B26708" s="280"/>
    </row>
    <row r="26709" spans="2:2">
      <c r="B26709" s="280"/>
    </row>
    <row r="26710" spans="2:2">
      <c r="B26710" s="280"/>
    </row>
    <row r="26711" spans="2:2">
      <c r="B26711" s="280"/>
    </row>
    <row r="26712" spans="2:2">
      <c r="B26712" s="280"/>
    </row>
    <row r="26713" spans="2:2">
      <c r="B26713" s="280"/>
    </row>
    <row r="26714" spans="2:2">
      <c r="B26714" s="280"/>
    </row>
    <row r="26715" spans="2:2">
      <c r="B26715" s="280"/>
    </row>
    <row r="26716" spans="2:2">
      <c r="B26716" s="280"/>
    </row>
    <row r="26717" spans="2:2">
      <c r="B26717" s="280"/>
    </row>
    <row r="26718" spans="2:2">
      <c r="B26718" s="280"/>
    </row>
    <row r="26719" spans="2:2">
      <c r="B26719" s="280"/>
    </row>
    <row r="26720" spans="2:2">
      <c r="B26720" s="280"/>
    </row>
    <row r="26721" spans="2:2">
      <c r="B26721" s="280"/>
    </row>
    <row r="26722" spans="2:2">
      <c r="B26722" s="280"/>
    </row>
    <row r="26723" spans="2:2">
      <c r="B26723" s="280"/>
    </row>
    <row r="26724" spans="2:2">
      <c r="B26724" s="280"/>
    </row>
    <row r="26725" spans="2:2">
      <c r="B26725" s="280"/>
    </row>
    <row r="26726" spans="2:2">
      <c r="B26726" s="280"/>
    </row>
    <row r="26727" spans="2:2">
      <c r="B26727" s="280"/>
    </row>
    <row r="26728" spans="2:2">
      <c r="B26728" s="280"/>
    </row>
    <row r="26729" spans="2:2">
      <c r="B26729" s="280"/>
    </row>
    <row r="26730" spans="2:2">
      <c r="B26730" s="280"/>
    </row>
    <row r="26731" spans="2:2">
      <c r="B26731" s="280"/>
    </row>
    <row r="26732" spans="2:2">
      <c r="B26732" s="280"/>
    </row>
    <row r="26733" spans="2:2">
      <c r="B26733" s="280"/>
    </row>
    <row r="26734" spans="2:2">
      <c r="B26734" s="280"/>
    </row>
    <row r="26735" spans="2:2">
      <c r="B26735" s="280"/>
    </row>
    <row r="26736" spans="2:2">
      <c r="B26736" s="280"/>
    </row>
    <row r="26737" spans="2:2">
      <c r="B26737" s="280"/>
    </row>
    <row r="26738" spans="2:2">
      <c r="B26738" s="280"/>
    </row>
    <row r="26739" spans="2:2">
      <c r="B26739" s="280"/>
    </row>
    <row r="26740" spans="2:2">
      <c r="B26740" s="280"/>
    </row>
    <row r="26741" spans="2:2">
      <c r="B26741" s="280"/>
    </row>
    <row r="26742" spans="2:2">
      <c r="B26742" s="280"/>
    </row>
    <row r="26743" spans="2:2">
      <c r="B26743" s="280"/>
    </row>
    <row r="26744" spans="2:2">
      <c r="B26744" s="280"/>
    </row>
    <row r="26745" spans="2:2">
      <c r="B26745" s="280"/>
    </row>
    <row r="26746" spans="2:2">
      <c r="B26746" s="280"/>
    </row>
    <row r="26747" spans="2:2">
      <c r="B26747" s="280"/>
    </row>
    <row r="26748" spans="2:2">
      <c r="B26748" s="280"/>
    </row>
    <row r="26749" spans="2:2">
      <c r="B26749" s="280"/>
    </row>
    <row r="26750" spans="2:2">
      <c r="B26750" s="280"/>
    </row>
    <row r="26751" spans="2:2">
      <c r="B26751" s="280"/>
    </row>
    <row r="26752" spans="2:2">
      <c r="B26752" s="280"/>
    </row>
    <row r="26753" spans="2:2">
      <c r="B26753" s="280"/>
    </row>
    <row r="26754" spans="2:2">
      <c r="B26754" s="280"/>
    </row>
    <row r="26755" spans="2:2">
      <c r="B26755" s="280"/>
    </row>
    <row r="26756" spans="2:2">
      <c r="B26756" s="280"/>
    </row>
    <row r="26757" spans="2:2">
      <c r="B26757" s="280"/>
    </row>
    <row r="26758" spans="2:2">
      <c r="B26758" s="280"/>
    </row>
    <row r="26759" spans="2:2">
      <c r="B26759" s="280"/>
    </row>
    <row r="26760" spans="2:2">
      <c r="B26760" s="280"/>
    </row>
    <row r="26761" spans="2:2">
      <c r="B26761" s="280"/>
    </row>
    <row r="26762" spans="2:2">
      <c r="B26762" s="280"/>
    </row>
    <row r="26763" spans="2:2">
      <c r="B26763" s="280"/>
    </row>
    <row r="26764" spans="2:2">
      <c r="B26764" s="280"/>
    </row>
    <row r="26765" spans="2:2">
      <c r="B26765" s="280"/>
    </row>
    <row r="26766" spans="2:2">
      <c r="B26766" s="280"/>
    </row>
    <row r="26767" spans="2:2">
      <c r="B26767" s="280"/>
    </row>
    <row r="26768" spans="2:2">
      <c r="B26768" s="280"/>
    </row>
    <row r="26769" spans="2:2">
      <c r="B26769" s="280"/>
    </row>
    <row r="26770" spans="2:2">
      <c r="B26770" s="280"/>
    </row>
    <row r="26771" spans="2:2">
      <c r="B26771" s="280"/>
    </row>
    <row r="26772" spans="2:2">
      <c r="B26772" s="280"/>
    </row>
    <row r="26773" spans="2:2">
      <c r="B26773" s="280"/>
    </row>
    <row r="26774" spans="2:2">
      <c r="B26774" s="280"/>
    </row>
    <row r="26775" spans="2:2">
      <c r="B26775" s="280"/>
    </row>
    <row r="26776" spans="2:2">
      <c r="B26776" s="280"/>
    </row>
    <row r="26777" spans="2:2">
      <c r="B26777" s="280"/>
    </row>
    <row r="26778" spans="2:2">
      <c r="B26778" s="280"/>
    </row>
    <row r="26779" spans="2:2">
      <c r="B26779" s="280"/>
    </row>
    <row r="26780" spans="2:2">
      <c r="B26780" s="280"/>
    </row>
    <row r="26781" spans="2:2">
      <c r="B26781" s="280"/>
    </row>
    <row r="26782" spans="2:2">
      <c r="B26782" s="280"/>
    </row>
    <row r="26783" spans="2:2">
      <c r="B26783" s="280"/>
    </row>
    <row r="26784" spans="2:2">
      <c r="B26784" s="280"/>
    </row>
    <row r="26785" spans="2:2">
      <c r="B26785" s="280"/>
    </row>
    <row r="26786" spans="2:2">
      <c r="B26786" s="280"/>
    </row>
    <row r="26787" spans="2:2">
      <c r="B26787" s="280"/>
    </row>
    <row r="26788" spans="2:2">
      <c r="B26788" s="280"/>
    </row>
    <row r="26789" spans="2:2">
      <c r="B26789" s="280"/>
    </row>
    <row r="26790" spans="2:2">
      <c r="B26790" s="280"/>
    </row>
    <row r="26791" spans="2:2">
      <c r="B26791" s="280"/>
    </row>
    <row r="26792" spans="2:2">
      <c r="B26792" s="280"/>
    </row>
    <row r="26793" spans="2:2">
      <c r="B26793" s="280"/>
    </row>
    <row r="26794" spans="2:2">
      <c r="B26794" s="280"/>
    </row>
    <row r="26795" spans="2:2">
      <c r="B26795" s="280"/>
    </row>
    <row r="26796" spans="2:2">
      <c r="B26796" s="280"/>
    </row>
    <row r="26797" spans="2:2">
      <c r="B26797" s="280"/>
    </row>
    <row r="26798" spans="2:2">
      <c r="B26798" s="280"/>
    </row>
    <row r="26799" spans="2:2">
      <c r="B26799" s="280"/>
    </row>
    <row r="26800" spans="2:2">
      <c r="B26800" s="280"/>
    </row>
    <row r="26801" spans="2:2">
      <c r="B26801" s="280"/>
    </row>
    <row r="26802" spans="2:2">
      <c r="B26802" s="280"/>
    </row>
    <row r="26803" spans="2:2">
      <c r="B26803" s="280"/>
    </row>
    <row r="26804" spans="2:2">
      <c r="B26804" s="280"/>
    </row>
    <row r="26805" spans="2:2">
      <c r="B26805" s="280"/>
    </row>
    <row r="26806" spans="2:2">
      <c r="B26806" s="280"/>
    </row>
    <row r="26807" spans="2:2">
      <c r="B26807" s="280"/>
    </row>
    <row r="26808" spans="2:2">
      <c r="B26808" s="280"/>
    </row>
    <row r="26809" spans="2:2">
      <c r="B26809" s="280"/>
    </row>
    <row r="26810" spans="2:2">
      <c r="B26810" s="280"/>
    </row>
    <row r="26811" spans="2:2">
      <c r="B26811" s="280"/>
    </row>
    <row r="26812" spans="2:2">
      <c r="B26812" s="280"/>
    </row>
    <row r="26813" spans="2:2">
      <c r="B26813" s="280"/>
    </row>
    <row r="26814" spans="2:2">
      <c r="B26814" s="280"/>
    </row>
    <row r="26815" spans="2:2">
      <c r="B26815" s="280"/>
    </row>
    <row r="26816" spans="2:2">
      <c r="B26816" s="280"/>
    </row>
    <row r="26817" spans="2:2">
      <c r="B26817" s="280"/>
    </row>
    <row r="26818" spans="2:2">
      <c r="B26818" s="280"/>
    </row>
    <row r="26819" spans="2:2">
      <c r="B26819" s="280"/>
    </row>
    <row r="26820" spans="2:2">
      <c r="B26820" s="280"/>
    </row>
    <row r="26821" spans="2:2">
      <c r="B26821" s="280"/>
    </row>
    <row r="26822" spans="2:2">
      <c r="B26822" s="280"/>
    </row>
    <row r="26823" spans="2:2">
      <c r="B26823" s="280"/>
    </row>
    <row r="26824" spans="2:2">
      <c r="B26824" s="280"/>
    </row>
    <row r="26825" spans="2:2">
      <c r="B26825" s="280"/>
    </row>
    <row r="26826" spans="2:2">
      <c r="B26826" s="280"/>
    </row>
    <row r="26827" spans="2:2">
      <c r="B26827" s="280"/>
    </row>
    <row r="26828" spans="2:2">
      <c r="B26828" s="280"/>
    </row>
    <row r="26829" spans="2:2">
      <c r="B26829" s="280"/>
    </row>
    <row r="26830" spans="2:2">
      <c r="B26830" s="280"/>
    </row>
    <row r="26831" spans="2:2">
      <c r="B26831" s="280"/>
    </row>
    <row r="26832" spans="2:2">
      <c r="B26832" s="280"/>
    </row>
    <row r="26833" spans="2:2">
      <c r="B26833" s="280"/>
    </row>
    <row r="26834" spans="2:2">
      <c r="B26834" s="280"/>
    </row>
    <row r="26835" spans="2:2">
      <c r="B26835" s="280"/>
    </row>
    <row r="26836" spans="2:2">
      <c r="B26836" s="280"/>
    </row>
    <row r="26837" spans="2:2">
      <c r="B26837" s="280"/>
    </row>
    <row r="26838" spans="2:2">
      <c r="B26838" s="280"/>
    </row>
    <row r="26839" spans="2:2">
      <c r="B26839" s="280"/>
    </row>
    <row r="26840" spans="2:2">
      <c r="B26840" s="280"/>
    </row>
    <row r="26841" spans="2:2">
      <c r="B26841" s="280"/>
    </row>
    <row r="26842" spans="2:2">
      <c r="B26842" s="280"/>
    </row>
    <row r="26843" spans="2:2">
      <c r="B26843" s="280"/>
    </row>
    <row r="26844" spans="2:2">
      <c r="B26844" s="280"/>
    </row>
    <row r="26845" spans="2:2">
      <c r="B26845" s="280"/>
    </row>
    <row r="26846" spans="2:2">
      <c r="B26846" s="280"/>
    </row>
    <row r="26847" spans="2:2">
      <c r="B26847" s="280"/>
    </row>
    <row r="26848" spans="2:2">
      <c r="B26848" s="280"/>
    </row>
    <row r="26849" spans="2:2">
      <c r="B26849" s="280"/>
    </row>
    <row r="26850" spans="2:2">
      <c r="B26850" s="280"/>
    </row>
    <row r="26851" spans="2:2">
      <c r="B26851" s="280"/>
    </row>
    <row r="26852" spans="2:2">
      <c r="B26852" s="280"/>
    </row>
    <row r="26853" spans="2:2">
      <c r="B26853" s="280"/>
    </row>
    <row r="26854" spans="2:2">
      <c r="B26854" s="280"/>
    </row>
    <row r="26855" spans="2:2">
      <c r="B26855" s="280"/>
    </row>
    <row r="26856" spans="2:2">
      <c r="B26856" s="280"/>
    </row>
    <row r="26857" spans="2:2">
      <c r="B26857" s="280"/>
    </row>
    <row r="26858" spans="2:2">
      <c r="B26858" s="280"/>
    </row>
    <row r="26859" spans="2:2">
      <c r="B26859" s="280"/>
    </row>
    <row r="26860" spans="2:2">
      <c r="B26860" s="280"/>
    </row>
    <row r="26861" spans="2:2">
      <c r="B26861" s="280"/>
    </row>
    <row r="26862" spans="2:2">
      <c r="B26862" s="280"/>
    </row>
    <row r="26863" spans="2:2">
      <c r="B26863" s="280"/>
    </row>
    <row r="26864" spans="2:2">
      <c r="B26864" s="280"/>
    </row>
    <row r="26865" spans="2:2">
      <c r="B26865" s="280"/>
    </row>
    <row r="26866" spans="2:2">
      <c r="B26866" s="280"/>
    </row>
    <row r="26867" spans="2:2">
      <c r="B26867" s="280"/>
    </row>
    <row r="26868" spans="2:2">
      <c r="B26868" s="280"/>
    </row>
    <row r="26869" spans="2:2">
      <c r="B26869" s="280"/>
    </row>
    <row r="26870" spans="2:2">
      <c r="B26870" s="280"/>
    </row>
    <row r="26871" spans="2:2">
      <c r="B26871" s="280"/>
    </row>
    <row r="26872" spans="2:2">
      <c r="B26872" s="280"/>
    </row>
    <row r="26873" spans="2:2">
      <c r="B26873" s="280"/>
    </row>
    <row r="26874" spans="2:2">
      <c r="B26874" s="280"/>
    </row>
    <row r="26875" spans="2:2">
      <c r="B26875" s="280"/>
    </row>
    <row r="26876" spans="2:2">
      <c r="B26876" s="280"/>
    </row>
    <row r="26877" spans="2:2">
      <c r="B26877" s="280"/>
    </row>
    <row r="26878" spans="2:2">
      <c r="B26878" s="280"/>
    </row>
    <row r="26879" spans="2:2">
      <c r="B26879" s="280"/>
    </row>
    <row r="26880" spans="2:2">
      <c r="B26880" s="280"/>
    </row>
    <row r="26881" spans="2:2">
      <c r="B26881" s="280"/>
    </row>
    <row r="26882" spans="2:2">
      <c r="B26882" s="280"/>
    </row>
    <row r="26883" spans="2:2">
      <c r="B26883" s="280"/>
    </row>
    <row r="26884" spans="2:2">
      <c r="B26884" s="280"/>
    </row>
    <row r="26885" spans="2:2">
      <c r="B26885" s="280"/>
    </row>
    <row r="26886" spans="2:2">
      <c r="B26886" s="280"/>
    </row>
    <row r="26887" spans="2:2">
      <c r="B26887" s="280"/>
    </row>
    <row r="26888" spans="2:2">
      <c r="B26888" s="280"/>
    </row>
    <row r="26889" spans="2:2">
      <c r="B26889" s="280"/>
    </row>
    <row r="26890" spans="2:2">
      <c r="B26890" s="280"/>
    </row>
    <row r="26891" spans="2:2">
      <c r="B26891" s="280"/>
    </row>
    <row r="26892" spans="2:2">
      <c r="B26892" s="280"/>
    </row>
    <row r="26893" spans="2:2">
      <c r="B26893" s="280"/>
    </row>
    <row r="26894" spans="2:2">
      <c r="B26894" s="280"/>
    </row>
    <row r="26895" spans="2:2">
      <c r="B26895" s="280"/>
    </row>
    <row r="26896" spans="2:2">
      <c r="B26896" s="280"/>
    </row>
    <row r="26897" spans="2:2">
      <c r="B26897" s="280"/>
    </row>
    <row r="26898" spans="2:2">
      <c r="B26898" s="280"/>
    </row>
    <row r="26899" spans="2:2">
      <c r="B26899" s="280"/>
    </row>
    <row r="26900" spans="2:2">
      <c r="B26900" s="280"/>
    </row>
    <row r="26901" spans="2:2">
      <c r="B26901" s="280"/>
    </row>
    <row r="26902" spans="2:2">
      <c r="B26902" s="280"/>
    </row>
    <row r="26903" spans="2:2">
      <c r="B26903" s="280"/>
    </row>
    <row r="26904" spans="2:2">
      <c r="B26904" s="280"/>
    </row>
    <row r="26905" spans="2:2">
      <c r="B26905" s="280"/>
    </row>
    <row r="26906" spans="2:2">
      <c r="B26906" s="280"/>
    </row>
    <row r="26907" spans="2:2">
      <c r="B26907" s="280"/>
    </row>
    <row r="26908" spans="2:2">
      <c r="B26908" s="280"/>
    </row>
    <row r="26909" spans="2:2">
      <c r="B26909" s="280"/>
    </row>
    <row r="26910" spans="2:2">
      <c r="B26910" s="280"/>
    </row>
    <row r="26911" spans="2:2">
      <c r="B26911" s="280"/>
    </row>
    <row r="26912" spans="2:2">
      <c r="B26912" s="280"/>
    </row>
    <row r="26913" spans="2:2">
      <c r="B26913" s="280"/>
    </row>
    <row r="26914" spans="2:2">
      <c r="B26914" s="280"/>
    </row>
    <row r="26915" spans="2:2">
      <c r="B26915" s="280"/>
    </row>
    <row r="26916" spans="2:2">
      <c r="B26916" s="280"/>
    </row>
    <row r="26917" spans="2:2">
      <c r="B26917" s="280"/>
    </row>
    <row r="26918" spans="2:2">
      <c r="B26918" s="280"/>
    </row>
    <row r="26919" spans="2:2">
      <c r="B26919" s="280"/>
    </row>
    <row r="26920" spans="2:2">
      <c r="B26920" s="280"/>
    </row>
    <row r="26921" spans="2:2">
      <c r="B26921" s="280"/>
    </row>
    <row r="26922" spans="2:2">
      <c r="B26922" s="280"/>
    </row>
    <row r="26923" spans="2:2">
      <c r="B26923" s="280"/>
    </row>
    <row r="26924" spans="2:2">
      <c r="B26924" s="280"/>
    </row>
    <row r="26925" spans="2:2">
      <c r="B26925" s="280"/>
    </row>
    <row r="26926" spans="2:2">
      <c r="B26926" s="280"/>
    </row>
    <row r="26927" spans="2:2">
      <c r="B26927" s="280"/>
    </row>
    <row r="26928" spans="2:2">
      <c r="B26928" s="280"/>
    </row>
    <row r="26929" spans="2:2">
      <c r="B26929" s="280"/>
    </row>
    <row r="26930" spans="2:2">
      <c r="B26930" s="280"/>
    </row>
    <row r="26931" spans="2:2">
      <c r="B26931" s="280"/>
    </row>
    <row r="26932" spans="2:2">
      <c r="B26932" s="280"/>
    </row>
    <row r="26933" spans="2:2">
      <c r="B26933" s="280"/>
    </row>
    <row r="26934" spans="2:2">
      <c r="B26934" s="280"/>
    </row>
    <row r="26935" spans="2:2">
      <c r="B26935" s="280"/>
    </row>
    <row r="26936" spans="2:2">
      <c r="B26936" s="280"/>
    </row>
    <row r="26937" spans="2:2">
      <c r="B26937" s="280"/>
    </row>
    <row r="26938" spans="2:2">
      <c r="B26938" s="280"/>
    </row>
    <row r="26939" spans="2:2">
      <c r="B26939" s="280"/>
    </row>
    <row r="26940" spans="2:2">
      <c r="B26940" s="280"/>
    </row>
    <row r="26941" spans="2:2">
      <c r="B26941" s="280"/>
    </row>
    <row r="26942" spans="2:2">
      <c r="B26942" s="280"/>
    </row>
    <row r="26943" spans="2:2">
      <c r="B26943" s="280"/>
    </row>
    <row r="26944" spans="2:2">
      <c r="B26944" s="280"/>
    </row>
    <row r="26945" spans="2:2">
      <c r="B26945" s="280"/>
    </row>
    <row r="26946" spans="2:2">
      <c r="B26946" s="280"/>
    </row>
    <row r="26947" spans="2:2">
      <c r="B26947" s="280"/>
    </row>
    <row r="26948" spans="2:2">
      <c r="B26948" s="280"/>
    </row>
    <row r="26949" spans="2:2">
      <c r="B26949" s="280"/>
    </row>
    <row r="26950" spans="2:2">
      <c r="B26950" s="280"/>
    </row>
    <row r="26951" spans="2:2">
      <c r="B26951" s="280"/>
    </row>
    <row r="26952" spans="2:2">
      <c r="B26952" s="280"/>
    </row>
    <row r="26953" spans="2:2">
      <c r="B26953" s="280"/>
    </row>
    <row r="26954" spans="2:2">
      <c r="B26954" s="280"/>
    </row>
    <row r="26955" spans="2:2">
      <c r="B26955" s="280"/>
    </row>
    <row r="26956" spans="2:2">
      <c r="B26956" s="280"/>
    </row>
    <row r="26957" spans="2:2">
      <c r="B26957" s="280"/>
    </row>
    <row r="26958" spans="2:2">
      <c r="B26958" s="280"/>
    </row>
    <row r="26959" spans="2:2">
      <c r="B26959" s="280"/>
    </row>
    <row r="26960" spans="2:2">
      <c r="B26960" s="280"/>
    </row>
    <row r="26961" spans="2:2">
      <c r="B26961" s="280"/>
    </row>
    <row r="26962" spans="2:2">
      <c r="B26962" s="280"/>
    </row>
    <row r="26963" spans="2:2">
      <c r="B26963" s="280"/>
    </row>
    <row r="26964" spans="2:2">
      <c r="B26964" s="280"/>
    </row>
    <row r="26965" spans="2:2">
      <c r="B26965" s="280"/>
    </row>
    <row r="26966" spans="2:2">
      <c r="B26966" s="280"/>
    </row>
    <row r="26967" spans="2:2">
      <c r="B26967" s="280"/>
    </row>
    <row r="26968" spans="2:2">
      <c r="B26968" s="280"/>
    </row>
    <row r="26969" spans="2:2">
      <c r="B26969" s="280"/>
    </row>
    <row r="26970" spans="2:2">
      <c r="B26970" s="280"/>
    </row>
    <row r="26971" spans="2:2">
      <c r="B26971" s="280"/>
    </row>
    <row r="26972" spans="2:2">
      <c r="B26972" s="280"/>
    </row>
    <row r="26973" spans="2:2">
      <c r="B26973" s="280"/>
    </row>
    <row r="26974" spans="2:2">
      <c r="B26974" s="280"/>
    </row>
    <row r="26975" spans="2:2">
      <c r="B26975" s="280"/>
    </row>
    <row r="26976" spans="2:2">
      <c r="B26976" s="280"/>
    </row>
    <row r="26977" spans="2:2">
      <c r="B26977" s="280"/>
    </row>
    <row r="26978" spans="2:2">
      <c r="B26978" s="280"/>
    </row>
    <row r="26979" spans="2:2">
      <c r="B26979" s="280"/>
    </row>
    <row r="26980" spans="2:2">
      <c r="B26980" s="280"/>
    </row>
    <row r="26981" spans="2:2">
      <c r="B26981" s="280"/>
    </row>
    <row r="26982" spans="2:2">
      <c r="B26982" s="280"/>
    </row>
    <row r="26983" spans="2:2">
      <c r="B26983" s="280"/>
    </row>
    <row r="26984" spans="2:2">
      <c r="B26984" s="280"/>
    </row>
    <row r="26985" spans="2:2">
      <c r="B26985" s="280"/>
    </row>
    <row r="26986" spans="2:2">
      <c r="B26986" s="280"/>
    </row>
    <row r="26987" spans="2:2">
      <c r="B26987" s="280"/>
    </row>
    <row r="26988" spans="2:2">
      <c r="B26988" s="280"/>
    </row>
    <row r="26989" spans="2:2">
      <c r="B26989" s="280"/>
    </row>
    <row r="26990" spans="2:2">
      <c r="B26990" s="280"/>
    </row>
    <row r="26991" spans="2:2">
      <c r="B26991" s="280"/>
    </row>
    <row r="26992" spans="2:2">
      <c r="B26992" s="280"/>
    </row>
    <row r="26993" spans="2:2">
      <c r="B26993" s="280"/>
    </row>
    <row r="26994" spans="2:2">
      <c r="B26994" s="280"/>
    </row>
    <row r="26995" spans="2:2">
      <c r="B26995" s="280"/>
    </row>
    <row r="26996" spans="2:2">
      <c r="B26996" s="280"/>
    </row>
    <row r="26997" spans="2:2">
      <c r="B26997" s="280"/>
    </row>
    <row r="26998" spans="2:2">
      <c r="B26998" s="280"/>
    </row>
    <row r="26999" spans="2:2">
      <c r="B26999" s="280"/>
    </row>
    <row r="27000" spans="2:2">
      <c r="B27000" s="280"/>
    </row>
    <row r="27001" spans="2:2">
      <c r="B27001" s="280"/>
    </row>
    <row r="27002" spans="2:2">
      <c r="B27002" s="280"/>
    </row>
    <row r="27003" spans="2:2">
      <c r="B27003" s="280"/>
    </row>
    <row r="27004" spans="2:2">
      <c r="B27004" s="280"/>
    </row>
    <row r="27005" spans="2:2">
      <c r="B27005" s="280"/>
    </row>
    <row r="27006" spans="2:2">
      <c r="B27006" s="280"/>
    </row>
    <row r="27007" spans="2:2">
      <c r="B27007" s="280"/>
    </row>
    <row r="27008" spans="2:2">
      <c r="B27008" s="280"/>
    </row>
    <row r="27009" spans="2:2">
      <c r="B27009" s="280"/>
    </row>
    <row r="27010" spans="2:2">
      <c r="B27010" s="280"/>
    </row>
    <row r="27011" spans="2:2">
      <c r="B27011" s="280"/>
    </row>
    <row r="27012" spans="2:2">
      <c r="B27012" s="280"/>
    </row>
    <row r="27013" spans="2:2">
      <c r="B27013" s="280"/>
    </row>
    <row r="27014" spans="2:2">
      <c r="B27014" s="280"/>
    </row>
    <row r="27015" spans="2:2">
      <c r="B27015" s="280"/>
    </row>
    <row r="27016" spans="2:2">
      <c r="B27016" s="280"/>
    </row>
    <row r="27017" spans="2:2">
      <c r="B27017" s="280"/>
    </row>
    <row r="27018" spans="2:2">
      <c r="B27018" s="280"/>
    </row>
    <row r="27019" spans="2:2">
      <c r="B27019" s="280"/>
    </row>
    <row r="27020" spans="2:2">
      <c r="B27020" s="280"/>
    </row>
    <row r="27021" spans="2:2">
      <c r="B27021" s="280"/>
    </row>
    <row r="27022" spans="2:2">
      <c r="B27022" s="280"/>
    </row>
    <row r="27023" spans="2:2">
      <c r="B27023" s="280"/>
    </row>
    <row r="27024" spans="2:2">
      <c r="B27024" s="280"/>
    </row>
    <row r="27025" spans="2:2">
      <c r="B27025" s="280"/>
    </row>
    <row r="27026" spans="2:2">
      <c r="B27026" s="280"/>
    </row>
    <row r="27027" spans="2:2">
      <c r="B27027" s="280"/>
    </row>
    <row r="27028" spans="2:2">
      <c r="B27028" s="280"/>
    </row>
    <row r="27029" spans="2:2">
      <c r="B27029" s="280"/>
    </row>
    <row r="27030" spans="2:2">
      <c r="B27030" s="280"/>
    </row>
    <row r="27031" spans="2:2">
      <c r="B27031" s="280"/>
    </row>
    <row r="27032" spans="2:2">
      <c r="B27032" s="280"/>
    </row>
    <row r="27033" spans="2:2">
      <c r="B27033" s="280"/>
    </row>
    <row r="27034" spans="2:2">
      <c r="B27034" s="280"/>
    </row>
    <row r="27035" spans="2:2">
      <c r="B27035" s="280"/>
    </row>
    <row r="27036" spans="2:2">
      <c r="B27036" s="280"/>
    </row>
    <row r="27037" spans="2:2">
      <c r="B27037" s="280"/>
    </row>
    <row r="27038" spans="2:2">
      <c r="B27038" s="280"/>
    </row>
    <row r="27039" spans="2:2">
      <c r="B27039" s="280"/>
    </row>
    <row r="27040" spans="2:2">
      <c r="B27040" s="280"/>
    </row>
    <row r="27041" spans="2:2">
      <c r="B27041" s="280"/>
    </row>
    <row r="27042" spans="2:2">
      <c r="B27042" s="280"/>
    </row>
    <row r="27043" spans="2:2">
      <c r="B27043" s="280"/>
    </row>
    <row r="27044" spans="2:2">
      <c r="B27044" s="280"/>
    </row>
    <row r="27045" spans="2:2">
      <c r="B27045" s="280"/>
    </row>
    <row r="27046" spans="2:2">
      <c r="B27046" s="280"/>
    </row>
    <row r="27047" spans="2:2">
      <c r="B27047" s="280"/>
    </row>
    <row r="27048" spans="2:2">
      <c r="B27048" s="280"/>
    </row>
    <row r="27049" spans="2:2">
      <c r="B27049" s="280"/>
    </row>
    <row r="27050" spans="2:2">
      <c r="B27050" s="280"/>
    </row>
    <row r="27051" spans="2:2">
      <c r="B27051" s="280"/>
    </row>
    <row r="27052" spans="2:2">
      <c r="B27052" s="280"/>
    </row>
    <row r="27053" spans="2:2">
      <c r="B27053" s="280"/>
    </row>
    <row r="27054" spans="2:2">
      <c r="B27054" s="280"/>
    </row>
    <row r="27055" spans="2:2">
      <c r="B27055" s="280"/>
    </row>
    <row r="27056" spans="2:2">
      <c r="B27056" s="280"/>
    </row>
    <row r="27057" spans="2:2">
      <c r="B27057" s="280"/>
    </row>
    <row r="27058" spans="2:2">
      <c r="B27058" s="280"/>
    </row>
    <row r="27059" spans="2:2">
      <c r="B27059" s="280"/>
    </row>
    <row r="27060" spans="2:2">
      <c r="B27060" s="280"/>
    </row>
    <row r="27061" spans="2:2">
      <c r="B27061" s="280"/>
    </row>
    <row r="27062" spans="2:2">
      <c r="B27062" s="280"/>
    </row>
    <row r="27063" spans="2:2">
      <c r="B27063" s="280"/>
    </row>
    <row r="27064" spans="2:2">
      <c r="B27064" s="280"/>
    </row>
    <row r="27065" spans="2:2">
      <c r="B27065" s="280"/>
    </row>
    <row r="27066" spans="2:2">
      <c r="B27066" s="280"/>
    </row>
    <row r="27067" spans="2:2">
      <c r="B27067" s="280"/>
    </row>
    <row r="27068" spans="2:2">
      <c r="B27068" s="280"/>
    </row>
    <row r="27069" spans="2:2">
      <c r="B27069" s="280"/>
    </row>
    <row r="27070" spans="2:2">
      <c r="B27070" s="280"/>
    </row>
    <row r="27071" spans="2:2">
      <c r="B27071" s="280"/>
    </row>
    <row r="27072" spans="2:2">
      <c r="B27072" s="280"/>
    </row>
    <row r="27073" spans="2:2">
      <c r="B27073" s="280"/>
    </row>
    <row r="27074" spans="2:2">
      <c r="B27074" s="280"/>
    </row>
    <row r="27075" spans="2:2">
      <c r="B27075" s="280"/>
    </row>
    <row r="27076" spans="2:2">
      <c r="B27076" s="280"/>
    </row>
    <row r="27077" spans="2:2">
      <c r="B27077" s="280"/>
    </row>
    <row r="27078" spans="2:2">
      <c r="B27078" s="280"/>
    </row>
    <row r="27079" spans="2:2">
      <c r="B27079" s="280"/>
    </row>
    <row r="27080" spans="2:2">
      <c r="B27080" s="280"/>
    </row>
    <row r="27081" spans="2:2">
      <c r="B27081" s="280"/>
    </row>
    <row r="27082" spans="2:2">
      <c r="B27082" s="280"/>
    </row>
    <row r="27083" spans="2:2">
      <c r="B27083" s="280"/>
    </row>
    <row r="27084" spans="2:2">
      <c r="B27084" s="280"/>
    </row>
    <row r="27085" spans="2:2">
      <c r="B27085" s="280"/>
    </row>
    <row r="27086" spans="2:2">
      <c r="B27086" s="280"/>
    </row>
    <row r="27087" spans="2:2">
      <c r="B27087" s="280"/>
    </row>
    <row r="27088" spans="2:2">
      <c r="B27088" s="280"/>
    </row>
    <row r="27089" spans="2:2">
      <c r="B27089" s="280"/>
    </row>
    <row r="27090" spans="2:2">
      <c r="B27090" s="280"/>
    </row>
    <row r="27091" spans="2:2">
      <c r="B27091" s="280"/>
    </row>
    <row r="27092" spans="2:2">
      <c r="B27092" s="280"/>
    </row>
    <row r="27093" spans="2:2">
      <c r="B27093" s="280"/>
    </row>
    <row r="27094" spans="2:2">
      <c r="B27094" s="280"/>
    </row>
    <row r="27095" spans="2:2">
      <c r="B27095" s="280"/>
    </row>
    <row r="27096" spans="2:2">
      <c r="B27096" s="280"/>
    </row>
    <row r="27097" spans="2:2">
      <c r="B27097" s="280"/>
    </row>
    <row r="27098" spans="2:2">
      <c r="B27098" s="280"/>
    </row>
    <row r="27099" spans="2:2">
      <c r="B27099" s="280"/>
    </row>
    <row r="27100" spans="2:2">
      <c r="B27100" s="280"/>
    </row>
    <row r="27101" spans="2:2">
      <c r="B27101" s="280"/>
    </row>
    <row r="27102" spans="2:2">
      <c r="B27102" s="280"/>
    </row>
    <row r="27103" spans="2:2">
      <c r="B27103" s="280"/>
    </row>
    <row r="27104" spans="2:2">
      <c r="B27104" s="280"/>
    </row>
    <row r="27105" spans="2:2">
      <c r="B27105" s="280"/>
    </row>
    <row r="27106" spans="2:2">
      <c r="B27106" s="280"/>
    </row>
    <row r="27107" spans="2:2">
      <c r="B27107" s="280"/>
    </row>
    <row r="27108" spans="2:2">
      <c r="B27108" s="280"/>
    </row>
    <row r="27109" spans="2:2">
      <c r="B27109" s="280"/>
    </row>
    <row r="27110" spans="2:2">
      <c r="B27110" s="280"/>
    </row>
    <row r="27111" spans="2:2">
      <c r="B27111" s="280"/>
    </row>
    <row r="27112" spans="2:2">
      <c r="B27112" s="280"/>
    </row>
    <row r="27113" spans="2:2">
      <c r="B27113" s="280"/>
    </row>
    <row r="27114" spans="2:2">
      <c r="B27114" s="280"/>
    </row>
    <row r="27115" spans="2:2">
      <c r="B27115" s="280"/>
    </row>
    <row r="27116" spans="2:2">
      <c r="B27116" s="280"/>
    </row>
    <row r="27117" spans="2:2">
      <c r="B27117" s="280"/>
    </row>
    <row r="27118" spans="2:2">
      <c r="B27118" s="280"/>
    </row>
    <row r="27119" spans="2:2">
      <c r="B27119" s="280"/>
    </row>
    <row r="27120" spans="2:2">
      <c r="B27120" s="280"/>
    </row>
    <row r="27121" spans="2:2">
      <c r="B27121" s="280"/>
    </row>
    <row r="27122" spans="2:2">
      <c r="B27122" s="280"/>
    </row>
    <row r="27123" spans="2:2">
      <c r="B27123" s="280"/>
    </row>
    <row r="27124" spans="2:2">
      <c r="B27124" s="280"/>
    </row>
    <row r="27125" spans="2:2">
      <c r="B27125" s="280"/>
    </row>
    <row r="27126" spans="2:2">
      <c r="B27126" s="280"/>
    </row>
    <row r="27127" spans="2:2">
      <c r="B27127" s="280"/>
    </row>
    <row r="27128" spans="2:2">
      <c r="B27128" s="280"/>
    </row>
    <row r="27129" spans="2:2">
      <c r="B27129" s="280"/>
    </row>
    <row r="27130" spans="2:2">
      <c r="B27130" s="280"/>
    </row>
    <row r="27131" spans="2:2">
      <c r="B27131" s="280"/>
    </row>
    <row r="27132" spans="2:2">
      <c r="B27132" s="280"/>
    </row>
    <row r="27133" spans="2:2">
      <c r="B27133" s="280"/>
    </row>
    <row r="27134" spans="2:2">
      <c r="B27134" s="280"/>
    </row>
    <row r="27135" spans="2:2">
      <c r="B27135" s="280"/>
    </row>
    <row r="27136" spans="2:2">
      <c r="B27136" s="280"/>
    </row>
    <row r="27137" spans="2:2">
      <c r="B27137" s="280"/>
    </row>
    <row r="27138" spans="2:2">
      <c r="B27138" s="280"/>
    </row>
    <row r="27139" spans="2:2">
      <c r="B27139" s="280"/>
    </row>
    <row r="27140" spans="2:2">
      <c r="B27140" s="280"/>
    </row>
    <row r="27141" spans="2:2">
      <c r="B27141" s="280"/>
    </row>
    <row r="27142" spans="2:2">
      <c r="B27142" s="280"/>
    </row>
    <row r="27143" spans="2:2">
      <c r="B27143" s="280"/>
    </row>
    <row r="27144" spans="2:2">
      <c r="B27144" s="280"/>
    </row>
    <row r="27145" spans="2:2">
      <c r="B27145" s="280"/>
    </row>
    <row r="27146" spans="2:2">
      <c r="B27146" s="280"/>
    </row>
    <row r="27147" spans="2:2">
      <c r="B27147" s="280"/>
    </row>
    <row r="27148" spans="2:2">
      <c r="B27148" s="280"/>
    </row>
    <row r="27149" spans="2:2">
      <c r="B27149" s="280"/>
    </row>
    <row r="27150" spans="2:2">
      <c r="B27150" s="280"/>
    </row>
    <row r="27151" spans="2:2">
      <c r="B27151" s="280"/>
    </row>
    <row r="27152" spans="2:2">
      <c r="B27152" s="280"/>
    </row>
    <row r="27153" spans="2:2">
      <c r="B27153" s="280"/>
    </row>
    <row r="27154" spans="2:2">
      <c r="B27154" s="280"/>
    </row>
    <row r="27155" spans="2:2">
      <c r="B27155" s="280"/>
    </row>
    <row r="27156" spans="2:2">
      <c r="B27156" s="280"/>
    </row>
    <row r="27157" spans="2:2">
      <c r="B27157" s="280"/>
    </row>
    <row r="27158" spans="2:2">
      <c r="B27158" s="280"/>
    </row>
    <row r="27159" spans="2:2">
      <c r="B27159" s="280"/>
    </row>
    <row r="27160" spans="2:2">
      <c r="B27160" s="280"/>
    </row>
    <row r="27161" spans="2:2">
      <c r="B27161" s="280"/>
    </row>
    <row r="27162" spans="2:2">
      <c r="B27162" s="280"/>
    </row>
    <row r="27163" spans="2:2">
      <c r="B27163" s="280"/>
    </row>
    <row r="27164" spans="2:2">
      <c r="B27164" s="280"/>
    </row>
    <row r="27165" spans="2:2">
      <c r="B27165" s="280"/>
    </row>
    <row r="27166" spans="2:2">
      <c r="B27166" s="280"/>
    </row>
    <row r="27167" spans="2:2">
      <c r="B27167" s="280"/>
    </row>
    <row r="27168" spans="2:2">
      <c r="B27168" s="280"/>
    </row>
    <row r="27169" spans="2:2">
      <c r="B27169" s="280"/>
    </row>
    <row r="27170" spans="2:2">
      <c r="B27170" s="280"/>
    </row>
    <row r="27171" spans="2:2">
      <c r="B27171" s="280"/>
    </row>
    <row r="27172" spans="2:2">
      <c r="B27172" s="280"/>
    </row>
    <row r="27173" spans="2:2">
      <c r="B27173" s="280"/>
    </row>
    <row r="27174" spans="2:2">
      <c r="B27174" s="280"/>
    </row>
    <row r="27175" spans="2:2">
      <c r="B27175" s="280"/>
    </row>
    <row r="27176" spans="2:2">
      <c r="B27176" s="280"/>
    </row>
    <row r="27177" spans="2:2">
      <c r="B27177" s="280"/>
    </row>
    <row r="27178" spans="2:2">
      <c r="B27178" s="280"/>
    </row>
    <row r="27179" spans="2:2">
      <c r="B27179" s="280"/>
    </row>
    <row r="27180" spans="2:2">
      <c r="B27180" s="280"/>
    </row>
    <row r="27181" spans="2:2">
      <c r="B27181" s="280"/>
    </row>
    <row r="27182" spans="2:2">
      <c r="B27182" s="280"/>
    </row>
    <row r="27183" spans="2:2">
      <c r="B27183" s="280"/>
    </row>
    <row r="27184" spans="2:2">
      <c r="B27184" s="280"/>
    </row>
    <row r="27185" spans="2:2">
      <c r="B27185" s="280"/>
    </row>
    <row r="27186" spans="2:2">
      <c r="B27186" s="280"/>
    </row>
    <row r="27187" spans="2:2">
      <c r="B27187" s="280"/>
    </row>
    <row r="27188" spans="2:2">
      <c r="B27188" s="280"/>
    </row>
    <row r="27189" spans="2:2">
      <c r="B27189" s="280"/>
    </row>
    <row r="27190" spans="2:2">
      <c r="B27190" s="280"/>
    </row>
    <row r="27191" spans="2:2">
      <c r="B27191" s="280"/>
    </row>
    <row r="27192" spans="2:2">
      <c r="B27192" s="280"/>
    </row>
    <row r="27193" spans="2:2">
      <c r="B27193" s="280"/>
    </row>
    <row r="27194" spans="2:2">
      <c r="B27194" s="280"/>
    </row>
    <row r="27195" spans="2:2">
      <c r="B27195" s="280"/>
    </row>
    <row r="27196" spans="2:2">
      <c r="B27196" s="280"/>
    </row>
    <row r="27197" spans="2:2">
      <c r="B27197" s="280"/>
    </row>
    <row r="27198" spans="2:2">
      <c r="B27198" s="280"/>
    </row>
    <row r="27199" spans="2:2">
      <c r="B27199" s="280"/>
    </row>
    <row r="27200" spans="2:2">
      <c r="B27200" s="280"/>
    </row>
    <row r="27201" spans="2:2">
      <c r="B27201" s="280"/>
    </row>
    <row r="27202" spans="2:2">
      <c r="B27202" s="280"/>
    </row>
    <row r="27203" spans="2:2">
      <c r="B27203" s="280"/>
    </row>
    <row r="27204" spans="2:2">
      <c r="B27204" s="280"/>
    </row>
    <row r="27205" spans="2:2">
      <c r="B27205" s="280"/>
    </row>
    <row r="27206" spans="2:2">
      <c r="B27206" s="280"/>
    </row>
    <row r="27207" spans="2:2">
      <c r="B27207" s="280"/>
    </row>
    <row r="27208" spans="2:2">
      <c r="B27208" s="280"/>
    </row>
    <row r="27209" spans="2:2">
      <c r="B27209" s="280"/>
    </row>
    <row r="27210" spans="2:2">
      <c r="B27210" s="280"/>
    </row>
    <row r="27211" spans="2:2">
      <c r="B27211" s="280"/>
    </row>
    <row r="27212" spans="2:2">
      <c r="B27212" s="280"/>
    </row>
    <row r="27213" spans="2:2">
      <c r="B27213" s="280"/>
    </row>
    <row r="27214" spans="2:2">
      <c r="B27214" s="280"/>
    </row>
    <row r="27215" spans="2:2">
      <c r="B27215" s="280"/>
    </row>
    <row r="27216" spans="2:2">
      <c r="B27216" s="280"/>
    </row>
    <row r="27217" spans="2:2">
      <c r="B27217" s="280"/>
    </row>
    <row r="27218" spans="2:2">
      <c r="B27218" s="280"/>
    </row>
    <row r="27219" spans="2:2">
      <c r="B27219" s="280"/>
    </row>
    <row r="27220" spans="2:2">
      <c r="B27220" s="280"/>
    </row>
    <row r="27221" spans="2:2">
      <c r="B27221" s="280"/>
    </row>
    <row r="27222" spans="2:2">
      <c r="B27222" s="280"/>
    </row>
    <row r="27223" spans="2:2">
      <c r="B27223" s="280"/>
    </row>
    <row r="27224" spans="2:2">
      <c r="B27224" s="280"/>
    </row>
    <row r="27225" spans="2:2">
      <c r="B27225" s="280"/>
    </row>
    <row r="27226" spans="2:2">
      <c r="B27226" s="280"/>
    </row>
    <row r="27227" spans="2:2">
      <c r="B27227" s="280"/>
    </row>
    <row r="27228" spans="2:2">
      <c r="B27228" s="280"/>
    </row>
    <row r="27229" spans="2:2">
      <c r="B27229" s="280"/>
    </row>
    <row r="27230" spans="2:2">
      <c r="B27230" s="280"/>
    </row>
    <row r="27231" spans="2:2">
      <c r="B27231" s="280"/>
    </row>
    <row r="27232" spans="2:2">
      <c r="B27232" s="280"/>
    </row>
    <row r="27233" spans="2:2">
      <c r="B27233" s="280"/>
    </row>
    <row r="27234" spans="2:2">
      <c r="B27234" s="280"/>
    </row>
    <row r="27235" spans="2:2">
      <c r="B27235" s="280"/>
    </row>
    <row r="27236" spans="2:2">
      <c r="B27236" s="280"/>
    </row>
    <row r="27237" spans="2:2">
      <c r="B27237" s="280"/>
    </row>
    <row r="27238" spans="2:2">
      <c r="B27238" s="280"/>
    </row>
    <row r="27239" spans="2:2">
      <c r="B27239" s="280"/>
    </row>
    <row r="27240" spans="2:2">
      <c r="B27240" s="280"/>
    </row>
    <row r="27241" spans="2:2">
      <c r="B27241" s="280"/>
    </row>
    <row r="27242" spans="2:2">
      <c r="B27242" s="280"/>
    </row>
    <row r="27243" spans="2:2">
      <c r="B27243" s="280"/>
    </row>
    <row r="27244" spans="2:2">
      <c r="B27244" s="280"/>
    </row>
    <row r="27245" spans="2:2">
      <c r="B27245" s="280"/>
    </row>
    <row r="27246" spans="2:2">
      <c r="B27246" s="280"/>
    </row>
    <row r="27247" spans="2:2">
      <c r="B27247" s="280"/>
    </row>
    <row r="27248" spans="2:2">
      <c r="B27248" s="280"/>
    </row>
    <row r="27249" spans="2:2">
      <c r="B27249" s="280"/>
    </row>
    <row r="27250" spans="2:2">
      <c r="B27250" s="280"/>
    </row>
    <row r="27251" spans="2:2">
      <c r="B27251" s="280"/>
    </row>
    <row r="27252" spans="2:2">
      <c r="B27252" s="280"/>
    </row>
    <row r="27253" spans="2:2">
      <c r="B27253" s="280"/>
    </row>
    <row r="27254" spans="2:2">
      <c r="B27254" s="280"/>
    </row>
    <row r="27255" spans="2:2">
      <c r="B27255" s="280"/>
    </row>
    <row r="27256" spans="2:2">
      <c r="B27256" s="280"/>
    </row>
    <row r="27257" spans="2:2">
      <c r="B27257" s="280"/>
    </row>
    <row r="27258" spans="2:2">
      <c r="B27258" s="280"/>
    </row>
    <row r="27259" spans="2:2">
      <c r="B27259" s="280"/>
    </row>
    <row r="27260" spans="2:2">
      <c r="B27260" s="280"/>
    </row>
    <row r="27261" spans="2:2">
      <c r="B27261" s="280"/>
    </row>
    <row r="27262" spans="2:2">
      <c r="B27262" s="280"/>
    </row>
    <row r="27263" spans="2:2">
      <c r="B27263" s="280"/>
    </row>
    <row r="27264" spans="2:2">
      <c r="B27264" s="280"/>
    </row>
    <row r="27265" spans="2:2">
      <c r="B27265" s="280"/>
    </row>
    <row r="27266" spans="2:2">
      <c r="B27266" s="280"/>
    </row>
    <row r="27267" spans="2:2">
      <c r="B27267" s="280"/>
    </row>
    <row r="27268" spans="2:2">
      <c r="B27268" s="280"/>
    </row>
    <row r="27269" spans="2:2">
      <c r="B27269" s="280"/>
    </row>
    <row r="27270" spans="2:2">
      <c r="B27270" s="280"/>
    </row>
    <row r="27271" spans="2:2">
      <c r="B27271" s="280"/>
    </row>
    <row r="27272" spans="2:2">
      <c r="B27272" s="280"/>
    </row>
    <row r="27273" spans="2:2">
      <c r="B27273" s="280"/>
    </row>
    <row r="27274" spans="2:2">
      <c r="B27274" s="280"/>
    </row>
    <row r="27275" spans="2:2">
      <c r="B27275" s="280"/>
    </row>
    <row r="27276" spans="2:2">
      <c r="B27276" s="280"/>
    </row>
    <row r="27277" spans="2:2">
      <c r="B27277" s="280"/>
    </row>
    <row r="27278" spans="2:2">
      <c r="B27278" s="280"/>
    </row>
    <row r="27279" spans="2:2">
      <c r="B27279" s="280"/>
    </row>
    <row r="27280" spans="2:2">
      <c r="B27280" s="280"/>
    </row>
    <row r="27281" spans="2:2">
      <c r="B27281" s="280"/>
    </row>
    <row r="27282" spans="2:2">
      <c r="B27282" s="280"/>
    </row>
    <row r="27283" spans="2:2">
      <c r="B27283" s="280"/>
    </row>
    <row r="27284" spans="2:2">
      <c r="B27284" s="280"/>
    </row>
    <row r="27285" spans="2:2">
      <c r="B27285" s="280"/>
    </row>
    <row r="27286" spans="2:2">
      <c r="B27286" s="280"/>
    </row>
    <row r="27287" spans="2:2">
      <c r="B27287" s="280"/>
    </row>
    <row r="27288" spans="2:2">
      <c r="B27288" s="280"/>
    </row>
    <row r="27289" spans="2:2">
      <c r="B27289" s="280"/>
    </row>
    <row r="27290" spans="2:2">
      <c r="B27290" s="280"/>
    </row>
    <row r="27291" spans="2:2">
      <c r="B27291" s="280"/>
    </row>
    <row r="27292" spans="2:2">
      <c r="B27292" s="280"/>
    </row>
    <row r="27293" spans="2:2">
      <c r="B27293" s="280"/>
    </row>
    <row r="27294" spans="2:2">
      <c r="B27294" s="280"/>
    </row>
    <row r="27295" spans="2:2">
      <c r="B27295" s="280"/>
    </row>
    <row r="27296" spans="2:2">
      <c r="B27296" s="280"/>
    </row>
    <row r="27297" spans="2:2">
      <c r="B27297" s="280"/>
    </row>
    <row r="27298" spans="2:2">
      <c r="B27298" s="280"/>
    </row>
    <row r="27299" spans="2:2">
      <c r="B27299" s="280"/>
    </row>
    <row r="27300" spans="2:2">
      <c r="B27300" s="280"/>
    </row>
    <row r="27301" spans="2:2">
      <c r="B27301" s="280"/>
    </row>
    <row r="27302" spans="2:2">
      <c r="B27302" s="280"/>
    </row>
    <row r="27303" spans="2:2">
      <c r="B27303" s="280"/>
    </row>
    <row r="27304" spans="2:2">
      <c r="B27304" s="280"/>
    </row>
    <row r="27305" spans="2:2">
      <c r="B27305" s="280"/>
    </row>
    <row r="27306" spans="2:2">
      <c r="B27306" s="280"/>
    </row>
    <row r="27307" spans="2:2">
      <c r="B27307" s="280"/>
    </row>
    <row r="27308" spans="2:2">
      <c r="B27308" s="280"/>
    </row>
    <row r="27309" spans="2:2">
      <c r="B27309" s="280"/>
    </row>
    <row r="27310" spans="2:2">
      <c r="B27310" s="280"/>
    </row>
    <row r="27311" spans="2:2">
      <c r="B27311" s="280"/>
    </row>
    <row r="27312" spans="2:2">
      <c r="B27312" s="280"/>
    </row>
    <row r="27313" spans="2:2">
      <c r="B27313" s="280"/>
    </row>
    <row r="27314" spans="2:2">
      <c r="B27314" s="280"/>
    </row>
    <row r="27315" spans="2:2">
      <c r="B27315" s="280"/>
    </row>
    <row r="27316" spans="2:2">
      <c r="B27316" s="280"/>
    </row>
    <row r="27317" spans="2:2">
      <c r="B27317" s="280"/>
    </row>
    <row r="27318" spans="2:2">
      <c r="B27318" s="280"/>
    </row>
    <row r="27319" spans="2:2">
      <c r="B27319" s="280"/>
    </row>
    <row r="27320" spans="2:2">
      <c r="B27320" s="280"/>
    </row>
    <row r="27321" spans="2:2">
      <c r="B27321" s="280"/>
    </row>
    <row r="27322" spans="2:2">
      <c r="B27322" s="280"/>
    </row>
    <row r="27323" spans="2:2">
      <c r="B27323" s="280"/>
    </row>
    <row r="27324" spans="2:2">
      <c r="B27324" s="280"/>
    </row>
    <row r="27325" spans="2:2">
      <c r="B27325" s="280"/>
    </row>
    <row r="27326" spans="2:2">
      <c r="B27326" s="280"/>
    </row>
    <row r="27327" spans="2:2">
      <c r="B27327" s="280"/>
    </row>
    <row r="27328" spans="2:2">
      <c r="B27328" s="280"/>
    </row>
    <row r="27329" spans="2:2">
      <c r="B27329" s="280"/>
    </row>
    <row r="27330" spans="2:2">
      <c r="B27330" s="280"/>
    </row>
    <row r="27331" spans="2:2">
      <c r="B27331" s="280"/>
    </row>
    <row r="27332" spans="2:2">
      <c r="B27332" s="280"/>
    </row>
    <row r="27333" spans="2:2">
      <c r="B27333" s="280"/>
    </row>
    <row r="27334" spans="2:2">
      <c r="B27334" s="280"/>
    </row>
    <row r="27335" spans="2:2">
      <c r="B27335" s="280"/>
    </row>
    <row r="27336" spans="2:2">
      <c r="B27336" s="280"/>
    </row>
    <row r="27337" spans="2:2">
      <c r="B27337" s="280"/>
    </row>
    <row r="27338" spans="2:2">
      <c r="B27338" s="280"/>
    </row>
    <row r="27339" spans="2:2">
      <c r="B27339" s="280"/>
    </row>
    <row r="27340" spans="2:2">
      <c r="B27340" s="280"/>
    </row>
    <row r="27341" spans="2:2">
      <c r="B27341" s="280"/>
    </row>
    <row r="27342" spans="2:2">
      <c r="B27342" s="280"/>
    </row>
    <row r="27343" spans="2:2">
      <c r="B27343" s="280"/>
    </row>
    <row r="27344" spans="2:2">
      <c r="B27344" s="280"/>
    </row>
    <row r="27345" spans="2:2">
      <c r="B27345" s="280"/>
    </row>
    <row r="27346" spans="2:2">
      <c r="B27346" s="280"/>
    </row>
    <row r="27347" spans="2:2">
      <c r="B27347" s="280"/>
    </row>
    <row r="27348" spans="2:2">
      <c r="B27348" s="280"/>
    </row>
    <row r="27349" spans="2:2">
      <c r="B27349" s="280"/>
    </row>
    <row r="27350" spans="2:2">
      <c r="B27350" s="280"/>
    </row>
    <row r="27351" spans="2:2">
      <c r="B27351" s="280"/>
    </row>
    <row r="27352" spans="2:2">
      <c r="B27352" s="280"/>
    </row>
    <row r="27353" spans="2:2">
      <c r="B27353" s="280"/>
    </row>
    <row r="27354" spans="2:2">
      <c r="B27354" s="280"/>
    </row>
    <row r="27355" spans="2:2">
      <c r="B27355" s="280"/>
    </row>
    <row r="27356" spans="2:2">
      <c r="B27356" s="280"/>
    </row>
    <row r="27357" spans="2:2">
      <c r="B27357" s="280"/>
    </row>
    <row r="27358" spans="2:2">
      <c r="B27358" s="280"/>
    </row>
    <row r="27359" spans="2:2">
      <c r="B27359" s="280"/>
    </row>
    <row r="27360" spans="2:2">
      <c r="B27360" s="280"/>
    </row>
    <row r="27361" spans="2:2">
      <c r="B27361" s="280"/>
    </row>
    <row r="27362" spans="2:2">
      <c r="B27362" s="280"/>
    </row>
    <row r="27363" spans="2:2">
      <c r="B27363" s="280"/>
    </row>
    <row r="27364" spans="2:2">
      <c r="B27364" s="280"/>
    </row>
    <row r="27365" spans="2:2">
      <c r="B27365" s="280"/>
    </row>
    <row r="27366" spans="2:2">
      <c r="B27366" s="280"/>
    </row>
    <row r="27367" spans="2:2">
      <c r="B27367" s="280"/>
    </row>
    <row r="27368" spans="2:2">
      <c r="B27368" s="280"/>
    </row>
    <row r="27369" spans="2:2">
      <c r="B27369" s="280"/>
    </row>
    <row r="27370" spans="2:2">
      <c r="B27370" s="280"/>
    </row>
    <row r="27371" spans="2:2">
      <c r="B27371" s="280"/>
    </row>
    <row r="27372" spans="2:2">
      <c r="B27372" s="280"/>
    </row>
    <row r="27373" spans="2:2">
      <c r="B27373" s="280"/>
    </row>
    <row r="27374" spans="2:2">
      <c r="B27374" s="280"/>
    </row>
    <row r="27375" spans="2:2">
      <c r="B27375" s="280"/>
    </row>
    <row r="27376" spans="2:2">
      <c r="B27376" s="280"/>
    </row>
    <row r="27377" spans="2:2">
      <c r="B27377" s="280"/>
    </row>
    <row r="27378" spans="2:2">
      <c r="B27378" s="280"/>
    </row>
    <row r="27379" spans="2:2">
      <c r="B27379" s="280"/>
    </row>
    <row r="27380" spans="2:2">
      <c r="B27380" s="280"/>
    </row>
    <row r="27381" spans="2:2">
      <c r="B27381" s="280"/>
    </row>
    <row r="27382" spans="2:2">
      <c r="B27382" s="280"/>
    </row>
    <row r="27383" spans="2:2">
      <c r="B27383" s="280"/>
    </row>
    <row r="27384" spans="2:2">
      <c r="B27384" s="280"/>
    </row>
    <row r="27385" spans="2:2">
      <c r="B27385" s="280"/>
    </row>
    <row r="27386" spans="2:2">
      <c r="B27386" s="280"/>
    </row>
    <row r="27387" spans="2:2">
      <c r="B27387" s="280"/>
    </row>
    <row r="27388" spans="2:2">
      <c r="B27388" s="280"/>
    </row>
    <row r="27389" spans="2:2">
      <c r="B27389" s="280"/>
    </row>
    <row r="27390" spans="2:2">
      <c r="B27390" s="280"/>
    </row>
    <row r="27391" spans="2:2">
      <c r="B27391" s="280"/>
    </row>
    <row r="27392" spans="2:2">
      <c r="B27392" s="280"/>
    </row>
    <row r="27393" spans="2:2">
      <c r="B27393" s="280"/>
    </row>
    <row r="27394" spans="2:2">
      <c r="B27394" s="280"/>
    </row>
    <row r="27395" spans="2:2">
      <c r="B27395" s="280"/>
    </row>
    <row r="27396" spans="2:2">
      <c r="B27396" s="280"/>
    </row>
    <row r="27397" spans="2:2">
      <c r="B27397" s="280"/>
    </row>
    <row r="27398" spans="2:2">
      <c r="B27398" s="280"/>
    </row>
    <row r="27399" spans="2:2">
      <c r="B27399" s="280"/>
    </row>
    <row r="27400" spans="2:2">
      <c r="B27400" s="280"/>
    </row>
    <row r="27401" spans="2:2">
      <c r="B27401" s="280"/>
    </row>
    <row r="27402" spans="2:2">
      <c r="B27402" s="280"/>
    </row>
    <row r="27403" spans="2:2">
      <c r="B27403" s="280"/>
    </row>
    <row r="27404" spans="2:2">
      <c r="B27404" s="280"/>
    </row>
    <row r="27405" spans="2:2">
      <c r="B27405" s="280"/>
    </row>
    <row r="27406" spans="2:2">
      <c r="B27406" s="280"/>
    </row>
    <row r="27407" spans="2:2">
      <c r="B27407" s="280"/>
    </row>
    <row r="27408" spans="2:2">
      <c r="B27408" s="280"/>
    </row>
    <row r="27409" spans="2:2">
      <c r="B27409" s="280"/>
    </row>
    <row r="27410" spans="2:2">
      <c r="B27410" s="280"/>
    </row>
    <row r="27411" spans="2:2">
      <c r="B27411" s="280"/>
    </row>
    <row r="27412" spans="2:2">
      <c r="B27412" s="280"/>
    </row>
    <row r="27413" spans="2:2">
      <c r="B27413" s="280"/>
    </row>
    <row r="27414" spans="2:2">
      <c r="B27414" s="280"/>
    </row>
    <row r="27415" spans="2:2">
      <c r="B27415" s="280"/>
    </row>
    <row r="27416" spans="2:2">
      <c r="B27416" s="280"/>
    </row>
    <row r="27417" spans="2:2">
      <c r="B27417" s="280"/>
    </row>
    <row r="27418" spans="2:2">
      <c r="B27418" s="280"/>
    </row>
    <row r="27419" spans="2:2">
      <c r="B27419" s="280"/>
    </row>
    <row r="27420" spans="2:2">
      <c r="B27420" s="280"/>
    </row>
    <row r="27421" spans="2:2">
      <c r="B27421" s="280"/>
    </row>
    <row r="27422" spans="2:2">
      <c r="B27422" s="280"/>
    </row>
    <row r="27423" spans="2:2">
      <c r="B27423" s="280"/>
    </row>
    <row r="27424" spans="2:2">
      <c r="B27424" s="280"/>
    </row>
    <row r="27425" spans="2:2">
      <c r="B27425" s="280"/>
    </row>
    <row r="27426" spans="2:2">
      <c r="B27426" s="280"/>
    </row>
    <row r="27427" spans="2:2">
      <c r="B27427" s="280"/>
    </row>
    <row r="27428" spans="2:2">
      <c r="B27428" s="280"/>
    </row>
    <row r="27429" spans="2:2">
      <c r="B27429" s="280"/>
    </row>
    <row r="27430" spans="2:2">
      <c r="B27430" s="280"/>
    </row>
    <row r="27431" spans="2:2">
      <c r="B27431" s="280"/>
    </row>
    <row r="27432" spans="2:2">
      <c r="B27432" s="280"/>
    </row>
    <row r="27433" spans="2:2">
      <c r="B27433" s="280"/>
    </row>
    <row r="27434" spans="2:2">
      <c r="B27434" s="280"/>
    </row>
    <row r="27435" spans="2:2">
      <c r="B27435" s="280"/>
    </row>
    <row r="27436" spans="2:2">
      <c r="B27436" s="280"/>
    </row>
    <row r="27437" spans="2:2">
      <c r="B27437" s="280"/>
    </row>
    <row r="27438" spans="2:2">
      <c r="B27438" s="280"/>
    </row>
    <row r="27439" spans="2:2">
      <c r="B27439" s="280"/>
    </row>
    <row r="27440" spans="2:2">
      <c r="B27440" s="280"/>
    </row>
    <row r="27441" spans="2:2">
      <c r="B27441" s="280"/>
    </row>
    <row r="27442" spans="2:2">
      <c r="B27442" s="280"/>
    </row>
    <row r="27443" spans="2:2">
      <c r="B27443" s="280"/>
    </row>
    <row r="27444" spans="2:2">
      <c r="B27444" s="280"/>
    </row>
    <row r="27445" spans="2:2">
      <c r="B27445" s="280"/>
    </row>
    <row r="27446" spans="2:2">
      <c r="B27446" s="280"/>
    </row>
    <row r="27447" spans="2:2">
      <c r="B27447" s="280"/>
    </row>
    <row r="27448" spans="2:2">
      <c r="B27448" s="280"/>
    </row>
    <row r="27449" spans="2:2">
      <c r="B27449" s="280"/>
    </row>
    <row r="27450" spans="2:2">
      <c r="B27450" s="280"/>
    </row>
    <row r="27451" spans="2:2">
      <c r="B27451" s="280"/>
    </row>
    <row r="27452" spans="2:2">
      <c r="B27452" s="280"/>
    </row>
    <row r="27453" spans="2:2">
      <c r="B27453" s="280"/>
    </row>
    <row r="27454" spans="2:2">
      <c r="B27454" s="280"/>
    </row>
    <row r="27455" spans="2:2">
      <c r="B27455" s="280"/>
    </row>
    <row r="27456" spans="2:2">
      <c r="B27456" s="280"/>
    </row>
    <row r="27457" spans="2:2">
      <c r="B27457" s="280"/>
    </row>
    <row r="27458" spans="2:2">
      <c r="B27458" s="280"/>
    </row>
    <row r="27459" spans="2:2">
      <c r="B27459" s="280"/>
    </row>
    <row r="27460" spans="2:2">
      <c r="B27460" s="280"/>
    </row>
    <row r="27461" spans="2:2">
      <c r="B27461" s="280"/>
    </row>
    <row r="27462" spans="2:2">
      <c r="B27462" s="280"/>
    </row>
    <row r="27463" spans="2:2">
      <c r="B27463" s="280"/>
    </row>
    <row r="27464" spans="2:2">
      <c r="B27464" s="280"/>
    </row>
    <row r="27465" spans="2:2">
      <c r="B27465" s="280"/>
    </row>
    <row r="27466" spans="2:2">
      <c r="B27466" s="280"/>
    </row>
    <row r="27467" spans="2:2">
      <c r="B27467" s="280"/>
    </row>
    <row r="27468" spans="2:2">
      <c r="B27468" s="280"/>
    </row>
    <row r="27469" spans="2:2">
      <c r="B27469" s="280"/>
    </row>
    <row r="27470" spans="2:2">
      <c r="B27470" s="280"/>
    </row>
    <row r="27471" spans="2:2">
      <c r="B27471" s="280"/>
    </row>
    <row r="27472" spans="2:2">
      <c r="B27472" s="280"/>
    </row>
    <row r="27473" spans="2:2">
      <c r="B27473" s="280"/>
    </row>
    <row r="27474" spans="2:2">
      <c r="B27474" s="280"/>
    </row>
    <row r="27475" spans="2:2">
      <c r="B27475" s="280"/>
    </row>
    <row r="27476" spans="2:2">
      <c r="B27476" s="280"/>
    </row>
    <row r="27477" spans="2:2">
      <c r="B27477" s="280"/>
    </row>
    <row r="27478" spans="2:2">
      <c r="B27478" s="280"/>
    </row>
    <row r="27479" spans="2:2">
      <c r="B27479" s="280"/>
    </row>
    <row r="27480" spans="2:2">
      <c r="B27480" s="280"/>
    </row>
    <row r="27481" spans="2:2">
      <c r="B27481" s="280"/>
    </row>
    <row r="27482" spans="2:2">
      <c r="B27482" s="280"/>
    </row>
    <row r="27483" spans="2:2">
      <c r="B27483" s="280"/>
    </row>
    <row r="27484" spans="2:2">
      <c r="B27484" s="280"/>
    </row>
    <row r="27485" spans="2:2">
      <c r="B27485" s="280"/>
    </row>
    <row r="27486" spans="2:2">
      <c r="B27486" s="280"/>
    </row>
    <row r="27487" spans="2:2">
      <c r="B27487" s="280"/>
    </row>
    <row r="27488" spans="2:2">
      <c r="B27488" s="280"/>
    </row>
    <row r="27489" spans="2:2">
      <c r="B27489" s="280"/>
    </row>
    <row r="27490" spans="2:2">
      <c r="B27490" s="280"/>
    </row>
    <row r="27491" spans="2:2">
      <c r="B27491" s="280"/>
    </row>
    <row r="27492" spans="2:2">
      <c r="B27492" s="280"/>
    </row>
    <row r="27493" spans="2:2">
      <c r="B27493" s="280"/>
    </row>
    <row r="27494" spans="2:2">
      <c r="B27494" s="280"/>
    </row>
    <row r="27495" spans="2:2">
      <c r="B27495" s="280"/>
    </row>
    <row r="27496" spans="2:2">
      <c r="B27496" s="280"/>
    </row>
    <row r="27497" spans="2:2">
      <c r="B27497" s="280"/>
    </row>
    <row r="27498" spans="2:2">
      <c r="B27498" s="280"/>
    </row>
    <row r="27499" spans="2:2">
      <c r="B27499" s="280"/>
    </row>
    <row r="27500" spans="2:2">
      <c r="B27500" s="280"/>
    </row>
    <row r="27501" spans="2:2">
      <c r="B27501" s="280"/>
    </row>
    <row r="27502" spans="2:2">
      <c r="B27502" s="280"/>
    </row>
    <row r="27503" spans="2:2">
      <c r="B27503" s="280"/>
    </row>
    <row r="27504" spans="2:2">
      <c r="B27504" s="280"/>
    </row>
    <row r="27505" spans="2:2">
      <c r="B27505" s="280"/>
    </row>
    <row r="27506" spans="2:2">
      <c r="B27506" s="280"/>
    </row>
    <row r="27507" spans="2:2">
      <c r="B27507" s="280"/>
    </row>
    <row r="27508" spans="2:2">
      <c r="B27508" s="280"/>
    </row>
    <row r="27509" spans="2:2">
      <c r="B27509" s="280"/>
    </row>
    <row r="27510" spans="2:2">
      <c r="B27510" s="280"/>
    </row>
    <row r="27511" spans="2:2">
      <c r="B27511" s="280"/>
    </row>
    <row r="27512" spans="2:2">
      <c r="B27512" s="280"/>
    </row>
    <row r="27513" spans="2:2">
      <c r="B27513" s="280"/>
    </row>
    <row r="27514" spans="2:2">
      <c r="B27514" s="280"/>
    </row>
    <row r="27515" spans="2:2">
      <c r="B27515" s="280"/>
    </row>
    <row r="27516" spans="2:2">
      <c r="B27516" s="280"/>
    </row>
    <row r="27517" spans="2:2">
      <c r="B27517" s="280"/>
    </row>
    <row r="27518" spans="2:2">
      <c r="B27518" s="280"/>
    </row>
    <row r="27519" spans="2:2">
      <c r="B27519" s="280"/>
    </row>
    <row r="27520" spans="2:2">
      <c r="B27520" s="280"/>
    </row>
    <row r="27521" spans="2:2">
      <c r="B27521" s="280"/>
    </row>
    <row r="27522" spans="2:2">
      <c r="B27522" s="280"/>
    </row>
    <row r="27523" spans="2:2">
      <c r="B27523" s="280"/>
    </row>
    <row r="27524" spans="2:2">
      <c r="B27524" s="280"/>
    </row>
    <row r="27525" spans="2:2">
      <c r="B27525" s="280"/>
    </row>
    <row r="27526" spans="2:2">
      <c r="B27526" s="280"/>
    </row>
    <row r="27527" spans="2:2">
      <c r="B27527" s="280"/>
    </row>
    <row r="27528" spans="2:2">
      <c r="B27528" s="280"/>
    </row>
    <row r="27529" spans="2:2">
      <c r="B27529" s="280"/>
    </row>
    <row r="27530" spans="2:2">
      <c r="B27530" s="280"/>
    </row>
    <row r="27531" spans="2:2">
      <c r="B27531" s="280"/>
    </row>
    <row r="27532" spans="2:2">
      <c r="B27532" s="280"/>
    </row>
    <row r="27533" spans="2:2">
      <c r="B27533" s="280"/>
    </row>
    <row r="27534" spans="2:2">
      <c r="B27534" s="280"/>
    </row>
    <row r="27535" spans="2:2">
      <c r="B27535" s="280"/>
    </row>
    <row r="27536" spans="2:2">
      <c r="B27536" s="280"/>
    </row>
    <row r="27537" spans="2:2">
      <c r="B27537" s="280"/>
    </row>
    <row r="27538" spans="2:2">
      <c r="B27538" s="280"/>
    </row>
    <row r="27539" spans="2:2">
      <c r="B27539" s="280"/>
    </row>
    <row r="27540" spans="2:2">
      <c r="B27540" s="280"/>
    </row>
    <row r="27541" spans="2:2">
      <c r="B27541" s="280"/>
    </row>
    <row r="27542" spans="2:2">
      <c r="B27542" s="280"/>
    </row>
    <row r="27543" spans="2:2">
      <c r="B27543" s="280"/>
    </row>
    <row r="27544" spans="2:2">
      <c r="B27544" s="280"/>
    </row>
    <row r="27545" spans="2:2">
      <c r="B27545" s="280"/>
    </row>
    <row r="27546" spans="2:2">
      <c r="B27546" s="280"/>
    </row>
    <row r="27547" spans="2:2">
      <c r="B27547" s="280"/>
    </row>
    <row r="27548" spans="2:2">
      <c r="B27548" s="280"/>
    </row>
    <row r="27549" spans="2:2">
      <c r="B27549" s="280"/>
    </row>
    <row r="27550" spans="2:2">
      <c r="B27550" s="280"/>
    </row>
    <row r="27551" spans="2:2">
      <c r="B27551" s="280"/>
    </row>
    <row r="27552" spans="2:2">
      <c r="B27552" s="280"/>
    </row>
    <row r="27553" spans="2:2">
      <c r="B27553" s="280"/>
    </row>
    <row r="27554" spans="2:2">
      <c r="B27554" s="280"/>
    </row>
    <row r="27555" spans="2:2">
      <c r="B27555" s="280"/>
    </row>
    <row r="27556" spans="2:2">
      <c r="B27556" s="280"/>
    </row>
    <row r="27557" spans="2:2">
      <c r="B27557" s="280"/>
    </row>
    <row r="27558" spans="2:2">
      <c r="B27558" s="280"/>
    </row>
    <row r="27559" spans="2:2">
      <c r="B27559" s="280"/>
    </row>
    <row r="27560" spans="2:2">
      <c r="B27560" s="280"/>
    </row>
    <row r="27561" spans="2:2">
      <c r="B27561" s="280"/>
    </row>
    <row r="27562" spans="2:2">
      <c r="B27562" s="280"/>
    </row>
    <row r="27563" spans="2:2">
      <c r="B27563" s="280"/>
    </row>
    <row r="27564" spans="2:2">
      <c r="B27564" s="280"/>
    </row>
    <row r="27565" spans="2:2">
      <c r="B27565" s="280"/>
    </row>
    <row r="27566" spans="2:2">
      <c r="B27566" s="280"/>
    </row>
    <row r="27567" spans="2:2">
      <c r="B27567" s="280"/>
    </row>
    <row r="27568" spans="2:2">
      <c r="B27568" s="280"/>
    </row>
    <row r="27569" spans="2:2">
      <c r="B27569" s="280"/>
    </row>
    <row r="27570" spans="2:2">
      <c r="B27570" s="280"/>
    </row>
    <row r="27571" spans="2:2">
      <c r="B27571" s="280"/>
    </row>
    <row r="27572" spans="2:2">
      <c r="B27572" s="280"/>
    </row>
    <row r="27573" spans="2:2">
      <c r="B27573" s="280"/>
    </row>
    <row r="27574" spans="2:2">
      <c r="B27574" s="280"/>
    </row>
    <row r="27575" spans="2:2">
      <c r="B27575" s="280"/>
    </row>
    <row r="27576" spans="2:2">
      <c r="B27576" s="280"/>
    </row>
    <row r="27577" spans="2:2">
      <c r="B27577" s="280"/>
    </row>
    <row r="27578" spans="2:2">
      <c r="B27578" s="280"/>
    </row>
    <row r="27579" spans="2:2">
      <c r="B27579" s="280"/>
    </row>
    <row r="27580" spans="2:2">
      <c r="B27580" s="280"/>
    </row>
    <row r="27581" spans="2:2">
      <c r="B27581" s="280"/>
    </row>
    <row r="27582" spans="2:2">
      <c r="B27582" s="280"/>
    </row>
    <row r="27583" spans="2:2">
      <c r="B27583" s="280"/>
    </row>
    <row r="27584" spans="2:2">
      <c r="B27584" s="280"/>
    </row>
    <row r="27585" spans="2:2">
      <c r="B27585" s="280"/>
    </row>
    <row r="27586" spans="2:2">
      <c r="B27586" s="280"/>
    </row>
    <row r="27587" spans="2:2">
      <c r="B27587" s="280"/>
    </row>
    <row r="27588" spans="2:2">
      <c r="B27588" s="280"/>
    </row>
    <row r="27589" spans="2:2">
      <c r="B27589" s="280"/>
    </row>
    <row r="27590" spans="2:2">
      <c r="B27590" s="280"/>
    </row>
    <row r="27591" spans="2:2">
      <c r="B27591" s="280"/>
    </row>
    <row r="27592" spans="2:2">
      <c r="B27592" s="280"/>
    </row>
    <row r="27593" spans="2:2">
      <c r="B27593" s="280"/>
    </row>
    <row r="27594" spans="2:2">
      <c r="B27594" s="280"/>
    </row>
    <row r="27595" spans="2:2">
      <c r="B27595" s="280"/>
    </row>
    <row r="27596" spans="2:2">
      <c r="B27596" s="280"/>
    </row>
    <row r="27597" spans="2:2">
      <c r="B27597" s="280"/>
    </row>
    <row r="27598" spans="2:2">
      <c r="B27598" s="280"/>
    </row>
    <row r="27599" spans="2:2">
      <c r="B27599" s="280"/>
    </row>
    <row r="27600" spans="2:2">
      <c r="B27600" s="280"/>
    </row>
    <row r="27601" spans="2:2">
      <c r="B27601" s="280"/>
    </row>
    <row r="27602" spans="2:2">
      <c r="B27602" s="280"/>
    </row>
    <row r="27603" spans="2:2">
      <c r="B27603" s="280"/>
    </row>
    <row r="27604" spans="2:2">
      <c r="B27604" s="280"/>
    </row>
    <row r="27605" spans="2:2">
      <c r="B27605" s="280"/>
    </row>
    <row r="27606" spans="2:2">
      <c r="B27606" s="280"/>
    </row>
    <row r="27607" spans="2:2">
      <c r="B27607" s="280"/>
    </row>
    <row r="27608" spans="2:2">
      <c r="B27608" s="280"/>
    </row>
    <row r="27609" spans="2:2">
      <c r="B27609" s="280"/>
    </row>
    <row r="27610" spans="2:2">
      <c r="B27610" s="280"/>
    </row>
    <row r="27611" spans="2:2">
      <c r="B27611" s="280"/>
    </row>
    <row r="27612" spans="2:2">
      <c r="B27612" s="280"/>
    </row>
    <row r="27613" spans="2:2">
      <c r="B27613" s="280"/>
    </row>
    <row r="27614" spans="2:2">
      <c r="B27614" s="280"/>
    </row>
    <row r="27615" spans="2:2">
      <c r="B27615" s="280"/>
    </row>
    <row r="27616" spans="2:2">
      <c r="B27616" s="280"/>
    </row>
    <row r="27617" spans="2:2">
      <c r="B27617" s="280"/>
    </row>
    <row r="27618" spans="2:2">
      <c r="B27618" s="280"/>
    </row>
    <row r="27619" spans="2:2">
      <c r="B27619" s="280"/>
    </row>
    <row r="27620" spans="2:2">
      <c r="B27620" s="280"/>
    </row>
    <row r="27621" spans="2:2">
      <c r="B27621" s="280"/>
    </row>
    <row r="27622" spans="2:2">
      <c r="B27622" s="280"/>
    </row>
    <row r="27623" spans="2:2">
      <c r="B27623" s="280"/>
    </row>
    <row r="27624" spans="2:2">
      <c r="B27624" s="280"/>
    </row>
    <row r="27625" spans="2:2">
      <c r="B27625" s="280"/>
    </row>
    <row r="27626" spans="2:2">
      <c r="B27626" s="280"/>
    </row>
    <row r="27627" spans="2:2">
      <c r="B27627" s="280"/>
    </row>
    <row r="27628" spans="2:2">
      <c r="B27628" s="280"/>
    </row>
    <row r="27629" spans="2:2">
      <c r="B27629" s="280"/>
    </row>
    <row r="27630" spans="2:2">
      <c r="B27630" s="280"/>
    </row>
    <row r="27631" spans="2:2">
      <c r="B27631" s="280"/>
    </row>
    <row r="27632" spans="2:2">
      <c r="B27632" s="280"/>
    </row>
    <row r="27633" spans="2:2">
      <c r="B27633" s="280"/>
    </row>
    <row r="27634" spans="2:2">
      <c r="B27634" s="280"/>
    </row>
    <row r="27635" spans="2:2">
      <c r="B27635" s="280"/>
    </row>
    <row r="27636" spans="2:2">
      <c r="B27636" s="280"/>
    </row>
    <row r="27637" spans="2:2">
      <c r="B27637" s="280"/>
    </row>
    <row r="27638" spans="2:2">
      <c r="B27638" s="280"/>
    </row>
    <row r="27639" spans="2:2">
      <c r="B27639" s="280"/>
    </row>
    <row r="27640" spans="2:2">
      <c r="B27640" s="280"/>
    </row>
    <row r="27641" spans="2:2">
      <c r="B27641" s="280"/>
    </row>
    <row r="27642" spans="2:2">
      <c r="B27642" s="280"/>
    </row>
    <row r="27643" spans="2:2">
      <c r="B27643" s="280"/>
    </row>
    <row r="27644" spans="2:2">
      <c r="B27644" s="280"/>
    </row>
    <row r="27645" spans="2:2">
      <c r="B27645" s="280"/>
    </row>
    <row r="27646" spans="2:2">
      <c r="B27646" s="280"/>
    </row>
    <row r="27647" spans="2:2">
      <c r="B27647" s="280"/>
    </row>
    <row r="27648" spans="2:2">
      <c r="B27648" s="280"/>
    </row>
    <row r="27649" spans="2:2">
      <c r="B27649" s="280"/>
    </row>
    <row r="27650" spans="2:2">
      <c r="B27650" s="280"/>
    </row>
    <row r="27651" spans="2:2">
      <c r="B27651" s="280"/>
    </row>
    <row r="27652" spans="2:2">
      <c r="B27652" s="280"/>
    </row>
    <row r="27653" spans="2:2">
      <c r="B27653" s="280"/>
    </row>
    <row r="27654" spans="2:2">
      <c r="B27654" s="280"/>
    </row>
    <row r="27655" spans="2:2">
      <c r="B27655" s="280"/>
    </row>
    <row r="27656" spans="2:2">
      <c r="B27656" s="280"/>
    </row>
    <row r="27657" spans="2:2">
      <c r="B27657" s="280"/>
    </row>
    <row r="27658" spans="2:2">
      <c r="B27658" s="280"/>
    </row>
    <row r="27659" spans="2:2">
      <c r="B27659" s="280"/>
    </row>
    <row r="27660" spans="2:2">
      <c r="B27660" s="280"/>
    </row>
    <row r="27661" spans="2:2">
      <c r="B27661" s="280"/>
    </row>
    <row r="27662" spans="2:2">
      <c r="B27662" s="280"/>
    </row>
    <row r="27663" spans="2:2">
      <c r="B27663" s="280"/>
    </row>
    <row r="27664" spans="2:2">
      <c r="B27664" s="280"/>
    </row>
    <row r="27665" spans="2:2">
      <c r="B27665" s="280"/>
    </row>
    <row r="27666" spans="2:2">
      <c r="B27666" s="280"/>
    </row>
    <row r="27667" spans="2:2">
      <c r="B27667" s="280"/>
    </row>
    <row r="27668" spans="2:2">
      <c r="B27668" s="280"/>
    </row>
    <row r="27669" spans="2:2">
      <c r="B27669" s="280"/>
    </row>
    <row r="27670" spans="2:2">
      <c r="B27670" s="280"/>
    </row>
    <row r="27671" spans="2:2">
      <c r="B27671" s="280"/>
    </row>
    <row r="27672" spans="2:2">
      <c r="B27672" s="280"/>
    </row>
    <row r="27673" spans="2:2">
      <c r="B27673" s="280"/>
    </row>
    <row r="27674" spans="2:2">
      <c r="B27674" s="280"/>
    </row>
    <row r="27675" spans="2:2">
      <c r="B27675" s="280"/>
    </row>
    <row r="27676" spans="2:2">
      <c r="B27676" s="280"/>
    </row>
    <row r="27677" spans="2:2">
      <c r="B27677" s="280"/>
    </row>
    <row r="27678" spans="2:2">
      <c r="B27678" s="280"/>
    </row>
    <row r="27679" spans="2:2">
      <c r="B27679" s="280"/>
    </row>
    <row r="27680" spans="2:2">
      <c r="B27680" s="280"/>
    </row>
    <row r="27681" spans="2:2">
      <c r="B27681" s="280"/>
    </row>
    <row r="27682" spans="2:2">
      <c r="B27682" s="280"/>
    </row>
    <row r="27683" spans="2:2">
      <c r="B27683" s="280"/>
    </row>
    <row r="27684" spans="2:2">
      <c r="B27684" s="280"/>
    </row>
    <row r="27685" spans="2:2">
      <c r="B27685" s="280"/>
    </row>
    <row r="27686" spans="2:2">
      <c r="B27686" s="280"/>
    </row>
    <row r="27687" spans="2:2">
      <c r="B27687" s="280"/>
    </row>
    <row r="27688" spans="2:2">
      <c r="B27688" s="280"/>
    </row>
    <row r="27689" spans="2:2">
      <c r="B27689" s="280"/>
    </row>
    <row r="27690" spans="2:2">
      <c r="B27690" s="280"/>
    </row>
    <row r="27691" spans="2:2">
      <c r="B27691" s="280"/>
    </row>
    <row r="27692" spans="2:2">
      <c r="B27692" s="280"/>
    </row>
    <row r="27693" spans="2:2">
      <c r="B27693" s="280"/>
    </row>
    <row r="27694" spans="2:2">
      <c r="B27694" s="280"/>
    </row>
    <row r="27695" spans="2:2">
      <c r="B27695" s="280"/>
    </row>
    <row r="27696" spans="2:2">
      <c r="B27696" s="280"/>
    </row>
    <row r="27697" spans="2:2">
      <c r="B27697" s="280"/>
    </row>
    <row r="27698" spans="2:2">
      <c r="B27698" s="280"/>
    </row>
    <row r="27699" spans="2:2">
      <c r="B27699" s="280"/>
    </row>
    <row r="27700" spans="2:2">
      <c r="B27700" s="280"/>
    </row>
    <row r="27701" spans="2:2">
      <c r="B27701" s="280"/>
    </row>
    <row r="27702" spans="2:2">
      <c r="B27702" s="280"/>
    </row>
    <row r="27703" spans="2:2">
      <c r="B27703" s="280"/>
    </row>
    <row r="27704" spans="2:2">
      <c r="B27704" s="280"/>
    </row>
    <row r="27705" spans="2:2">
      <c r="B27705" s="280"/>
    </row>
    <row r="27706" spans="2:2">
      <c r="B27706" s="280"/>
    </row>
    <row r="27707" spans="2:2">
      <c r="B27707" s="280"/>
    </row>
    <row r="27708" spans="2:2">
      <c r="B27708" s="280"/>
    </row>
    <row r="27709" spans="2:2">
      <c r="B27709" s="280"/>
    </row>
    <row r="27710" spans="2:2">
      <c r="B27710" s="280"/>
    </row>
    <row r="27711" spans="2:2">
      <c r="B27711" s="280"/>
    </row>
    <row r="27712" spans="2:2">
      <c r="B27712" s="280"/>
    </row>
    <row r="27713" spans="2:2">
      <c r="B27713" s="280"/>
    </row>
    <row r="27714" spans="2:2">
      <c r="B27714" s="280"/>
    </row>
    <row r="27715" spans="2:2">
      <c r="B27715" s="280"/>
    </row>
    <row r="27716" spans="2:2">
      <c r="B27716" s="280"/>
    </row>
    <row r="27717" spans="2:2">
      <c r="B27717" s="280"/>
    </row>
    <row r="27718" spans="2:2">
      <c r="B27718" s="280"/>
    </row>
    <row r="27719" spans="2:2">
      <c r="B27719" s="280"/>
    </row>
    <row r="27720" spans="2:2">
      <c r="B27720" s="280"/>
    </row>
    <row r="27721" spans="2:2">
      <c r="B27721" s="280"/>
    </row>
    <row r="27722" spans="2:2">
      <c r="B27722" s="280"/>
    </row>
    <row r="27723" spans="2:2">
      <c r="B27723" s="280"/>
    </row>
    <row r="27724" spans="2:2">
      <c r="B27724" s="280"/>
    </row>
    <row r="27725" spans="2:2">
      <c r="B27725" s="280"/>
    </row>
    <row r="27726" spans="2:2">
      <c r="B27726" s="280"/>
    </row>
    <row r="27727" spans="2:2">
      <c r="B27727" s="280"/>
    </row>
    <row r="27728" spans="2:2">
      <c r="B27728" s="280"/>
    </row>
    <row r="27729" spans="2:2">
      <c r="B27729" s="280"/>
    </row>
    <row r="27730" spans="2:2">
      <c r="B27730" s="280"/>
    </row>
    <row r="27731" spans="2:2">
      <c r="B27731" s="280"/>
    </row>
    <row r="27732" spans="2:2">
      <c r="B27732" s="280"/>
    </row>
    <row r="27733" spans="2:2">
      <c r="B27733" s="280"/>
    </row>
    <row r="27734" spans="2:2">
      <c r="B27734" s="280"/>
    </row>
    <row r="27735" spans="2:2">
      <c r="B27735" s="280"/>
    </row>
    <row r="27736" spans="2:2">
      <c r="B27736" s="280"/>
    </row>
    <row r="27737" spans="2:2">
      <c r="B27737" s="280"/>
    </row>
    <row r="27738" spans="2:2">
      <c r="B27738" s="280"/>
    </row>
    <row r="27739" spans="2:2">
      <c r="B27739" s="280"/>
    </row>
    <row r="27740" spans="2:2">
      <c r="B27740" s="280"/>
    </row>
    <row r="27741" spans="2:2">
      <c r="B27741" s="280"/>
    </row>
    <row r="27742" spans="2:2">
      <c r="B27742" s="280"/>
    </row>
    <row r="27743" spans="2:2">
      <c r="B27743" s="280"/>
    </row>
    <row r="27744" spans="2:2">
      <c r="B27744" s="280"/>
    </row>
    <row r="27745" spans="2:2">
      <c r="B27745" s="280"/>
    </row>
    <row r="27746" spans="2:2">
      <c r="B27746" s="280"/>
    </row>
    <row r="27747" spans="2:2">
      <c r="B27747" s="280"/>
    </row>
    <row r="27748" spans="2:2">
      <c r="B27748" s="280"/>
    </row>
    <row r="27749" spans="2:2">
      <c r="B27749" s="280"/>
    </row>
    <row r="27750" spans="2:2">
      <c r="B27750" s="280"/>
    </row>
    <row r="27751" spans="2:2">
      <c r="B27751" s="280"/>
    </row>
    <row r="27752" spans="2:2">
      <c r="B27752" s="280"/>
    </row>
    <row r="27753" spans="2:2">
      <c r="B27753" s="280"/>
    </row>
    <row r="27754" spans="2:2">
      <c r="B27754" s="280"/>
    </row>
    <row r="27755" spans="2:2">
      <c r="B27755" s="280"/>
    </row>
    <row r="27756" spans="2:2">
      <c r="B27756" s="280"/>
    </row>
    <row r="27757" spans="2:2">
      <c r="B27757" s="280"/>
    </row>
    <row r="27758" spans="2:2">
      <c r="B27758" s="280"/>
    </row>
    <row r="27759" spans="2:2">
      <c r="B27759" s="280"/>
    </row>
    <row r="27760" spans="2:2">
      <c r="B27760" s="280"/>
    </row>
    <row r="27761" spans="2:2">
      <c r="B27761" s="280"/>
    </row>
    <row r="27762" spans="2:2">
      <c r="B27762" s="280"/>
    </row>
    <row r="27763" spans="2:2">
      <c r="B27763" s="280"/>
    </row>
    <row r="27764" spans="2:2">
      <c r="B27764" s="280"/>
    </row>
    <row r="27765" spans="2:2">
      <c r="B27765" s="280"/>
    </row>
    <row r="27766" spans="2:2">
      <c r="B27766" s="280"/>
    </row>
    <row r="27767" spans="2:2">
      <c r="B27767" s="280"/>
    </row>
    <row r="27768" spans="2:2">
      <c r="B27768" s="280"/>
    </row>
    <row r="27769" spans="2:2">
      <c r="B27769" s="280"/>
    </row>
    <row r="27770" spans="2:2">
      <c r="B27770" s="280"/>
    </row>
    <row r="27771" spans="2:2">
      <c r="B27771" s="280"/>
    </row>
    <row r="27772" spans="2:2">
      <c r="B27772" s="280"/>
    </row>
    <row r="27773" spans="2:2">
      <c r="B27773" s="280"/>
    </row>
    <row r="27774" spans="2:2">
      <c r="B27774" s="280"/>
    </row>
    <row r="27775" spans="2:2">
      <c r="B27775" s="280"/>
    </row>
    <row r="27776" spans="2:2">
      <c r="B27776" s="280"/>
    </row>
    <row r="27777" spans="2:2">
      <c r="B27777" s="280"/>
    </row>
    <row r="27778" spans="2:2">
      <c r="B27778" s="280"/>
    </row>
    <row r="27779" spans="2:2">
      <c r="B27779" s="280"/>
    </row>
    <row r="27780" spans="2:2">
      <c r="B27780" s="280"/>
    </row>
    <row r="27781" spans="2:2">
      <c r="B27781" s="280"/>
    </row>
    <row r="27782" spans="2:2">
      <c r="B27782" s="280"/>
    </row>
    <row r="27783" spans="2:2">
      <c r="B27783" s="280"/>
    </row>
    <row r="27784" spans="2:2">
      <c r="B27784" s="280"/>
    </row>
    <row r="27785" spans="2:2">
      <c r="B27785" s="280"/>
    </row>
    <row r="27786" spans="2:2">
      <c r="B27786" s="280"/>
    </row>
    <row r="27787" spans="2:2">
      <c r="B27787" s="280"/>
    </row>
    <row r="27788" spans="2:2">
      <c r="B27788" s="280"/>
    </row>
    <row r="27789" spans="2:2">
      <c r="B27789" s="280"/>
    </row>
    <row r="27790" spans="2:2">
      <c r="B27790" s="280"/>
    </row>
    <row r="27791" spans="2:2">
      <c r="B27791" s="280"/>
    </row>
    <row r="27792" spans="2:2">
      <c r="B27792" s="280"/>
    </row>
    <row r="27793" spans="2:2">
      <c r="B27793" s="280"/>
    </row>
    <row r="27794" spans="2:2">
      <c r="B27794" s="280"/>
    </row>
    <row r="27795" spans="2:2">
      <c r="B27795" s="280"/>
    </row>
    <row r="27796" spans="2:2">
      <c r="B27796" s="280"/>
    </row>
    <row r="27797" spans="2:2">
      <c r="B27797" s="280"/>
    </row>
    <row r="27798" spans="2:2">
      <c r="B27798" s="280"/>
    </row>
    <row r="27799" spans="2:2">
      <c r="B27799" s="280"/>
    </row>
    <row r="27800" spans="2:2">
      <c r="B27800" s="280"/>
    </row>
    <row r="27801" spans="2:2">
      <c r="B27801" s="280"/>
    </row>
    <row r="27802" spans="2:2">
      <c r="B27802" s="280"/>
    </row>
    <row r="27803" spans="2:2">
      <c r="B27803" s="280"/>
    </row>
    <row r="27804" spans="2:2">
      <c r="B27804" s="280"/>
    </row>
    <row r="27805" spans="2:2">
      <c r="B27805" s="280"/>
    </row>
    <row r="27806" spans="2:2">
      <c r="B27806" s="280"/>
    </row>
    <row r="27807" spans="2:2">
      <c r="B27807" s="280"/>
    </row>
    <row r="27808" spans="2:2">
      <c r="B27808" s="280"/>
    </row>
    <row r="27809" spans="2:2">
      <c r="B27809" s="280"/>
    </row>
    <row r="27810" spans="2:2">
      <c r="B27810" s="280"/>
    </row>
    <row r="27811" spans="2:2">
      <c r="B27811" s="280"/>
    </row>
    <row r="27812" spans="2:2">
      <c r="B27812" s="280"/>
    </row>
    <row r="27813" spans="2:2">
      <c r="B27813" s="280"/>
    </row>
    <row r="27814" spans="2:2">
      <c r="B27814" s="280"/>
    </row>
    <row r="27815" spans="2:2">
      <c r="B27815" s="280"/>
    </row>
    <row r="27816" spans="2:2">
      <c r="B27816" s="280"/>
    </row>
    <row r="27817" spans="2:2">
      <c r="B27817" s="280"/>
    </row>
    <row r="27818" spans="2:2">
      <c r="B27818" s="280"/>
    </row>
    <row r="27819" spans="2:2">
      <c r="B27819" s="280"/>
    </row>
    <row r="27820" spans="2:2">
      <c r="B27820" s="280"/>
    </row>
    <row r="27821" spans="2:2">
      <c r="B27821" s="280"/>
    </row>
    <row r="27822" spans="2:2">
      <c r="B27822" s="280"/>
    </row>
    <row r="27823" spans="2:2">
      <c r="B27823" s="280"/>
    </row>
    <row r="27824" spans="2:2">
      <c r="B27824" s="280"/>
    </row>
    <row r="27825" spans="2:2">
      <c r="B27825" s="280"/>
    </row>
    <row r="27826" spans="2:2">
      <c r="B27826" s="280"/>
    </row>
    <row r="27827" spans="2:2">
      <c r="B27827" s="280"/>
    </row>
    <row r="27828" spans="2:2">
      <c r="B27828" s="280"/>
    </row>
    <row r="27829" spans="2:2">
      <c r="B27829" s="280"/>
    </row>
    <row r="27830" spans="2:2">
      <c r="B27830" s="280"/>
    </row>
    <row r="27831" spans="2:2">
      <c r="B27831" s="280"/>
    </row>
    <row r="27832" spans="2:2">
      <c r="B27832" s="280"/>
    </row>
    <row r="27833" spans="2:2">
      <c r="B27833" s="280"/>
    </row>
    <row r="27834" spans="2:2">
      <c r="B27834" s="280"/>
    </row>
    <row r="27835" spans="2:2">
      <c r="B27835" s="280"/>
    </row>
    <row r="27836" spans="2:2">
      <c r="B27836" s="280"/>
    </row>
    <row r="27837" spans="2:2">
      <c r="B27837" s="280"/>
    </row>
    <row r="27838" spans="2:2">
      <c r="B27838" s="280"/>
    </row>
    <row r="27839" spans="2:2">
      <c r="B27839" s="280"/>
    </row>
    <row r="27840" spans="2:2">
      <c r="B27840" s="280"/>
    </row>
    <row r="27841" spans="2:2">
      <c r="B27841" s="280"/>
    </row>
    <row r="27842" spans="2:2">
      <c r="B27842" s="280"/>
    </row>
    <row r="27843" spans="2:2">
      <c r="B27843" s="280"/>
    </row>
    <row r="27844" spans="2:2">
      <c r="B27844" s="280"/>
    </row>
    <row r="27845" spans="2:2">
      <c r="B27845" s="280"/>
    </row>
    <row r="27846" spans="2:2">
      <c r="B27846" s="280"/>
    </row>
    <row r="27847" spans="2:2">
      <c r="B27847" s="280"/>
    </row>
    <row r="27848" spans="2:2">
      <c r="B27848" s="280"/>
    </row>
    <row r="27849" spans="2:2">
      <c r="B27849" s="280"/>
    </row>
    <row r="27850" spans="2:2">
      <c r="B27850" s="280"/>
    </row>
    <row r="27851" spans="2:2">
      <c r="B27851" s="280"/>
    </row>
    <row r="27852" spans="2:2">
      <c r="B27852" s="280"/>
    </row>
    <row r="27853" spans="2:2">
      <c r="B27853" s="280"/>
    </row>
    <row r="27854" spans="2:2">
      <c r="B27854" s="280"/>
    </row>
    <row r="27855" spans="2:2">
      <c r="B27855" s="280"/>
    </row>
    <row r="27856" spans="2:2">
      <c r="B27856" s="280"/>
    </row>
    <row r="27857" spans="2:2">
      <c r="B27857" s="280"/>
    </row>
    <row r="27858" spans="2:2">
      <c r="B27858" s="280"/>
    </row>
    <row r="27859" spans="2:2">
      <c r="B27859" s="280"/>
    </row>
    <row r="27860" spans="2:2">
      <c r="B27860" s="280"/>
    </row>
    <row r="27861" spans="2:2">
      <c r="B27861" s="280"/>
    </row>
    <row r="27862" spans="2:2">
      <c r="B27862" s="280"/>
    </row>
    <row r="27863" spans="2:2">
      <c r="B27863" s="280"/>
    </row>
    <row r="27864" spans="2:2">
      <c r="B27864" s="280"/>
    </row>
    <row r="27865" spans="2:2">
      <c r="B27865" s="280"/>
    </row>
    <row r="27866" spans="2:2">
      <c r="B27866" s="280"/>
    </row>
    <row r="27867" spans="2:2">
      <c r="B27867" s="280"/>
    </row>
    <row r="27868" spans="2:2">
      <c r="B27868" s="280"/>
    </row>
    <row r="27869" spans="2:2">
      <c r="B27869" s="280"/>
    </row>
    <row r="27870" spans="2:2">
      <c r="B27870" s="280"/>
    </row>
    <row r="27871" spans="2:2">
      <c r="B27871" s="280"/>
    </row>
    <row r="27872" spans="2:2">
      <c r="B27872" s="280"/>
    </row>
    <row r="27873" spans="2:2">
      <c r="B27873" s="280"/>
    </row>
    <row r="27874" spans="2:2">
      <c r="B27874" s="280"/>
    </row>
    <row r="27875" spans="2:2">
      <c r="B27875" s="280"/>
    </row>
    <row r="27876" spans="2:2">
      <c r="B27876" s="280"/>
    </row>
    <row r="27877" spans="2:2">
      <c r="B27877" s="280"/>
    </row>
    <row r="27878" spans="2:2">
      <c r="B27878" s="280"/>
    </row>
    <row r="27879" spans="2:2">
      <c r="B27879" s="280"/>
    </row>
    <row r="27880" spans="2:2">
      <c r="B27880" s="280"/>
    </row>
    <row r="27881" spans="2:2">
      <c r="B27881" s="280"/>
    </row>
    <row r="27882" spans="2:2">
      <c r="B27882" s="280"/>
    </row>
    <row r="27883" spans="2:2">
      <c r="B27883" s="280"/>
    </row>
    <row r="27884" spans="2:2">
      <c r="B27884" s="280"/>
    </row>
    <row r="27885" spans="2:2">
      <c r="B27885" s="280"/>
    </row>
    <row r="27886" spans="2:2">
      <c r="B27886" s="280"/>
    </row>
    <row r="27887" spans="2:2">
      <c r="B27887" s="280"/>
    </row>
    <row r="27888" spans="2:2">
      <c r="B27888" s="280"/>
    </row>
    <row r="27889" spans="2:2">
      <c r="B27889" s="280"/>
    </row>
    <row r="27890" spans="2:2">
      <c r="B27890" s="280"/>
    </row>
    <row r="27891" spans="2:2">
      <c r="B27891" s="280"/>
    </row>
    <row r="27892" spans="2:2">
      <c r="B27892" s="280"/>
    </row>
    <row r="27893" spans="2:2">
      <c r="B27893" s="280"/>
    </row>
    <row r="27894" spans="2:2">
      <c r="B27894" s="280"/>
    </row>
    <row r="27895" spans="2:2">
      <c r="B27895" s="280"/>
    </row>
    <row r="27896" spans="2:2">
      <c r="B27896" s="280"/>
    </row>
    <row r="27897" spans="2:2">
      <c r="B27897" s="280"/>
    </row>
    <row r="27898" spans="2:2">
      <c r="B27898" s="280"/>
    </row>
    <row r="27899" spans="2:2">
      <c r="B27899" s="280"/>
    </row>
    <row r="27900" spans="2:2">
      <c r="B27900" s="280"/>
    </row>
    <row r="27901" spans="2:2">
      <c r="B27901" s="280"/>
    </row>
    <row r="27902" spans="2:2">
      <c r="B27902" s="280"/>
    </row>
    <row r="27903" spans="2:2">
      <c r="B27903" s="280"/>
    </row>
    <row r="27904" spans="2:2">
      <c r="B27904" s="280"/>
    </row>
    <row r="27905" spans="2:2">
      <c r="B27905" s="280"/>
    </row>
    <row r="27906" spans="2:2">
      <c r="B27906" s="280"/>
    </row>
    <row r="27907" spans="2:2">
      <c r="B27907" s="280"/>
    </row>
    <row r="27908" spans="2:2">
      <c r="B27908" s="280"/>
    </row>
    <row r="27909" spans="2:2">
      <c r="B27909" s="280"/>
    </row>
    <row r="27910" spans="2:2">
      <c r="B27910" s="280"/>
    </row>
    <row r="27911" spans="2:2">
      <c r="B27911" s="280"/>
    </row>
    <row r="27912" spans="2:2">
      <c r="B27912" s="280"/>
    </row>
    <row r="27913" spans="2:2">
      <c r="B27913" s="280"/>
    </row>
    <row r="27914" spans="2:2">
      <c r="B27914" s="280"/>
    </row>
    <row r="27915" spans="2:2">
      <c r="B27915" s="280"/>
    </row>
    <row r="27916" spans="2:2">
      <c r="B27916" s="280"/>
    </row>
    <row r="27917" spans="2:2">
      <c r="B27917" s="280"/>
    </row>
    <row r="27918" spans="2:2">
      <c r="B27918" s="280"/>
    </row>
    <row r="27919" spans="2:2">
      <c r="B27919" s="280"/>
    </row>
    <row r="27920" spans="2:2">
      <c r="B27920" s="280"/>
    </row>
    <row r="27921" spans="2:2">
      <c r="B27921" s="280"/>
    </row>
    <row r="27922" spans="2:2">
      <c r="B27922" s="280"/>
    </row>
    <row r="27923" spans="2:2">
      <c r="B27923" s="280"/>
    </row>
    <row r="27924" spans="2:2">
      <c r="B27924" s="280"/>
    </row>
    <row r="27925" spans="2:2">
      <c r="B27925" s="280"/>
    </row>
    <row r="27926" spans="2:2">
      <c r="B27926" s="280"/>
    </row>
    <row r="27927" spans="2:2">
      <c r="B27927" s="280"/>
    </row>
    <row r="27928" spans="2:2">
      <c r="B27928" s="280"/>
    </row>
    <row r="27929" spans="2:2">
      <c r="B27929" s="280"/>
    </row>
    <row r="27930" spans="2:2">
      <c r="B27930" s="280"/>
    </row>
    <row r="27931" spans="2:2">
      <c r="B27931" s="280"/>
    </row>
    <row r="27932" spans="2:2">
      <c r="B27932" s="280"/>
    </row>
    <row r="27933" spans="2:2">
      <c r="B27933" s="280"/>
    </row>
    <row r="27934" spans="2:2">
      <c r="B27934" s="280"/>
    </row>
    <row r="27935" spans="2:2">
      <c r="B27935" s="280"/>
    </row>
    <row r="27936" spans="2:2">
      <c r="B27936" s="280"/>
    </row>
    <row r="27937" spans="2:2">
      <c r="B27937" s="280"/>
    </row>
    <row r="27938" spans="2:2">
      <c r="B27938" s="280"/>
    </row>
    <row r="27939" spans="2:2">
      <c r="B27939" s="280"/>
    </row>
    <row r="27940" spans="2:2">
      <c r="B27940" s="280"/>
    </row>
    <row r="27941" spans="2:2">
      <c r="B27941" s="280"/>
    </row>
    <row r="27942" spans="2:2">
      <c r="B27942" s="280"/>
    </row>
    <row r="27943" spans="2:2">
      <c r="B27943" s="280"/>
    </row>
    <row r="27944" spans="2:2">
      <c r="B27944" s="280"/>
    </row>
    <row r="27945" spans="2:2">
      <c r="B27945" s="280"/>
    </row>
    <row r="27946" spans="2:2">
      <c r="B27946" s="280"/>
    </row>
    <row r="27947" spans="2:2">
      <c r="B27947" s="280"/>
    </row>
    <row r="27948" spans="2:2">
      <c r="B27948" s="280"/>
    </row>
    <row r="27949" spans="2:2">
      <c r="B27949" s="280"/>
    </row>
    <row r="27950" spans="2:2">
      <c r="B27950" s="280"/>
    </row>
    <row r="27951" spans="2:2">
      <c r="B27951" s="280"/>
    </row>
    <row r="27952" spans="2:2">
      <c r="B27952" s="280"/>
    </row>
    <row r="27953" spans="2:2">
      <c r="B27953" s="280"/>
    </row>
    <row r="27954" spans="2:2">
      <c r="B27954" s="280"/>
    </row>
    <row r="27955" spans="2:2">
      <c r="B27955" s="280"/>
    </row>
    <row r="27956" spans="2:2">
      <c r="B27956" s="280"/>
    </row>
    <row r="27957" spans="2:2">
      <c r="B27957" s="280"/>
    </row>
    <row r="27958" spans="2:2">
      <c r="B27958" s="280"/>
    </row>
    <row r="27959" spans="2:2">
      <c r="B27959" s="280"/>
    </row>
    <row r="27960" spans="2:2">
      <c r="B27960" s="280"/>
    </row>
    <row r="27961" spans="2:2">
      <c r="B27961" s="280"/>
    </row>
    <row r="27962" spans="2:2">
      <c r="B27962" s="280"/>
    </row>
    <row r="27963" spans="2:2">
      <c r="B27963" s="280"/>
    </row>
    <row r="27964" spans="2:2">
      <c r="B27964" s="280"/>
    </row>
    <row r="27965" spans="2:2">
      <c r="B27965" s="280"/>
    </row>
    <row r="27966" spans="2:2">
      <c r="B27966" s="280"/>
    </row>
    <row r="27967" spans="2:2">
      <c r="B27967" s="280"/>
    </row>
    <row r="27968" spans="2:2">
      <c r="B27968" s="280"/>
    </row>
    <row r="27969" spans="2:2">
      <c r="B27969" s="280"/>
    </row>
    <row r="27970" spans="2:2">
      <c r="B27970" s="280"/>
    </row>
    <row r="27971" spans="2:2">
      <c r="B27971" s="280"/>
    </row>
    <row r="27972" spans="2:2">
      <c r="B27972" s="280"/>
    </row>
    <row r="27973" spans="2:2">
      <c r="B27973" s="280"/>
    </row>
    <row r="27974" spans="2:2">
      <c r="B27974" s="280"/>
    </row>
    <row r="27975" spans="2:2">
      <c r="B27975" s="280"/>
    </row>
    <row r="27976" spans="2:2">
      <c r="B27976" s="280"/>
    </row>
    <row r="27977" spans="2:2">
      <c r="B27977" s="280"/>
    </row>
    <row r="27978" spans="2:2">
      <c r="B27978" s="280"/>
    </row>
    <row r="27979" spans="2:2">
      <c r="B27979" s="280"/>
    </row>
    <row r="27980" spans="2:2">
      <c r="B27980" s="280"/>
    </row>
    <row r="27981" spans="2:2">
      <c r="B27981" s="280"/>
    </row>
    <row r="27982" spans="2:2">
      <c r="B27982" s="280"/>
    </row>
    <row r="27983" spans="2:2">
      <c r="B27983" s="280"/>
    </row>
    <row r="27984" spans="2:2">
      <c r="B27984" s="280"/>
    </row>
    <row r="27985" spans="2:2">
      <c r="B27985" s="280"/>
    </row>
    <row r="27986" spans="2:2">
      <c r="B27986" s="280"/>
    </row>
    <row r="27987" spans="2:2">
      <c r="B27987" s="280"/>
    </row>
    <row r="27988" spans="2:2">
      <c r="B27988" s="280"/>
    </row>
    <row r="27989" spans="2:2">
      <c r="B27989" s="280"/>
    </row>
    <row r="27990" spans="2:2">
      <c r="B27990" s="280"/>
    </row>
    <row r="27991" spans="2:2">
      <c r="B27991" s="280"/>
    </row>
    <row r="27992" spans="2:2">
      <c r="B27992" s="280"/>
    </row>
    <row r="27993" spans="2:2">
      <c r="B27993" s="280"/>
    </row>
    <row r="27994" spans="2:2">
      <c r="B27994" s="280"/>
    </row>
    <row r="27995" spans="2:2">
      <c r="B27995" s="280"/>
    </row>
    <row r="27996" spans="2:2">
      <c r="B27996" s="280"/>
    </row>
    <row r="27997" spans="2:2">
      <c r="B27997" s="280"/>
    </row>
    <row r="27998" spans="2:2">
      <c r="B27998" s="280"/>
    </row>
    <row r="27999" spans="2:2">
      <c r="B27999" s="280"/>
    </row>
    <row r="28000" spans="2:2">
      <c r="B28000" s="280"/>
    </row>
    <row r="28001" spans="2:2">
      <c r="B28001" s="280"/>
    </row>
    <row r="28002" spans="2:2">
      <c r="B28002" s="280"/>
    </row>
    <row r="28003" spans="2:2">
      <c r="B28003" s="280"/>
    </row>
    <row r="28004" spans="2:2">
      <c r="B28004" s="280"/>
    </row>
    <row r="28005" spans="2:2">
      <c r="B28005" s="280"/>
    </row>
    <row r="28006" spans="2:2">
      <c r="B28006" s="280"/>
    </row>
    <row r="28007" spans="2:2">
      <c r="B28007" s="280"/>
    </row>
    <row r="28008" spans="2:2">
      <c r="B28008" s="280"/>
    </row>
    <row r="28009" spans="2:2">
      <c r="B28009" s="280"/>
    </row>
    <row r="28010" spans="2:2">
      <c r="B28010" s="280"/>
    </row>
    <row r="28011" spans="2:2">
      <c r="B28011" s="280"/>
    </row>
    <row r="28012" spans="2:2">
      <c r="B28012" s="280"/>
    </row>
    <row r="28013" spans="2:2">
      <c r="B28013" s="280"/>
    </row>
    <row r="28014" spans="2:2">
      <c r="B28014" s="280"/>
    </row>
    <row r="28015" spans="2:2">
      <c r="B28015" s="280"/>
    </row>
    <row r="28016" spans="2:2">
      <c r="B28016" s="280"/>
    </row>
    <row r="28017" spans="2:2">
      <c r="B28017" s="280"/>
    </row>
    <row r="28018" spans="2:2">
      <c r="B28018" s="280"/>
    </row>
    <row r="28019" spans="2:2">
      <c r="B28019" s="280"/>
    </row>
    <row r="28020" spans="2:2">
      <c r="B28020" s="280"/>
    </row>
    <row r="28021" spans="2:2">
      <c r="B28021" s="280"/>
    </row>
    <row r="28022" spans="2:2">
      <c r="B28022" s="280"/>
    </row>
    <row r="28023" spans="2:2">
      <c r="B28023" s="280"/>
    </row>
    <row r="28024" spans="2:2">
      <c r="B28024" s="280"/>
    </row>
    <row r="28025" spans="2:2">
      <c r="B28025" s="280"/>
    </row>
    <row r="28026" spans="2:2">
      <c r="B28026" s="280"/>
    </row>
    <row r="28027" spans="2:2">
      <c r="B28027" s="280"/>
    </row>
    <row r="28028" spans="2:2">
      <c r="B28028" s="280"/>
    </row>
    <row r="28029" spans="2:2">
      <c r="B28029" s="280"/>
    </row>
    <row r="28030" spans="2:2">
      <c r="B28030" s="280"/>
    </row>
    <row r="28031" spans="2:2">
      <c r="B28031" s="280"/>
    </row>
    <row r="28032" spans="2:2">
      <c r="B28032" s="280"/>
    </row>
    <row r="28033" spans="2:2">
      <c r="B28033" s="280"/>
    </row>
    <row r="28034" spans="2:2">
      <c r="B28034" s="280"/>
    </row>
    <row r="28035" spans="2:2">
      <c r="B28035" s="280"/>
    </row>
    <row r="28036" spans="2:2">
      <c r="B28036" s="280"/>
    </row>
    <row r="28037" spans="2:2">
      <c r="B28037" s="280"/>
    </row>
    <row r="28038" spans="2:2">
      <c r="B28038" s="280"/>
    </row>
    <row r="28039" spans="2:2">
      <c r="B28039" s="280"/>
    </row>
    <row r="28040" spans="2:2">
      <c r="B28040" s="280"/>
    </row>
    <row r="28041" spans="2:2">
      <c r="B28041" s="280"/>
    </row>
    <row r="28042" spans="2:2">
      <c r="B28042" s="280"/>
    </row>
    <row r="28043" spans="2:2">
      <c r="B28043" s="280"/>
    </row>
    <row r="28044" spans="2:2">
      <c r="B28044" s="280"/>
    </row>
    <row r="28045" spans="2:2">
      <c r="B28045" s="280"/>
    </row>
    <row r="28046" spans="2:2">
      <c r="B28046" s="280"/>
    </row>
    <row r="28047" spans="2:2">
      <c r="B28047" s="280"/>
    </row>
    <row r="28048" spans="2:2">
      <c r="B28048" s="280"/>
    </row>
    <row r="28049" spans="2:2">
      <c r="B28049" s="280"/>
    </row>
    <row r="28050" spans="2:2">
      <c r="B28050" s="280"/>
    </row>
    <row r="28051" spans="2:2">
      <c r="B28051" s="280"/>
    </row>
    <row r="28052" spans="2:2">
      <c r="B28052" s="280"/>
    </row>
    <row r="28053" spans="2:2">
      <c r="B28053" s="280"/>
    </row>
    <row r="28054" spans="2:2">
      <c r="B28054" s="280"/>
    </row>
    <row r="28055" spans="2:2">
      <c r="B28055" s="280"/>
    </row>
    <row r="28056" spans="2:2">
      <c r="B28056" s="280"/>
    </row>
    <row r="28057" spans="2:2">
      <c r="B28057" s="280"/>
    </row>
    <row r="28058" spans="2:2">
      <c r="B28058" s="280"/>
    </row>
    <row r="28059" spans="2:2">
      <c r="B28059" s="280"/>
    </row>
    <row r="28060" spans="2:2">
      <c r="B28060" s="280"/>
    </row>
    <row r="28061" spans="2:2">
      <c r="B28061" s="280"/>
    </row>
    <row r="28062" spans="2:2">
      <c r="B28062" s="280"/>
    </row>
    <row r="28063" spans="2:2">
      <c r="B28063" s="280"/>
    </row>
  </sheetData>
  <sheetProtection sheet="1" formatRows="0"/>
  <mergeCells count="87">
    <mergeCell ref="D47:E47"/>
    <mergeCell ref="D48:E48"/>
    <mergeCell ref="F47:G47"/>
    <mergeCell ref="F48:G48"/>
    <mergeCell ref="F43:F44"/>
    <mergeCell ref="G43:G44"/>
    <mergeCell ref="J34:L34"/>
    <mergeCell ref="J35:L35"/>
    <mergeCell ref="J36:L36"/>
    <mergeCell ref="J37:L37"/>
    <mergeCell ref="D45:G46"/>
    <mergeCell ref="D41:F41"/>
    <mergeCell ref="B34:F34"/>
    <mergeCell ref="B35:F35"/>
    <mergeCell ref="D36:G36"/>
    <mergeCell ref="J38:L38"/>
    <mergeCell ref="D42:G42"/>
    <mergeCell ref="J39:L39"/>
    <mergeCell ref="J40:L40"/>
    <mergeCell ref="K69:CU69"/>
    <mergeCell ref="B2:G2"/>
    <mergeCell ref="B3:G3"/>
    <mergeCell ref="B4:G4"/>
    <mergeCell ref="B5:G5"/>
    <mergeCell ref="B6:C6"/>
    <mergeCell ref="D6:E6"/>
    <mergeCell ref="D7:E7"/>
    <mergeCell ref="I7:L11"/>
    <mergeCell ref="B8:C8"/>
    <mergeCell ref="D8:E8"/>
    <mergeCell ref="B9:C9"/>
    <mergeCell ref="D9:E9"/>
    <mergeCell ref="B10:D10"/>
    <mergeCell ref="E10:G10"/>
    <mergeCell ref="I33:L33"/>
    <mergeCell ref="B11:D11"/>
    <mergeCell ref="B18:D18"/>
    <mergeCell ref="E18:G18"/>
    <mergeCell ref="E11:G11"/>
    <mergeCell ref="B12:C12"/>
    <mergeCell ref="B13:C13"/>
    <mergeCell ref="D13:E13"/>
    <mergeCell ref="F13:G13"/>
    <mergeCell ref="B14:C14"/>
    <mergeCell ref="D14:E14"/>
    <mergeCell ref="F14:G14"/>
    <mergeCell ref="B15:C15"/>
    <mergeCell ref="D15:E15"/>
    <mergeCell ref="F15:G15"/>
    <mergeCell ref="B16:G16"/>
    <mergeCell ref="B17:G17"/>
    <mergeCell ref="B19:C19"/>
    <mergeCell ref="E19:F19"/>
    <mergeCell ref="B21:C21"/>
    <mergeCell ref="E20:F20"/>
    <mergeCell ref="B22:C22"/>
    <mergeCell ref="E22:F22"/>
    <mergeCell ref="E21:F21"/>
    <mergeCell ref="B20:C20"/>
    <mergeCell ref="B23:C23"/>
    <mergeCell ref="E23:F23"/>
    <mergeCell ref="B24:C24"/>
    <mergeCell ref="E24:F24"/>
    <mergeCell ref="B25:C25"/>
    <mergeCell ref="E25:F25"/>
    <mergeCell ref="B26:C26"/>
    <mergeCell ref="E26:F26"/>
    <mergeCell ref="B27:C27"/>
    <mergeCell ref="E27:F27"/>
    <mergeCell ref="E28:F28"/>
    <mergeCell ref="B28:D28"/>
    <mergeCell ref="B29:C29"/>
    <mergeCell ref="E29:F29"/>
    <mergeCell ref="E30:F30"/>
    <mergeCell ref="E31:F31"/>
    <mergeCell ref="B30:C30"/>
    <mergeCell ref="E32:F32"/>
    <mergeCell ref="B31:C31"/>
    <mergeCell ref="E33:F33"/>
    <mergeCell ref="B32:C32"/>
    <mergeCell ref="B33:C33"/>
    <mergeCell ref="C57:F57"/>
    <mergeCell ref="B55:G55"/>
    <mergeCell ref="D49:E49"/>
    <mergeCell ref="F49:G49"/>
    <mergeCell ref="B50:G53"/>
    <mergeCell ref="B49:C49"/>
  </mergeCells>
  <conditionalFormatting sqref="B35:F35">
    <cfRule type="expression" dxfId="4" priority="1">
      <formula>$B$35=$J$36</formula>
    </cfRule>
  </conditionalFormatting>
  <conditionalFormatting sqref="G35">
    <cfRule type="expression" dxfId="3" priority="6">
      <formula>IF($B$35=$J$35,1,0)</formula>
    </cfRule>
  </conditionalFormatting>
  <dataValidations count="12">
    <dataValidation allowBlank="1" showInputMessage="1" showErrorMessage="1" prompt="The Mix Design No. should be: [TEC Contract #]-[Iteration #] (eg. 12345-01). Each JMF or target change should have a unique iteration number" sqref="B13:C13" xr:uid="{C1080861-901D-4788-A973-CF19CDA37EF0}"/>
    <dataValidation type="whole" allowBlank="1" showInputMessage="1" showErrorMessage="1" sqref="I40" xr:uid="{423A8E73-A745-40AB-B1BC-40441BF1DE6F}">
      <formula1>111</formula1>
      <formula2>222</formula2>
    </dataValidation>
    <dataValidation type="whole" allowBlank="1" showInputMessage="1" sqref="I33:I36 I38:I39" xr:uid="{36CBCF30-108A-4C42-96A7-B53C4186403C}">
      <formula1>111</formula1>
      <formula2>222</formula2>
    </dataValidation>
    <dataValidation type="list" allowBlank="1" showInputMessage="1" showErrorMessage="1" error="Use cells N44-N46 to add a new type here." sqref="F37:F39 D37:D40" xr:uid="{6A0C2C30-C462-4778-844C-B7722983100C}">
      <formula1>$N$34:$N$47</formula1>
    </dataValidation>
    <dataValidation type="list" allowBlank="1" showInputMessage="1" showErrorMessage="1" sqref="B35" xr:uid="{B1BC2420-F1CD-4B2A-B6E9-8265DA642D23}">
      <formula1>$J$34:$J$37</formula1>
    </dataValidation>
    <dataValidation type="list" allowBlank="1" showInputMessage="1" showErrorMessage="1" sqref="B15:C15" xr:uid="{DAE0E8C3-7D14-45B1-9A9E-FDACB31EC0EA}">
      <formula1>$N$3:$N$31</formula1>
    </dataValidation>
    <dataValidation type="list" allowBlank="1" showInputMessage="1" showErrorMessage="1" sqref="D15:E15 D29" xr:uid="{8C0224D5-3464-46FD-8A1D-ABAA7C0E3285}">
      <formula1>$P$3:$P$31</formula1>
    </dataValidation>
    <dataValidation type="list" allowBlank="1" showInputMessage="1" showErrorMessage="1" sqref="D30" xr:uid="{A597F176-E374-4F95-9295-43C6F07E1463}">
      <formula1>$R$3:$R$31</formula1>
    </dataValidation>
    <dataValidation type="list" allowBlank="1" showInputMessage="1" showErrorMessage="1" sqref="G33" xr:uid="{527C2DEE-5024-4A7B-B770-5A46DA290BCF}">
      <formula1>$U$3:$U$31</formula1>
    </dataValidation>
    <dataValidation type="list" allowBlank="1" showInputMessage="1" showErrorMessage="1" sqref="F7" xr:uid="{21FD063F-740B-493C-AAF8-23C30FC711F9}">
      <formula1>$W$3:$W$31</formula1>
    </dataValidation>
    <dataValidation type="decimal" allowBlank="1" showInputMessage="1" sqref="D66:H66" xr:uid="{7CBCEBEB-EEEA-4D14-8859-B968D8596915}">
      <formula1>111</formula1>
      <formula2>222</formula2>
    </dataValidation>
    <dataValidation allowBlank="1" showInputMessage="1" sqref="B67:H77" xr:uid="{D4EC4D61-8348-4CF4-8F07-7623E2FDC042}"/>
  </dataValidations>
  <printOptions horizontalCentered="1" verticalCentered="1" gridLinesSet="0"/>
  <pageMargins left="0.19685039370078741" right="0.19685039370078741" top="0.19685039370078741" bottom="0.39370078740157483" header="0.51181102362204722" footer="0.59055118110236227"/>
  <pageSetup scale="89" orientation="portrait" r:id="rId1"/>
  <headerFooter alignWithMargins="0">
    <oddFooter>&amp;L_x000D_&amp;1#&amp;"Calibri"&amp;11&amp;K000000 Classification: Public</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0E09F-6303-4CDA-921D-79A3BBE88EB3}">
  <sheetPr codeName="Sheet1">
    <pageSetUpPr fitToPage="1"/>
  </sheetPr>
  <dimension ref="A1:EP95"/>
  <sheetViews>
    <sheetView zoomScaleNormal="100" zoomScaleSheetLayoutView="100" zoomScalePageLayoutView="70" workbookViewId="0">
      <selection activeCell="A3" sqref="A3"/>
    </sheetView>
  </sheetViews>
  <sheetFormatPr defaultRowHeight="12.75"/>
  <cols>
    <col min="2" max="2" width="3.7109375" style="194" customWidth="1"/>
    <col min="3" max="3" width="6.42578125" customWidth="1"/>
    <col min="4" max="4" width="4.7109375" customWidth="1"/>
    <col min="5" max="5" width="4.85546875" customWidth="1"/>
    <col min="6" max="6" width="5.28515625" customWidth="1"/>
    <col min="7" max="7" width="5.42578125" customWidth="1"/>
    <col min="8" max="8" width="4.5703125" customWidth="1"/>
    <col min="9" max="9" width="5.140625" customWidth="1"/>
    <col min="10" max="10" width="6.140625" customWidth="1"/>
    <col min="11" max="11" width="6" customWidth="1"/>
    <col min="12" max="12" width="9.42578125" customWidth="1"/>
    <col min="13" max="13" width="6.5703125" customWidth="1"/>
    <col min="14" max="14" width="6" customWidth="1"/>
    <col min="15" max="15" width="5.85546875" customWidth="1"/>
    <col min="16" max="17" width="5.7109375" customWidth="1"/>
    <col min="18" max="18" width="5" customWidth="1"/>
    <col min="19" max="19" width="5.140625" customWidth="1"/>
    <col min="20" max="20" width="6" customWidth="1"/>
    <col min="21" max="21" width="4.7109375" customWidth="1"/>
    <col min="22" max="22" width="6.140625" customWidth="1"/>
    <col min="23" max="23" width="2.28515625" customWidth="1"/>
    <col min="24" max="24" width="5.140625" customWidth="1"/>
    <col min="25" max="25" width="4.7109375" customWidth="1"/>
    <col min="26" max="27" width="5.28515625" customWidth="1"/>
    <col min="28" max="28" width="5.5703125" customWidth="1"/>
    <col min="29" max="29" width="5.42578125" customWidth="1"/>
    <col min="30" max="30" width="8.85546875" customWidth="1"/>
    <col min="31" max="31" width="7.7109375" customWidth="1"/>
    <col min="32" max="32" width="10.28515625" customWidth="1"/>
    <col min="33" max="33" width="7" customWidth="1"/>
    <col min="34" max="37" width="7.7109375" hidden="1" customWidth="1"/>
    <col min="38" max="38" width="3.85546875" customWidth="1"/>
    <col min="39" max="39" width="25.85546875" customWidth="1"/>
    <col min="40" max="40" width="5" customWidth="1"/>
    <col min="41" max="41" width="12.7109375" customWidth="1"/>
    <col min="42" max="42" width="3.7109375" customWidth="1"/>
    <col min="43" max="43" width="15.7109375" customWidth="1"/>
    <col min="44" max="44" width="6.7109375" customWidth="1"/>
    <col min="45" max="45" width="15.7109375" customWidth="1"/>
    <col min="46" max="46" width="10.7109375" customWidth="1"/>
    <col min="47" max="47" width="15" customWidth="1"/>
    <col min="48" max="48" width="10.140625" customWidth="1"/>
    <col min="49" max="49" width="14.7109375" customWidth="1"/>
    <col min="50" max="50" width="9.140625" customWidth="1"/>
    <col min="51" max="51" width="15.7109375" customWidth="1"/>
    <col min="52" max="52" width="13.42578125" customWidth="1"/>
    <col min="53" max="53" width="15.7109375" customWidth="1"/>
    <col min="54" max="57" width="9.140625" customWidth="1"/>
    <col min="58" max="61" width="11.7109375" customWidth="1"/>
    <col min="62" max="123" width="9.140625" customWidth="1"/>
    <col min="124" max="124" width="10" customWidth="1"/>
    <col min="125" max="131" width="9.140625" customWidth="1"/>
    <col min="132" max="132" width="10.85546875" customWidth="1"/>
    <col min="133" max="135" width="9.140625" customWidth="1"/>
    <col min="137" max="146" width="9.140625" style="345"/>
  </cols>
  <sheetData>
    <row r="1" spans="1:68" ht="13.5" thickBot="1">
      <c r="A1" s="743" t="s">
        <v>848</v>
      </c>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L1" s="194"/>
      <c r="AM1" s="194"/>
    </row>
    <row r="2" spans="1:68" ht="12.75" customHeight="1">
      <c r="C2" s="970" t="s">
        <v>334</v>
      </c>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2"/>
      <c r="AL2" s="194"/>
      <c r="AM2" s="194"/>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row>
    <row r="3" spans="1:68" ht="18" customHeight="1">
      <c r="C3" s="973"/>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5"/>
      <c r="AL3" s="194"/>
      <c r="AM3" s="194"/>
      <c r="AN3" s="19"/>
      <c r="AO3" s="19"/>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row>
    <row r="4" spans="1:68" ht="13.5" customHeight="1" thickBot="1">
      <c r="C4" s="976"/>
      <c r="D4" s="977"/>
      <c r="E4" s="977"/>
      <c r="F4" s="977"/>
      <c r="G4" s="977"/>
      <c r="H4" s="977"/>
      <c r="I4" s="977"/>
      <c r="J4" s="977"/>
      <c r="K4" s="977"/>
      <c r="L4" s="977"/>
      <c r="M4" s="977"/>
      <c r="N4" s="977"/>
      <c r="O4" s="977"/>
      <c r="P4" s="977"/>
      <c r="Q4" s="977"/>
      <c r="R4" s="977"/>
      <c r="S4" s="977"/>
      <c r="T4" s="977"/>
      <c r="U4" s="977"/>
      <c r="V4" s="977"/>
      <c r="W4" s="977"/>
      <c r="X4" s="977"/>
      <c r="Y4" s="977"/>
      <c r="Z4" s="977"/>
      <c r="AA4" s="977"/>
      <c r="AB4" s="977"/>
      <c r="AC4" s="977"/>
      <c r="AD4" s="977"/>
      <c r="AE4" s="977"/>
      <c r="AF4" s="977"/>
      <c r="AG4" s="978"/>
      <c r="AL4" s="194"/>
      <c r="AM4" s="194"/>
      <c r="AN4" s="19"/>
      <c r="AO4" s="19"/>
      <c r="AP4" s="18"/>
      <c r="AQ4" s="18"/>
      <c r="AR4" s="18"/>
      <c r="AS4" s="18"/>
      <c r="AT4" s="20"/>
      <c r="AU4" s="20"/>
      <c r="AV4" s="19"/>
      <c r="AW4" s="19"/>
      <c r="AX4" s="19"/>
      <c r="AY4" s="18"/>
      <c r="AZ4" s="18"/>
      <c r="BA4" s="18"/>
      <c r="BB4" s="18"/>
      <c r="BC4" s="18"/>
      <c r="BD4" s="18"/>
      <c r="BE4" s="18"/>
      <c r="BF4" s="18"/>
      <c r="BG4" s="18"/>
      <c r="BH4" s="18"/>
      <c r="BI4" s="18"/>
      <c r="BJ4" s="18"/>
      <c r="BK4" s="18"/>
      <c r="BL4" s="18"/>
      <c r="BM4" s="18"/>
      <c r="BN4" s="18"/>
      <c r="BO4" s="18"/>
      <c r="BP4" s="18"/>
    </row>
    <row r="5" spans="1:68" ht="18.75" customHeight="1">
      <c r="C5" s="1004" t="s">
        <v>136</v>
      </c>
      <c r="D5" s="1005"/>
      <c r="E5" s="1005"/>
      <c r="F5" s="1006"/>
      <c r="G5" s="947" t="s">
        <v>343</v>
      </c>
      <c r="H5" s="947"/>
      <c r="I5" s="947"/>
      <c r="J5" s="947" t="s">
        <v>0</v>
      </c>
      <c r="K5" s="947"/>
      <c r="L5" s="947"/>
      <c r="M5" s="947"/>
      <c r="N5" s="1017" t="s">
        <v>1</v>
      </c>
      <c r="O5" s="1018"/>
      <c r="P5" s="1018"/>
      <c r="Q5" s="1019"/>
      <c r="R5" s="949" t="s">
        <v>2</v>
      </c>
      <c r="S5" s="950"/>
      <c r="T5" s="951"/>
      <c r="U5" s="1017" t="s">
        <v>355</v>
      </c>
      <c r="V5" s="1018"/>
      <c r="W5" s="1018"/>
      <c r="X5" s="1018"/>
      <c r="Y5" s="1019"/>
      <c r="Z5" s="987" t="s">
        <v>3</v>
      </c>
      <c r="AA5" s="988"/>
      <c r="AB5" s="991" t="str">
        <f>IF('B.07 JMFSS'!G22="","",'B.07 JMFSS'!G22)</f>
        <v/>
      </c>
      <c r="AC5" s="993" t="s">
        <v>4</v>
      </c>
      <c r="AD5" s="994"/>
      <c r="AE5" s="995" t="str">
        <f>IF('B.07 JMFSS'!G25="","",'B.07 JMFSS'!G25)</f>
        <v/>
      </c>
      <c r="AF5" s="993" t="s">
        <v>326</v>
      </c>
      <c r="AG5" s="1163" t="str">
        <f>IF('B.07 JMFSS'!D19="","",'B.07 JMFSS'!D19)</f>
        <v/>
      </c>
      <c r="AL5" s="194"/>
      <c r="AM5" s="194"/>
      <c r="AN5" s="21"/>
      <c r="AO5" s="21"/>
      <c r="AP5" s="18"/>
      <c r="AQ5" s="18"/>
      <c r="AR5" s="18"/>
      <c r="AS5" s="18"/>
      <c r="AT5" s="20"/>
      <c r="AU5" s="20"/>
      <c r="AV5" s="19"/>
      <c r="AW5" s="19"/>
      <c r="AX5" s="19"/>
      <c r="AY5" s="18"/>
      <c r="AZ5" s="18"/>
      <c r="BA5" s="18"/>
      <c r="BB5" s="18"/>
      <c r="BC5" s="18"/>
      <c r="BD5" s="18"/>
      <c r="BE5" s="18"/>
      <c r="BF5" s="18"/>
      <c r="BG5" s="18"/>
      <c r="BH5" s="18"/>
      <c r="BI5" s="18"/>
      <c r="BJ5" s="18"/>
      <c r="BK5" s="18"/>
      <c r="BL5" s="18"/>
      <c r="BM5" s="18"/>
      <c r="BN5" s="18"/>
      <c r="BO5" s="18"/>
      <c r="BP5" s="18"/>
    </row>
    <row r="6" spans="1:68" ht="18" customHeight="1">
      <c r="C6" s="1007"/>
      <c r="D6" s="1008"/>
      <c r="E6" s="1008"/>
      <c r="F6" s="1009"/>
      <c r="G6" s="706" t="s">
        <v>765</v>
      </c>
      <c r="H6" s="1038" t="str">
        <f>IF('B.07 JMFSS'!C7="","",'B.07 JMFSS'!C7)</f>
        <v/>
      </c>
      <c r="I6" s="1039"/>
      <c r="J6" s="948"/>
      <c r="K6" s="948"/>
      <c r="L6" s="948"/>
      <c r="M6" s="948"/>
      <c r="N6" s="1001" t="str">
        <f>IF('B.07 JMFSS'!B9="","",'B.07 JMFSS'!B9)</f>
        <v/>
      </c>
      <c r="O6" s="1002"/>
      <c r="P6" s="1002"/>
      <c r="Q6" s="1003"/>
      <c r="R6" s="979"/>
      <c r="S6" s="980"/>
      <c r="T6" s="981"/>
      <c r="U6" s="982" t="str">
        <f>IF('B.07 JMFSS'!B13="","",'B.07 JMFSS'!B13)</f>
        <v/>
      </c>
      <c r="V6" s="983"/>
      <c r="W6" s="983"/>
      <c r="X6" s="983"/>
      <c r="Y6" s="984"/>
      <c r="Z6" s="989"/>
      <c r="AA6" s="990"/>
      <c r="AB6" s="992"/>
      <c r="AC6" s="985" t="s">
        <v>18</v>
      </c>
      <c r="AD6" s="986"/>
      <c r="AE6" s="996"/>
      <c r="AF6" s="1173"/>
      <c r="AG6" s="1164"/>
      <c r="AL6" s="194"/>
      <c r="AM6" s="194"/>
      <c r="AN6" s="21"/>
      <c r="AO6" s="21"/>
      <c r="AP6" s="18"/>
      <c r="AQ6" s="18"/>
      <c r="AR6" s="18"/>
      <c r="AS6" s="18"/>
      <c r="AT6" s="20"/>
      <c r="AU6" s="20"/>
      <c r="AV6" s="19"/>
      <c r="AW6" s="19"/>
      <c r="AX6" s="19"/>
      <c r="AY6" s="18"/>
      <c r="AZ6" s="18"/>
      <c r="BA6" s="18"/>
      <c r="BB6" s="18"/>
      <c r="BC6" s="18"/>
      <c r="BD6" s="18"/>
      <c r="BE6" s="18"/>
      <c r="BF6" s="18"/>
      <c r="BG6" s="18"/>
      <c r="BH6" s="18"/>
      <c r="BI6" s="18"/>
      <c r="BJ6" s="18"/>
      <c r="BK6" s="18"/>
      <c r="BL6" s="18"/>
      <c r="BM6" s="18"/>
      <c r="BN6" s="18"/>
      <c r="BO6" s="18"/>
      <c r="BP6" s="18"/>
    </row>
    <row r="7" spans="1:68" ht="13.5" customHeight="1">
      <c r="C7" s="1007"/>
      <c r="D7" s="1008"/>
      <c r="E7" s="1008"/>
      <c r="F7" s="1009"/>
      <c r="G7" s="948" t="s">
        <v>6</v>
      </c>
      <c r="H7" s="948"/>
      <c r="I7" s="948"/>
      <c r="J7" s="997" t="s">
        <v>7</v>
      </c>
      <c r="K7" s="997" t="s">
        <v>8</v>
      </c>
      <c r="L7" s="997" t="s">
        <v>9</v>
      </c>
      <c r="M7" s="997" t="s">
        <v>10</v>
      </c>
      <c r="N7" s="1161" t="s">
        <v>11</v>
      </c>
      <c r="O7" s="962"/>
      <c r="P7" s="962"/>
      <c r="Q7" s="1162"/>
      <c r="R7" s="998" t="s">
        <v>12</v>
      </c>
      <c r="S7" s="999"/>
      <c r="T7" s="1000"/>
      <c r="U7" s="998" t="s">
        <v>13</v>
      </c>
      <c r="V7" s="999"/>
      <c r="W7" s="999"/>
      <c r="X7" s="999"/>
      <c r="Y7" s="1000"/>
      <c r="Z7" s="1180" t="s">
        <v>327</v>
      </c>
      <c r="AA7" s="1181"/>
      <c r="AB7" s="1184" t="str">
        <f>IF('B.07 JMFSS'!G23="","",'B.07 JMFSS'!G23)</f>
        <v/>
      </c>
      <c r="AC7" s="1176" t="s">
        <v>14</v>
      </c>
      <c r="AD7" s="1177"/>
      <c r="AE7" s="707" t="str">
        <f>IF('B.07 JMFSS'!G20="","",'B.07 JMFSS'!G20)</f>
        <v/>
      </c>
      <c r="AF7" s="188" t="s">
        <v>4</v>
      </c>
      <c r="AG7" s="1165" t="str">
        <f>IF('B.07 JMFSS'!D31="","",'B.07 JMFSS'!D31)</f>
        <v/>
      </c>
      <c r="AL7" s="194"/>
      <c r="AM7" s="194"/>
      <c r="AN7" s="21"/>
      <c r="AO7" s="21"/>
      <c r="AP7" s="18"/>
      <c r="AQ7" s="20"/>
      <c r="AR7" s="20"/>
      <c r="AS7" s="22"/>
      <c r="AT7" s="22"/>
      <c r="AU7" s="20"/>
      <c r="AV7" s="19"/>
      <c r="AW7" s="19"/>
      <c r="AX7" s="19"/>
      <c r="AY7" s="18"/>
      <c r="AZ7" s="18"/>
      <c r="BA7" s="18"/>
      <c r="BB7" s="18"/>
      <c r="BC7" s="18"/>
      <c r="BD7" s="18"/>
      <c r="BE7" s="18"/>
      <c r="BF7" s="18"/>
      <c r="BG7" s="18"/>
      <c r="BH7" s="18"/>
      <c r="BI7" s="18"/>
      <c r="BJ7" s="18"/>
      <c r="BK7" s="18"/>
      <c r="BL7" s="18"/>
      <c r="BM7" s="18"/>
      <c r="BN7" s="18"/>
      <c r="BO7" s="18"/>
      <c r="BP7" s="18"/>
    </row>
    <row r="8" spans="1:68" ht="12.75" customHeight="1">
      <c r="C8" s="1007"/>
      <c r="D8" s="1008"/>
      <c r="E8" s="1008"/>
      <c r="F8" s="1009"/>
      <c r="G8" s="46" t="s">
        <v>15</v>
      </c>
      <c r="H8" s="46" t="s">
        <v>16</v>
      </c>
      <c r="I8" s="46" t="s">
        <v>17</v>
      </c>
      <c r="J8" s="948"/>
      <c r="K8" s="948"/>
      <c r="L8" s="948"/>
      <c r="M8" s="948"/>
      <c r="N8" s="1001" t="str">
        <f>IF('B.07 JMFSS'!D9="","",'B.07 JMFSS'!D9)</f>
        <v/>
      </c>
      <c r="O8" s="1002"/>
      <c r="P8" s="1002"/>
      <c r="Q8" s="1003"/>
      <c r="R8" s="965" t="str">
        <f>IF('B.07 JMFSS'!B15="","",'B.07 JMFSS'!B15)</f>
        <v/>
      </c>
      <c r="S8" s="966"/>
      <c r="T8" s="967"/>
      <c r="U8" s="1174" t="str">
        <f>IF('B.07 JMFSS'!B11="","",'B.07 JMFSS'!B11)</f>
        <v/>
      </c>
      <c r="V8" s="1025"/>
      <c r="W8" s="1025"/>
      <c r="X8" s="1025"/>
      <c r="Y8" s="1175"/>
      <c r="Z8" s="1182"/>
      <c r="AA8" s="1183"/>
      <c r="AB8" s="992"/>
      <c r="AC8" s="1176" t="s">
        <v>21</v>
      </c>
      <c r="AD8" s="1177"/>
      <c r="AE8" s="707" t="str">
        <f>IF('B.07 JMFSS'!E43="",AE7,'B.07 JMFSS'!E43)</f>
        <v/>
      </c>
      <c r="AF8" s="187" t="s">
        <v>360</v>
      </c>
      <c r="AG8" s="1166"/>
      <c r="AL8" s="194"/>
      <c r="AM8" s="194"/>
      <c r="AN8" s="21"/>
      <c r="AO8" s="21"/>
      <c r="AP8" s="18"/>
      <c r="AQ8" s="20"/>
      <c r="AR8" s="20"/>
      <c r="AS8" s="22"/>
      <c r="AT8" s="22"/>
      <c r="AU8" s="20"/>
      <c r="AV8" s="19"/>
      <c r="AW8" s="19"/>
      <c r="AX8" s="19"/>
      <c r="AY8" s="18"/>
      <c r="AZ8" s="18"/>
      <c r="BA8" s="18"/>
      <c r="BB8" s="18"/>
      <c r="BC8" s="18"/>
      <c r="BD8" s="18"/>
      <c r="BE8" s="18"/>
      <c r="BF8" s="18"/>
      <c r="BG8" s="18"/>
      <c r="BH8" s="18"/>
      <c r="BI8" s="18"/>
      <c r="BJ8" s="18"/>
      <c r="BK8" s="18"/>
      <c r="BL8" s="18"/>
      <c r="BM8" s="18"/>
      <c r="BN8" s="18"/>
      <c r="BO8" s="18"/>
      <c r="BP8" s="18"/>
    </row>
    <row r="9" spans="1:68" ht="14.45" customHeight="1">
      <c r="C9" s="1007"/>
      <c r="D9" s="1008"/>
      <c r="E9" s="1008"/>
      <c r="F9" s="1009"/>
      <c r="G9" s="1020"/>
      <c r="H9" s="1022"/>
      <c r="I9" s="1020"/>
      <c r="J9" s="952"/>
      <c r="K9" s="954"/>
      <c r="L9" s="954"/>
      <c r="M9" s="1013"/>
      <c r="N9" s="1161" t="s">
        <v>19</v>
      </c>
      <c r="O9" s="962"/>
      <c r="P9" s="962"/>
      <c r="Q9" s="1162"/>
      <c r="R9" s="961" t="s">
        <v>20</v>
      </c>
      <c r="S9" s="962"/>
      <c r="T9" s="962"/>
      <c r="U9" s="962"/>
      <c r="V9" s="962"/>
      <c r="W9" s="962"/>
      <c r="X9" s="962"/>
      <c r="Y9" s="963"/>
      <c r="Z9" s="1181" t="s">
        <v>331</v>
      </c>
      <c r="AA9" s="1181"/>
      <c r="AB9" s="1169" t="str">
        <f>IF('B.07 JMFSS'!G24="","",'B.07 JMFSS'!G24)</f>
        <v/>
      </c>
      <c r="AC9" s="998" t="s">
        <v>22</v>
      </c>
      <c r="AD9" s="999"/>
      <c r="AE9" s="1178"/>
      <c r="AF9" s="188" t="s">
        <v>4</v>
      </c>
      <c r="AG9" s="1015" t="str">
        <f>IF('B.07 JMFSS'!G21="","",'B.07 JMFSS'!G21)</f>
        <v/>
      </c>
      <c r="AL9" s="194"/>
      <c r="AM9" s="194"/>
      <c r="AN9" s="23"/>
      <c r="AO9" s="24"/>
      <c r="AP9" s="18"/>
      <c r="AQ9" s="20"/>
      <c r="AR9" s="20"/>
      <c r="AS9" s="22"/>
      <c r="AT9" s="22"/>
      <c r="AU9" s="20"/>
      <c r="AV9" s="19"/>
      <c r="AW9" s="19"/>
      <c r="AX9" s="19"/>
      <c r="AY9" s="18"/>
      <c r="AZ9" s="25"/>
      <c r="BA9" s="25"/>
      <c r="BB9" s="25"/>
      <c r="BC9" s="25"/>
      <c r="BD9" s="25"/>
      <c r="BE9" s="25"/>
      <c r="BF9" s="25"/>
      <c r="BG9" s="25"/>
      <c r="BH9" s="25"/>
      <c r="BI9" s="25"/>
      <c r="BJ9" s="25"/>
      <c r="BK9" s="25"/>
      <c r="BL9" s="25"/>
      <c r="BM9" s="25"/>
      <c r="BN9" s="25"/>
      <c r="BO9" s="25"/>
      <c r="BP9" s="18"/>
    </row>
    <row r="10" spans="1:68" ht="18" customHeight="1" thickBot="1">
      <c r="C10" s="1010"/>
      <c r="D10" s="1011"/>
      <c r="E10" s="1011"/>
      <c r="F10" s="1012"/>
      <c r="G10" s="1021"/>
      <c r="H10" s="1023"/>
      <c r="I10" s="1021"/>
      <c r="J10" s="953"/>
      <c r="K10" s="953"/>
      <c r="L10" s="953"/>
      <c r="M10" s="1014"/>
      <c r="N10" s="958" t="str">
        <f>IF('B.07 JMFSS'!G7="","",'B.07 JMFSS'!G7)</f>
        <v/>
      </c>
      <c r="O10" s="959"/>
      <c r="P10" s="959"/>
      <c r="Q10" s="960"/>
      <c r="R10" s="958" t="str">
        <f>IF('B.07 JMFSS'!G9="","",'B.07 JMFSS'!G9)</f>
        <v/>
      </c>
      <c r="S10" s="959"/>
      <c r="T10" s="959"/>
      <c r="U10" s="959"/>
      <c r="V10" s="959"/>
      <c r="W10" s="959"/>
      <c r="X10" s="959"/>
      <c r="Y10" s="960"/>
      <c r="Z10" s="1185"/>
      <c r="AA10" s="1185"/>
      <c r="AB10" s="1170"/>
      <c r="AC10" s="1171"/>
      <c r="AD10" s="1172"/>
      <c r="AE10" s="1179"/>
      <c r="AF10" s="187" t="s">
        <v>325</v>
      </c>
      <c r="AG10" s="1016"/>
      <c r="AL10" s="194"/>
      <c r="AM10" s="194"/>
      <c r="AN10" s="23"/>
      <c r="AO10" s="24"/>
      <c r="AP10" s="18"/>
      <c r="AQ10" s="20"/>
      <c r="AR10" s="20"/>
      <c r="AS10" s="22"/>
      <c r="AT10" s="22"/>
      <c r="AU10" s="20"/>
      <c r="AV10" s="17"/>
      <c r="AW10" s="17"/>
      <c r="AX10" s="17"/>
      <c r="AY10" s="18"/>
      <c r="AZ10" s="25"/>
      <c r="BA10" s="25"/>
      <c r="BB10" s="25"/>
      <c r="BC10" s="25"/>
      <c r="BD10" s="25"/>
      <c r="BE10" s="25"/>
      <c r="BF10" s="25"/>
      <c r="BG10" s="25"/>
      <c r="BH10" s="25"/>
      <c r="BI10" s="25"/>
      <c r="BJ10" s="25"/>
      <c r="BK10" s="25"/>
      <c r="BL10" s="25"/>
      <c r="BM10" s="25"/>
      <c r="BN10" s="25"/>
      <c r="BO10" s="25"/>
      <c r="BP10" s="18"/>
    </row>
    <row r="11" spans="1:68" ht="4.5" customHeight="1">
      <c r="C11" s="1040" t="s">
        <v>350</v>
      </c>
      <c r="D11" s="1041"/>
      <c r="E11" s="1024" t="s">
        <v>352</v>
      </c>
      <c r="F11" s="1024"/>
      <c r="G11" s="1024"/>
      <c r="H11" s="1024"/>
      <c r="I11" s="1024"/>
      <c r="J11" s="1034" t="s">
        <v>341</v>
      </c>
      <c r="K11" s="1035"/>
      <c r="L11" s="1034" t="s">
        <v>23</v>
      </c>
      <c r="M11" s="1035"/>
      <c r="N11" s="1035"/>
      <c r="O11" s="1035"/>
      <c r="P11" s="1167"/>
      <c r="Q11" s="1189" t="s">
        <v>5</v>
      </c>
      <c r="R11" s="1190"/>
      <c r="S11" s="1190"/>
      <c r="T11" s="1190"/>
      <c r="U11" s="1191"/>
      <c r="V11" s="1034" t="s">
        <v>24</v>
      </c>
      <c r="W11" s="1035"/>
      <c r="X11" s="1035"/>
      <c r="Y11" s="1035"/>
      <c r="Z11" s="1035"/>
      <c r="AA11" s="1035"/>
      <c r="AB11" s="1035"/>
      <c r="AC11" s="1035"/>
      <c r="AD11" s="1035"/>
      <c r="AE11" s="1035"/>
      <c r="AF11" s="1035"/>
      <c r="AG11" s="1167"/>
      <c r="AL11" s="194"/>
      <c r="AM11" s="194"/>
      <c r="AN11" s="23"/>
      <c r="AO11" s="24"/>
      <c r="AP11" s="18"/>
      <c r="AQ11" s="20"/>
      <c r="AR11" s="20"/>
      <c r="AS11" s="22"/>
      <c r="AT11" s="22"/>
      <c r="AU11" s="20"/>
      <c r="AV11" s="17"/>
      <c r="AW11" s="17"/>
      <c r="AX11" s="17"/>
      <c r="AY11" s="18"/>
      <c r="AZ11" s="25"/>
      <c r="BA11" s="25"/>
      <c r="BB11" s="25"/>
      <c r="BC11" s="25"/>
      <c r="BD11" s="25"/>
      <c r="BE11" s="25"/>
      <c r="BF11" s="25"/>
      <c r="BG11" s="25"/>
      <c r="BH11" s="25"/>
      <c r="BI11" s="25"/>
      <c r="BJ11" s="25"/>
      <c r="BK11" s="25"/>
      <c r="BL11" s="25"/>
      <c r="BM11" s="25"/>
      <c r="BN11" s="25"/>
      <c r="BO11" s="25"/>
      <c r="BP11" s="18"/>
    </row>
    <row r="12" spans="1:68" ht="12" customHeight="1">
      <c r="C12" s="1042"/>
      <c r="D12" s="1043"/>
      <c r="E12" s="1025"/>
      <c r="F12" s="1025"/>
      <c r="G12" s="1025"/>
      <c r="H12" s="1025"/>
      <c r="I12" s="1025"/>
      <c r="J12" s="1036"/>
      <c r="K12" s="1037"/>
      <c r="L12" s="1036"/>
      <c r="M12" s="1037"/>
      <c r="N12" s="1037"/>
      <c r="O12" s="1037"/>
      <c r="P12" s="1168"/>
      <c r="Q12" s="1192"/>
      <c r="R12" s="1193"/>
      <c r="S12" s="1193"/>
      <c r="T12" s="1193"/>
      <c r="U12" s="1194"/>
      <c r="V12" s="1036"/>
      <c r="W12" s="1037"/>
      <c r="X12" s="1037"/>
      <c r="Y12" s="1037"/>
      <c r="Z12" s="1037"/>
      <c r="AA12" s="1037"/>
      <c r="AB12" s="1037"/>
      <c r="AC12" s="1037"/>
      <c r="AD12" s="1037"/>
      <c r="AE12" s="1037"/>
      <c r="AF12" s="1037"/>
      <c r="AG12" s="1168"/>
      <c r="AL12" s="194"/>
      <c r="AM12" s="194"/>
      <c r="AN12" s="23"/>
      <c r="AO12" s="24"/>
      <c r="AP12" s="18"/>
      <c r="AQ12" s="20"/>
      <c r="AR12" s="20"/>
      <c r="AS12" s="22"/>
      <c r="AT12" s="22"/>
      <c r="AU12" s="20"/>
      <c r="AV12" s="17"/>
      <c r="AW12" s="17"/>
      <c r="AX12" s="17"/>
      <c r="AY12" s="18"/>
      <c r="AZ12" s="25"/>
      <c r="BA12" s="25"/>
      <c r="BB12" s="25"/>
      <c r="BC12" s="25"/>
      <c r="BD12" s="25"/>
      <c r="BE12" s="25"/>
      <c r="BF12" s="25"/>
      <c r="BG12" s="25"/>
      <c r="BH12" s="25"/>
      <c r="BI12" s="25"/>
      <c r="BJ12" s="25"/>
      <c r="BK12" s="25"/>
      <c r="BL12" s="25"/>
      <c r="BM12" s="25"/>
      <c r="BN12" s="25"/>
      <c r="BO12" s="25"/>
      <c r="BP12" s="18"/>
    </row>
    <row r="13" spans="1:68" ht="51.75" customHeight="1">
      <c r="C13" s="1042"/>
      <c r="D13" s="1043"/>
      <c r="E13" s="1026" t="str">
        <f>IF('B.07 JMFSS'!D37="","",'B.07 JMFSS'!D37)</f>
        <v>COARSE 12.5mm %</v>
      </c>
      <c r="F13" s="1026" t="str">
        <f>IF('B.07 JMFSS'!D38="","",'B.07 JMFSS'!D38)</f>
        <v>MF %</v>
      </c>
      <c r="G13" s="1026" t="str">
        <f>IF('B.07 JMFSS'!D39="","",'B.07 JMFSS'!D39)</f>
        <v>W. BLEND SAND %</v>
      </c>
      <c r="H13" s="1026" t="str">
        <f>IF('B.07 JMFSS'!D40="","",'B.07 JMFSS'!D40)</f>
        <v/>
      </c>
      <c r="I13" s="1026" t="s">
        <v>109</v>
      </c>
      <c r="J13" s="1028" t="s">
        <v>342</v>
      </c>
      <c r="K13" s="1029"/>
      <c r="L13" s="222" t="s">
        <v>25</v>
      </c>
      <c r="M13" s="226" t="s">
        <v>336</v>
      </c>
      <c r="N13" s="226" t="s">
        <v>340</v>
      </c>
      <c r="O13" s="226" t="s">
        <v>344</v>
      </c>
      <c r="P13" s="232" t="s">
        <v>346</v>
      </c>
      <c r="Q13" s="233" t="s">
        <v>134</v>
      </c>
      <c r="R13" s="1114" t="s">
        <v>26</v>
      </c>
      <c r="S13" s="1198" t="s">
        <v>347</v>
      </c>
      <c r="T13" s="1198"/>
      <c r="U13" s="1203" t="s">
        <v>27</v>
      </c>
      <c r="V13" s="1107" t="s">
        <v>28</v>
      </c>
      <c r="W13" s="998" t="s">
        <v>29</v>
      </c>
      <c r="X13" s="1000"/>
      <c r="Y13" s="1200" t="s">
        <v>30</v>
      </c>
      <c r="Z13" s="1200" t="s">
        <v>31</v>
      </c>
      <c r="AA13" s="1200" t="s">
        <v>32</v>
      </c>
      <c r="AB13" s="1202" t="s">
        <v>33</v>
      </c>
      <c r="AC13" s="48" t="s">
        <v>34</v>
      </c>
      <c r="AD13" s="49" t="s">
        <v>35</v>
      </c>
      <c r="AE13" s="47" t="s">
        <v>337</v>
      </c>
      <c r="AF13" s="50" t="s">
        <v>335</v>
      </c>
      <c r="AG13" s="51" t="s">
        <v>133</v>
      </c>
      <c r="AH13" s="248" t="s">
        <v>328</v>
      </c>
      <c r="AI13" s="249" t="s">
        <v>329</v>
      </c>
      <c r="AJ13" s="249" t="s">
        <v>330</v>
      </c>
      <c r="AK13" s="208" t="s">
        <v>345</v>
      </c>
      <c r="AL13" s="194"/>
      <c r="AM13" s="194"/>
      <c r="AN13" s="26"/>
      <c r="AO13" s="27"/>
      <c r="AP13" s="18"/>
      <c r="AQ13" s="18"/>
      <c r="AR13" s="18"/>
      <c r="AS13" s="28"/>
      <c r="AT13" s="28"/>
      <c r="AU13" s="20"/>
      <c r="AV13" s="29"/>
      <c r="AW13" s="29"/>
      <c r="AX13" s="29"/>
      <c r="AY13" s="20"/>
      <c r="AZ13" s="30"/>
      <c r="BA13" s="30"/>
      <c r="BB13" s="30"/>
      <c r="BC13" s="30"/>
      <c r="BD13" s="30"/>
      <c r="BE13" s="30"/>
      <c r="BF13" s="30"/>
      <c r="BG13" s="30"/>
      <c r="BH13" s="30"/>
      <c r="BI13" s="30"/>
      <c r="BJ13" s="30"/>
      <c r="BK13" s="30"/>
      <c r="BL13" s="30"/>
      <c r="BM13" s="30"/>
      <c r="BN13" s="30"/>
      <c r="BO13" s="30"/>
      <c r="BP13" s="18"/>
    </row>
    <row r="14" spans="1:68" ht="22.5" customHeight="1" thickBot="1">
      <c r="C14" s="1030"/>
      <c r="D14" s="1031"/>
      <c r="E14" s="1027"/>
      <c r="F14" s="1027"/>
      <c r="G14" s="1027"/>
      <c r="H14" s="1027"/>
      <c r="I14" s="1027"/>
      <c r="J14" s="1032" t="s">
        <v>38</v>
      </c>
      <c r="K14" s="1033"/>
      <c r="L14" s="221" t="s">
        <v>38</v>
      </c>
      <c r="M14" s="223" t="s">
        <v>39</v>
      </c>
      <c r="N14" s="56" t="s">
        <v>39</v>
      </c>
      <c r="O14" s="56" t="s">
        <v>39</v>
      </c>
      <c r="P14" s="55" t="s">
        <v>39</v>
      </c>
      <c r="Q14" s="234" t="s">
        <v>39</v>
      </c>
      <c r="R14" s="1115"/>
      <c r="S14" s="1205" t="s">
        <v>39</v>
      </c>
      <c r="T14" s="1205"/>
      <c r="U14" s="1204"/>
      <c r="V14" s="1108"/>
      <c r="W14" s="989" t="s">
        <v>40</v>
      </c>
      <c r="X14" s="1109"/>
      <c r="Y14" s="1201"/>
      <c r="Z14" s="1201"/>
      <c r="AA14" s="1201"/>
      <c r="AB14" s="1115"/>
      <c r="AC14" s="53" t="s">
        <v>41</v>
      </c>
      <c r="AD14" s="53" t="s">
        <v>38</v>
      </c>
      <c r="AE14" s="52" t="s">
        <v>39</v>
      </c>
      <c r="AF14" s="54" t="s">
        <v>39</v>
      </c>
      <c r="AG14" s="55" t="s">
        <v>39</v>
      </c>
      <c r="AH14" s="259"/>
      <c r="AI14" s="258"/>
      <c r="AJ14" s="208"/>
      <c r="AK14" s="208"/>
      <c r="AL14" s="194"/>
      <c r="AM14" s="194"/>
      <c r="AN14" s="1199"/>
      <c r="AO14" s="1199"/>
      <c r="AP14" s="1199"/>
      <c r="AQ14" s="1199"/>
      <c r="AR14" s="2"/>
      <c r="AS14" s="2"/>
      <c r="AT14" s="2"/>
      <c r="AU14" s="2"/>
      <c r="AV14" s="2"/>
      <c r="AW14" s="2"/>
      <c r="AX14" s="2"/>
      <c r="AY14" s="2"/>
      <c r="AZ14" s="2"/>
      <c r="BA14" s="2"/>
      <c r="BB14" s="30"/>
      <c r="BC14" s="30"/>
      <c r="BD14" s="30"/>
      <c r="BE14" s="30"/>
      <c r="BF14" s="30"/>
      <c r="BG14" s="30"/>
      <c r="BH14" s="30"/>
      <c r="BI14" s="30"/>
      <c r="BJ14" s="30"/>
      <c r="BK14" s="30"/>
      <c r="BL14" s="30"/>
      <c r="BM14" s="30"/>
      <c r="BN14" s="30"/>
      <c r="BO14" s="30"/>
      <c r="BP14" s="18"/>
    </row>
    <row r="15" spans="1:68" ht="16.5" customHeight="1" thickBot="1">
      <c r="C15" s="1080" t="s">
        <v>4</v>
      </c>
      <c r="D15" s="1081"/>
      <c r="E15" s="708" t="str">
        <f>IF('B.07 JMFSS'!E37="","",'B.07 JMFSS'!E37)</f>
        <v/>
      </c>
      <c r="F15" s="708" t="str">
        <f>IF('B.07 JMFSS'!E38="","",'B.07 JMFSS'!E38)</f>
        <v/>
      </c>
      <c r="G15" s="708" t="str">
        <f>IF('B.07 JMFSS'!E39="","",'B.07 JMFSS'!E39)</f>
        <v/>
      </c>
      <c r="H15" s="708" t="str">
        <f>IF('B.07 JMFSS'!E40="","",'B.07 JMFSS'!E40)</f>
        <v/>
      </c>
      <c r="I15" s="709" t="str">
        <f>IF('B.07 JMFSS'!G40="","",'B.07 JMFSS'!G40)</f>
        <v/>
      </c>
      <c r="J15" s="968"/>
      <c r="K15" s="969"/>
      <c r="L15" s="220"/>
      <c r="M15" s="227" t="str">
        <f>IF(L15="","",(IF(J15="","",ROUND(((J15-L15)/J15)*100,1))))</f>
        <v/>
      </c>
      <c r="N15" s="227" t="str">
        <f t="shared" ref="N15:N24" si="0">IF(M15="","",IF($AG$5="","",IF($S$25="","",IF(AF$32="QC",ROUND(100*(1-((100*L15)/(100+$AE$8)/(AG$5*1000))),1),ROUND(100*(1-((100*L15)/(100+$S$25)/(AG$5*1000))),1)))))</f>
        <v/>
      </c>
      <c r="O15" s="741" t="str">
        <f>IF(N15="","",ROUND((N15-(M15))/N15*100,1))</f>
        <v/>
      </c>
      <c r="P15" s="742" t="str">
        <f t="shared" ref="P15:P24" si="1">IF(M15="","",IF($AG$5="","",IF($AG$7="","",IF($S$25="","",ROUND(100*$AG$7*((AH15-$AG$5)/(AH15*$AG$5)),2)))))</f>
        <v/>
      </c>
      <c r="Q15" s="246"/>
      <c r="R15" s="423"/>
      <c r="S15" s="1078"/>
      <c r="T15" s="1078"/>
      <c r="U15" s="425"/>
      <c r="V15" s="209"/>
      <c r="W15" s="964"/>
      <c r="X15" s="921"/>
      <c r="Y15" s="731"/>
      <c r="Z15" s="268"/>
      <c r="AA15" s="211"/>
      <c r="AB15" s="212"/>
      <c r="AC15" s="213"/>
      <c r="AD15" s="214"/>
      <c r="AE15" s="12" t="str">
        <f t="shared" ref="AE15:AE24" si="2">IF(AD15="","",IF($J$25="","",ROUND(((($J$25-AD15)/$J$25)*100),1)))</f>
        <v/>
      </c>
      <c r="AF15" s="38" t="str">
        <f t="shared" ref="AF15:AF24" si="3">IF(AD15="","",IF($J$25="","",ROUND(((AD15/$J$25)*100),1)))</f>
        <v/>
      </c>
      <c r="AG15" s="215"/>
      <c r="AH15" s="250" t="str">
        <f t="shared" ref="AH15:AH22" si="4">IF(J15="","",IF($AF$32="QC",ROUND((100-($AE$8/(1+$AE$8/100)))/((100/(J15/1000))-(($AE$8/(1+$AE$8/100))/$AG$7)),3),ROUND((100-($S$25/(1+$S$25/100)))/((100/(J15/1000))-(($S$25/(1+$S$25/100))/$AG$7)),3)))</f>
        <v/>
      </c>
      <c r="AI15" s="236" t="str">
        <f t="shared" ref="AI15:AI22" si="5">IF(P15="","",IF($AF$32="qc",ROUND(($AE$8/(1+$AE$8/100))-((P15/100)*(100-($AE$8/(1+$AE$8/100)))),2),ROUND(($S$25/(1+$S$25/100))-((P15/100)*(100-($S$25/(1+$S$25/100)))),2)))</f>
        <v/>
      </c>
      <c r="AJ15" s="235" t="str">
        <f>IF(M15="","",N15-M15)</f>
        <v/>
      </c>
      <c r="AK15" s="235" t="str">
        <f t="shared" ref="AK15:AK22" si="6">IF(M15="","",IF(AF$32="QC",ROUND(100*(1-((100*L15)/(100+$S$25)/(AG$5*1000))),1),ROUND(100*(1-((100*L15)/(100+$AE$8)/(AG$5*1000))),1)))</f>
        <v/>
      </c>
      <c r="AL15" s="194"/>
      <c r="AM15" s="194"/>
      <c r="AN15" s="1044" t="s">
        <v>53</v>
      </c>
      <c r="AO15" s="1044"/>
      <c r="AP15" s="1044" t="s">
        <v>54</v>
      </c>
      <c r="AQ15" s="1044"/>
      <c r="AR15" s="1044" t="s">
        <v>55</v>
      </c>
      <c r="AS15" s="1044"/>
      <c r="AT15" s="1044" t="s">
        <v>32</v>
      </c>
      <c r="AU15" s="1044"/>
      <c r="AV15" s="1044" t="s">
        <v>45</v>
      </c>
      <c r="AW15" s="1044"/>
      <c r="AX15" s="1044" t="s">
        <v>56</v>
      </c>
      <c r="AY15" s="1044"/>
      <c r="AZ15" s="1044" t="s">
        <v>33</v>
      </c>
      <c r="BA15" s="1044"/>
      <c r="BB15" s="30"/>
      <c r="BC15" s="30"/>
      <c r="BD15" s="30"/>
      <c r="BE15" s="30"/>
      <c r="BF15" s="30"/>
      <c r="BG15" s="30"/>
      <c r="BH15" s="30"/>
      <c r="BI15" s="30"/>
      <c r="BJ15" s="30"/>
      <c r="BK15" s="30"/>
      <c r="BL15" s="30"/>
      <c r="BM15" s="30"/>
      <c r="BN15" s="30"/>
      <c r="BO15" s="30"/>
      <c r="BP15" s="18"/>
    </row>
    <row r="16" spans="1:68" ht="16.5" customHeight="1" thickBot="1">
      <c r="C16" s="1082" t="s">
        <v>351</v>
      </c>
      <c r="D16" s="1083"/>
      <c r="E16" s="527"/>
      <c r="F16" s="527"/>
      <c r="G16" s="527"/>
      <c r="H16" s="527"/>
      <c r="I16" s="528"/>
      <c r="J16" s="968"/>
      <c r="K16" s="969"/>
      <c r="L16" s="220"/>
      <c r="M16" s="227" t="str">
        <f t="shared" ref="M16:M21" si="7">IF(L16="","",(IF(J16="","",ROUND(((J16-L16)/J16)*100,1))))</f>
        <v/>
      </c>
      <c r="N16" s="227" t="str">
        <f t="shared" si="0"/>
        <v/>
      </c>
      <c r="O16" s="741" t="str">
        <f t="shared" ref="O16:O21" si="8">IF(N16="","",ROUND((N16-(M16))/N16*100,1))</f>
        <v/>
      </c>
      <c r="P16" s="742" t="str">
        <f t="shared" si="1"/>
        <v/>
      </c>
      <c r="Q16" s="246"/>
      <c r="R16" s="423"/>
      <c r="S16" s="1078"/>
      <c r="T16" s="1078"/>
      <c r="U16" s="425"/>
      <c r="V16" s="209"/>
      <c r="W16" s="964"/>
      <c r="X16" s="921"/>
      <c r="Y16" s="731"/>
      <c r="Z16" s="268"/>
      <c r="AA16" s="211"/>
      <c r="AB16" s="212"/>
      <c r="AC16" s="213"/>
      <c r="AD16" s="214"/>
      <c r="AE16" s="12" t="str">
        <f t="shared" si="2"/>
        <v/>
      </c>
      <c r="AF16" s="38" t="str">
        <f t="shared" si="3"/>
        <v/>
      </c>
      <c r="AG16" s="215"/>
      <c r="AH16" s="250" t="str">
        <f t="shared" si="4"/>
        <v/>
      </c>
      <c r="AI16" s="236" t="str">
        <f t="shared" si="5"/>
        <v/>
      </c>
      <c r="AJ16" s="235" t="str">
        <f t="shared" ref="AJ16:AJ22" si="9">IF(M16="","",N16-M16)</f>
        <v/>
      </c>
      <c r="AK16" s="235" t="str">
        <f t="shared" si="6"/>
        <v/>
      </c>
      <c r="AL16" s="194"/>
      <c r="AM16" s="194"/>
      <c r="AN16" s="412" t="s">
        <v>59</v>
      </c>
      <c r="AO16" s="413" t="s">
        <v>60</v>
      </c>
      <c r="AP16" s="412" t="s">
        <v>61</v>
      </c>
      <c r="AQ16" s="413" t="s">
        <v>62</v>
      </c>
      <c r="AR16" s="412" t="s">
        <v>36</v>
      </c>
      <c r="AS16" s="413" t="s">
        <v>63</v>
      </c>
      <c r="AT16" s="412" t="s">
        <v>64</v>
      </c>
      <c r="AU16" s="413" t="s">
        <v>65</v>
      </c>
      <c r="AV16" s="412" t="s">
        <v>66</v>
      </c>
      <c r="AW16" s="413" t="s">
        <v>67</v>
      </c>
      <c r="AX16" s="414" t="s">
        <v>68</v>
      </c>
      <c r="AY16" s="413"/>
      <c r="AZ16" s="414" t="s">
        <v>69</v>
      </c>
      <c r="BA16" s="413" t="s">
        <v>70</v>
      </c>
      <c r="BB16" s="32"/>
      <c r="BC16" s="32"/>
      <c r="BD16" s="32"/>
      <c r="BE16" s="32"/>
      <c r="BF16" s="32"/>
      <c r="BG16" s="32"/>
      <c r="BH16" s="32"/>
      <c r="BI16" s="32"/>
      <c r="BJ16" s="32"/>
      <c r="BK16" s="32"/>
      <c r="BL16" s="32"/>
      <c r="BM16" s="32"/>
      <c r="BN16" s="32"/>
      <c r="BO16" s="32"/>
      <c r="BP16" s="18"/>
    </row>
    <row r="17" spans="3:68" ht="16.5" customHeight="1">
      <c r="C17" s="1112" t="s">
        <v>42</v>
      </c>
      <c r="D17" s="1113"/>
      <c r="E17" s="1113"/>
      <c r="F17" s="1113"/>
      <c r="G17" s="1113"/>
      <c r="H17" s="1113"/>
      <c r="I17" s="1113"/>
      <c r="J17" s="968"/>
      <c r="K17" s="969"/>
      <c r="L17" s="220"/>
      <c r="M17" s="227" t="str">
        <f t="shared" si="7"/>
        <v/>
      </c>
      <c r="N17" s="227" t="str">
        <f t="shared" si="0"/>
        <v/>
      </c>
      <c r="O17" s="741" t="str">
        <f t="shared" si="8"/>
        <v/>
      </c>
      <c r="P17" s="742" t="str">
        <f t="shared" si="1"/>
        <v/>
      </c>
      <c r="Q17" s="246"/>
      <c r="R17" s="423"/>
      <c r="S17" s="1078"/>
      <c r="T17" s="1078"/>
      <c r="U17" s="425"/>
      <c r="V17" s="209"/>
      <c r="W17" s="964"/>
      <c r="X17" s="921"/>
      <c r="Y17" s="731"/>
      <c r="Z17" s="268"/>
      <c r="AA17" s="211"/>
      <c r="AB17" s="212"/>
      <c r="AC17" s="213"/>
      <c r="AD17" s="214"/>
      <c r="AE17" s="12" t="str">
        <f t="shared" si="2"/>
        <v/>
      </c>
      <c r="AF17" s="38" t="str">
        <f t="shared" si="3"/>
        <v/>
      </c>
      <c r="AG17" s="215"/>
      <c r="AH17" s="250" t="str">
        <f t="shared" si="4"/>
        <v/>
      </c>
      <c r="AI17" s="236" t="str">
        <f t="shared" si="5"/>
        <v/>
      </c>
      <c r="AJ17" s="235" t="str">
        <f t="shared" si="9"/>
        <v/>
      </c>
      <c r="AK17" s="235" t="str">
        <f t="shared" si="6"/>
        <v/>
      </c>
      <c r="AL17" s="194"/>
      <c r="AM17" s="194"/>
      <c r="AN17" s="415" t="s">
        <v>72</v>
      </c>
      <c r="AO17" s="416" t="s">
        <v>73</v>
      </c>
      <c r="AP17" s="415" t="s">
        <v>74</v>
      </c>
      <c r="AQ17" s="416" t="s">
        <v>75</v>
      </c>
      <c r="AR17" s="415" t="s">
        <v>37</v>
      </c>
      <c r="AS17" s="416" t="s">
        <v>76</v>
      </c>
      <c r="AT17" s="415" t="s">
        <v>77</v>
      </c>
      <c r="AU17" s="416" t="s">
        <v>78</v>
      </c>
      <c r="AV17" s="415" t="s">
        <v>79</v>
      </c>
      <c r="AW17" s="416" t="s">
        <v>80</v>
      </c>
      <c r="AX17" s="417" t="s">
        <v>46</v>
      </c>
      <c r="AY17" s="416"/>
      <c r="AZ17" s="417" t="s">
        <v>81</v>
      </c>
      <c r="BA17" s="416" t="s">
        <v>82</v>
      </c>
      <c r="BB17" s="32"/>
      <c r="BC17" s="32"/>
      <c r="BD17" s="32"/>
      <c r="BE17" s="32"/>
      <c r="BF17" s="32"/>
      <c r="BG17" s="32"/>
      <c r="BH17" s="32"/>
      <c r="BI17" s="32"/>
      <c r="BJ17" s="32"/>
      <c r="BK17" s="32"/>
      <c r="BL17" s="32"/>
      <c r="BM17" s="32"/>
      <c r="BN17" s="32"/>
      <c r="BO17" s="32"/>
      <c r="BP17" s="18"/>
    </row>
    <row r="18" spans="3:68" ht="16.5" customHeight="1">
      <c r="C18" s="1079" t="s">
        <v>43</v>
      </c>
      <c r="D18" s="1076"/>
      <c r="E18" s="1075" t="s">
        <v>44</v>
      </c>
      <c r="F18" s="1076"/>
      <c r="G18" s="1075" t="s">
        <v>32</v>
      </c>
      <c r="H18" s="1076"/>
      <c r="I18" s="11" t="s">
        <v>45</v>
      </c>
      <c r="J18" s="968"/>
      <c r="K18" s="969"/>
      <c r="L18" s="220"/>
      <c r="M18" s="227" t="str">
        <f t="shared" si="7"/>
        <v/>
      </c>
      <c r="N18" s="227" t="str">
        <f t="shared" si="0"/>
        <v/>
      </c>
      <c r="O18" s="741" t="str">
        <f t="shared" si="8"/>
        <v/>
      </c>
      <c r="P18" s="742" t="str">
        <f t="shared" si="1"/>
        <v/>
      </c>
      <c r="Q18" s="246"/>
      <c r="R18" s="423"/>
      <c r="S18" s="1078"/>
      <c r="T18" s="1078"/>
      <c r="U18" s="425"/>
      <c r="V18" s="209"/>
      <c r="W18" s="964"/>
      <c r="X18" s="921"/>
      <c r="Y18" s="731"/>
      <c r="Z18" s="268"/>
      <c r="AA18" s="211"/>
      <c r="AB18" s="212"/>
      <c r="AC18" s="213"/>
      <c r="AD18" s="214"/>
      <c r="AE18" s="12" t="str">
        <f t="shared" si="2"/>
        <v/>
      </c>
      <c r="AF18" s="38" t="str">
        <f t="shared" si="3"/>
        <v/>
      </c>
      <c r="AG18" s="215"/>
      <c r="AH18" s="250" t="str">
        <f t="shared" si="4"/>
        <v/>
      </c>
      <c r="AI18" s="236" t="str">
        <f t="shared" si="5"/>
        <v/>
      </c>
      <c r="AJ18" s="235" t="str">
        <f t="shared" si="9"/>
        <v/>
      </c>
      <c r="AK18" s="235" t="str">
        <f t="shared" si="6"/>
        <v/>
      </c>
      <c r="AL18" s="194"/>
      <c r="AM18" s="194"/>
      <c r="AN18" s="415" t="s">
        <v>84</v>
      </c>
      <c r="AO18" s="416" t="s">
        <v>85</v>
      </c>
      <c r="AP18" s="415" t="s">
        <v>86</v>
      </c>
      <c r="AQ18" s="416" t="s">
        <v>87</v>
      </c>
      <c r="AR18" s="418"/>
      <c r="AS18" s="419"/>
      <c r="AT18" s="415" t="s">
        <v>88</v>
      </c>
      <c r="AU18" s="416" t="s">
        <v>89</v>
      </c>
      <c r="AV18" s="415" t="s">
        <v>90</v>
      </c>
      <c r="AW18" s="416" t="s">
        <v>91</v>
      </c>
      <c r="AX18" s="418"/>
      <c r="AY18" s="419"/>
      <c r="AZ18" s="415" t="s">
        <v>92</v>
      </c>
      <c r="BA18" s="416" t="s">
        <v>93</v>
      </c>
      <c r="BB18" s="30"/>
      <c r="BC18" s="30"/>
      <c r="BD18" s="32"/>
      <c r="BE18" s="32"/>
      <c r="BF18" s="32"/>
      <c r="BG18" s="32"/>
      <c r="BH18" s="32"/>
      <c r="BI18" s="32"/>
      <c r="BJ18" s="32"/>
      <c r="BK18" s="32"/>
      <c r="BL18" s="32"/>
      <c r="BM18" s="32"/>
      <c r="BN18" s="32"/>
      <c r="BO18" s="32"/>
      <c r="BP18" s="18"/>
    </row>
    <row r="19" spans="3:68" ht="16.5" customHeight="1">
      <c r="C19" s="1077"/>
      <c r="D19" s="921"/>
      <c r="E19" s="920"/>
      <c r="F19" s="921"/>
      <c r="G19" s="918"/>
      <c r="H19" s="919"/>
      <c r="I19" s="247"/>
      <c r="J19" s="968"/>
      <c r="K19" s="969"/>
      <c r="L19" s="220"/>
      <c r="M19" s="227" t="str">
        <f t="shared" si="7"/>
        <v/>
      </c>
      <c r="N19" s="227" t="str">
        <f t="shared" si="0"/>
        <v/>
      </c>
      <c r="O19" s="741" t="str">
        <f t="shared" si="8"/>
        <v/>
      </c>
      <c r="P19" s="742" t="str">
        <f t="shared" si="1"/>
        <v/>
      </c>
      <c r="Q19" s="246"/>
      <c r="R19" s="423"/>
      <c r="S19" s="1078"/>
      <c r="T19" s="1078"/>
      <c r="U19" s="425"/>
      <c r="V19" s="209"/>
      <c r="W19" s="964"/>
      <c r="X19" s="921"/>
      <c r="Y19" s="731"/>
      <c r="Z19" s="268"/>
      <c r="AA19" s="211"/>
      <c r="AB19" s="212"/>
      <c r="AC19" s="213"/>
      <c r="AD19" s="214"/>
      <c r="AE19" s="12" t="str">
        <f t="shared" si="2"/>
        <v/>
      </c>
      <c r="AF19" s="38" t="str">
        <f t="shared" si="3"/>
        <v/>
      </c>
      <c r="AG19" s="215"/>
      <c r="AH19" s="250" t="str">
        <f t="shared" si="4"/>
        <v/>
      </c>
      <c r="AI19" s="236" t="str">
        <f t="shared" si="5"/>
        <v/>
      </c>
      <c r="AJ19" s="235" t="str">
        <f t="shared" si="9"/>
        <v/>
      </c>
      <c r="AK19" s="235" t="str">
        <f t="shared" si="6"/>
        <v/>
      </c>
      <c r="AL19" s="194"/>
      <c r="AM19" s="194"/>
      <c r="AN19" s="415" t="s">
        <v>96</v>
      </c>
      <c r="AO19" s="416" t="s">
        <v>93</v>
      </c>
      <c r="AP19" s="415" t="s">
        <v>97</v>
      </c>
      <c r="AQ19" s="416" t="s">
        <v>98</v>
      </c>
      <c r="AR19" s="415" t="s">
        <v>130</v>
      </c>
      <c r="AS19" s="416" t="s">
        <v>132</v>
      </c>
      <c r="AT19" s="415" t="s">
        <v>99</v>
      </c>
      <c r="AU19" s="416" t="s">
        <v>100</v>
      </c>
      <c r="AV19" s="415" t="s">
        <v>101</v>
      </c>
      <c r="AW19" s="416" t="s">
        <v>102</v>
      </c>
      <c r="AX19" s="418"/>
      <c r="AY19" s="419"/>
      <c r="AZ19" s="418"/>
      <c r="BA19" s="419"/>
      <c r="BB19" s="30"/>
      <c r="BC19" s="30"/>
      <c r="BD19" s="32"/>
      <c r="BE19" s="32"/>
      <c r="BF19" s="32"/>
      <c r="BG19" s="32"/>
      <c r="BH19" s="32"/>
      <c r="BI19" s="32"/>
      <c r="BJ19" s="32"/>
      <c r="BK19" s="32"/>
      <c r="BL19" s="32"/>
      <c r="BM19" s="32"/>
      <c r="BN19" s="32"/>
      <c r="BO19" s="32"/>
      <c r="BP19" s="18"/>
    </row>
    <row r="20" spans="3:68" ht="16.5" customHeight="1">
      <c r="C20" s="1077"/>
      <c r="D20" s="921"/>
      <c r="E20" s="920"/>
      <c r="F20" s="921"/>
      <c r="G20" s="918"/>
      <c r="H20" s="919"/>
      <c r="I20" s="247"/>
      <c r="J20" s="968"/>
      <c r="K20" s="969"/>
      <c r="L20" s="220"/>
      <c r="M20" s="227" t="str">
        <f t="shared" si="7"/>
        <v/>
      </c>
      <c r="N20" s="227" t="str">
        <f t="shared" si="0"/>
        <v/>
      </c>
      <c r="O20" s="741" t="str">
        <f t="shared" si="8"/>
        <v/>
      </c>
      <c r="P20" s="742" t="str">
        <f t="shared" si="1"/>
        <v/>
      </c>
      <c r="Q20" s="246"/>
      <c r="R20" s="423"/>
      <c r="S20" s="1078"/>
      <c r="T20" s="1078"/>
      <c r="U20" s="425"/>
      <c r="V20" s="209"/>
      <c r="W20" s="964"/>
      <c r="X20" s="921"/>
      <c r="Y20" s="731"/>
      <c r="Z20" s="268"/>
      <c r="AA20" s="213"/>
      <c r="AB20" s="213"/>
      <c r="AC20" s="213"/>
      <c r="AD20" s="214"/>
      <c r="AE20" s="12" t="str">
        <f t="shared" si="2"/>
        <v/>
      </c>
      <c r="AF20" s="38" t="str">
        <f t="shared" si="3"/>
        <v/>
      </c>
      <c r="AG20" s="215"/>
      <c r="AH20" s="250" t="str">
        <f t="shared" si="4"/>
        <v/>
      </c>
      <c r="AI20" s="236" t="str">
        <f t="shared" si="5"/>
        <v/>
      </c>
      <c r="AJ20" s="235" t="str">
        <f t="shared" si="9"/>
        <v/>
      </c>
      <c r="AK20" s="235" t="str">
        <f t="shared" si="6"/>
        <v/>
      </c>
      <c r="AL20" s="194"/>
      <c r="AM20" s="194"/>
      <c r="AN20" s="418"/>
      <c r="AO20" s="419"/>
      <c r="AP20" s="415" t="s">
        <v>105</v>
      </c>
      <c r="AQ20" s="416" t="s">
        <v>106</v>
      </c>
      <c r="AR20" s="415" t="s">
        <v>131</v>
      </c>
      <c r="AS20" s="416" t="s">
        <v>132</v>
      </c>
      <c r="AT20" s="418"/>
      <c r="AU20" s="419"/>
      <c r="AV20" s="415" t="s">
        <v>107</v>
      </c>
      <c r="AW20" s="416" t="s">
        <v>108</v>
      </c>
      <c r="AX20" s="418"/>
      <c r="AY20" s="419"/>
      <c r="AZ20" s="418"/>
      <c r="BA20" s="419"/>
      <c r="BB20" s="30"/>
      <c r="BC20" s="30"/>
      <c r="BD20" s="30"/>
      <c r="BE20" s="30"/>
      <c r="BF20" s="30"/>
      <c r="BG20" s="30"/>
      <c r="BH20" s="30"/>
      <c r="BI20" s="30"/>
      <c r="BJ20" s="30"/>
      <c r="BK20" s="30"/>
      <c r="BL20" s="30"/>
      <c r="BM20" s="30"/>
      <c r="BN20" s="30"/>
      <c r="BO20" s="30"/>
      <c r="BP20" s="18"/>
    </row>
    <row r="21" spans="3:68" ht="16.5" customHeight="1">
      <c r="C21" s="1077"/>
      <c r="D21" s="921"/>
      <c r="E21" s="920"/>
      <c r="F21" s="921"/>
      <c r="G21" s="918"/>
      <c r="H21" s="919"/>
      <c r="I21" s="247"/>
      <c r="J21" s="968"/>
      <c r="K21" s="969"/>
      <c r="L21" s="220"/>
      <c r="M21" s="227" t="str">
        <f t="shared" si="7"/>
        <v/>
      </c>
      <c r="N21" s="227" t="str">
        <f t="shared" si="0"/>
        <v/>
      </c>
      <c r="O21" s="741" t="str">
        <f t="shared" si="8"/>
        <v/>
      </c>
      <c r="P21" s="742" t="str">
        <f t="shared" si="1"/>
        <v/>
      </c>
      <c r="Q21" s="246"/>
      <c r="R21" s="423"/>
      <c r="S21" s="1078"/>
      <c r="T21" s="1078"/>
      <c r="U21" s="425"/>
      <c r="V21" s="209"/>
      <c r="W21" s="964"/>
      <c r="X21" s="921"/>
      <c r="Y21" s="731"/>
      <c r="Z21" s="268"/>
      <c r="AA21" s="213"/>
      <c r="AB21" s="213"/>
      <c r="AC21" s="213"/>
      <c r="AD21" s="214"/>
      <c r="AE21" s="12" t="str">
        <f t="shared" si="2"/>
        <v/>
      </c>
      <c r="AF21" s="38" t="str">
        <f t="shared" si="3"/>
        <v/>
      </c>
      <c r="AG21" s="215"/>
      <c r="AH21" s="250" t="str">
        <f t="shared" si="4"/>
        <v/>
      </c>
      <c r="AI21" s="236" t="str">
        <f t="shared" si="5"/>
        <v/>
      </c>
      <c r="AJ21" s="235" t="str">
        <f t="shared" si="9"/>
        <v/>
      </c>
      <c r="AK21" s="235" t="str">
        <f t="shared" si="6"/>
        <v/>
      </c>
      <c r="AL21" s="194"/>
      <c r="AM21" s="194"/>
      <c r="AN21" s="418"/>
      <c r="AO21" s="419"/>
      <c r="AP21" s="415" t="s">
        <v>96</v>
      </c>
      <c r="AQ21" s="416" t="s">
        <v>93</v>
      </c>
      <c r="AR21" s="418"/>
      <c r="AS21" s="419"/>
      <c r="AT21" s="418"/>
      <c r="AU21" s="419"/>
      <c r="AV21" s="418"/>
      <c r="AW21" s="419"/>
      <c r="AX21" s="418"/>
      <c r="AY21" s="419"/>
      <c r="AZ21" s="418"/>
      <c r="BA21" s="419"/>
      <c r="BB21" s="30"/>
      <c r="BC21" s="30"/>
      <c r="BD21" s="30"/>
      <c r="BE21" s="30"/>
      <c r="BF21" s="30"/>
      <c r="BG21" s="30"/>
      <c r="BH21" s="30"/>
      <c r="BI21" s="30"/>
      <c r="BJ21" s="30"/>
      <c r="BK21" s="30"/>
      <c r="BL21" s="30"/>
      <c r="BM21" s="30"/>
      <c r="BN21" s="30"/>
      <c r="BO21" s="30"/>
      <c r="BP21" s="18"/>
    </row>
    <row r="22" spans="3:68" ht="16.5" customHeight="1" thickBot="1">
      <c r="C22" s="1077"/>
      <c r="D22" s="921"/>
      <c r="E22" s="920"/>
      <c r="F22" s="921"/>
      <c r="G22" s="918"/>
      <c r="H22" s="919"/>
      <c r="I22" s="247"/>
      <c r="J22" s="968"/>
      <c r="K22" s="969"/>
      <c r="L22" s="267"/>
      <c r="M22" s="227" t="str">
        <f t="shared" ref="M22:M24" si="10">IF(L22="","",(IF(J22="","",ROUND(((J22-L22)/J22)*100,1))))</f>
        <v/>
      </c>
      <c r="N22" s="227" t="str">
        <f t="shared" si="0"/>
        <v/>
      </c>
      <c r="O22" s="741" t="str">
        <f t="shared" ref="O22:O24" si="11">IF(N22="","",ROUND((N22-(M22))/N22*100,1))</f>
        <v/>
      </c>
      <c r="P22" s="742" t="str">
        <f t="shared" si="1"/>
        <v/>
      </c>
      <c r="Q22" s="246"/>
      <c r="R22" s="423"/>
      <c r="S22" s="1078"/>
      <c r="T22" s="1078"/>
      <c r="U22" s="425"/>
      <c r="V22" s="209"/>
      <c r="W22" s="964"/>
      <c r="X22" s="921"/>
      <c r="Y22" s="731"/>
      <c r="Z22" s="268"/>
      <c r="AA22" s="213"/>
      <c r="AB22" s="213"/>
      <c r="AC22" s="213"/>
      <c r="AD22" s="214"/>
      <c r="AE22" s="12" t="str">
        <f t="shared" si="2"/>
        <v/>
      </c>
      <c r="AF22" s="38" t="str">
        <f t="shared" si="3"/>
        <v/>
      </c>
      <c r="AG22" s="215"/>
      <c r="AH22" s="250" t="str">
        <f t="shared" si="4"/>
        <v/>
      </c>
      <c r="AI22" s="236" t="str">
        <f t="shared" si="5"/>
        <v/>
      </c>
      <c r="AJ22" s="235" t="str">
        <f t="shared" si="9"/>
        <v/>
      </c>
      <c r="AK22" s="235" t="str">
        <f t="shared" si="6"/>
        <v/>
      </c>
      <c r="AL22" s="194"/>
      <c r="AM22" s="194"/>
      <c r="AN22" s="420"/>
      <c r="AO22" s="421"/>
      <c r="AP22" s="420"/>
      <c r="AQ22" s="421"/>
      <c r="AR22" s="420"/>
      <c r="AS22" s="421"/>
      <c r="AT22" s="420"/>
      <c r="AU22" s="421"/>
      <c r="AV22" s="420"/>
      <c r="AW22" s="421"/>
      <c r="AX22" s="420"/>
      <c r="AY22" s="421"/>
      <c r="AZ22" s="420"/>
      <c r="BA22" s="421"/>
      <c r="BB22" s="30"/>
      <c r="BC22" s="30"/>
      <c r="BD22" s="30"/>
      <c r="BE22" s="30"/>
      <c r="BF22" s="30"/>
      <c r="BG22" s="30"/>
      <c r="BH22" s="30"/>
      <c r="BI22" s="30"/>
      <c r="BJ22" s="30"/>
      <c r="BK22" s="30"/>
      <c r="BL22" s="30"/>
      <c r="BM22" s="30"/>
      <c r="BN22" s="30"/>
      <c r="BO22" s="30"/>
      <c r="BP22" s="18"/>
    </row>
    <row r="23" spans="3:68" ht="16.5" hidden="1" customHeight="1">
      <c r="C23" s="274"/>
      <c r="D23" s="273"/>
      <c r="E23" s="275"/>
      <c r="F23" s="273"/>
      <c r="G23" s="276"/>
      <c r="H23" s="277"/>
      <c r="I23" s="276"/>
      <c r="J23" s="968"/>
      <c r="K23" s="969"/>
      <c r="L23" s="267"/>
      <c r="M23" s="227" t="str">
        <f t="shared" si="10"/>
        <v/>
      </c>
      <c r="N23" s="227" t="str">
        <f t="shared" si="0"/>
        <v/>
      </c>
      <c r="O23" s="231" t="str">
        <f t="shared" si="11"/>
        <v/>
      </c>
      <c r="P23" s="228" t="str">
        <f t="shared" si="1"/>
        <v/>
      </c>
      <c r="Q23" s="246"/>
      <c r="R23" s="423"/>
      <c r="S23" s="1078"/>
      <c r="T23" s="1078"/>
      <c r="U23" s="425"/>
      <c r="V23" s="209"/>
      <c r="W23" s="964"/>
      <c r="X23" s="921"/>
      <c r="Y23" s="210"/>
      <c r="Z23" s="268"/>
      <c r="AA23" s="213"/>
      <c r="AB23" s="213"/>
      <c r="AC23" s="213"/>
      <c r="AD23" s="214"/>
      <c r="AE23" s="12" t="str">
        <f t="shared" si="2"/>
        <v/>
      </c>
      <c r="AF23" s="38" t="str">
        <f t="shared" si="3"/>
        <v/>
      </c>
      <c r="AG23" s="215"/>
      <c r="AH23" s="250" t="str">
        <f t="shared" ref="AH23:AH24" si="12">IF(J23="","",IF($AF$32="QC",ROUND((100-($AE$8/(1+$AE$8/100)))/((100/(J23/1000))-(($AE$8/(1+$AE$8/100))/$AG$7)),3),ROUND((100-($S$25/(1+$S$25/100)))/((100/(J23/1000))-(($S$25/(1+$S$25/100))/$AG$7)),3)))</f>
        <v/>
      </c>
      <c r="AI23" s="236" t="str">
        <f t="shared" ref="AI23:AI24" si="13">IF(P23="","",IF($AF$32="qc",ROUND(($AE$8/(1+$AE$8/100))-((P23/100)*(100-($AE$8/(1+$AE$8/100)))),2),ROUND(($S$25/(1+$S$25/100))-((P23/100)*(100-($S$25/(1+$S$25/100)))),2)))</f>
        <v/>
      </c>
      <c r="AJ23" s="235" t="str">
        <f t="shared" ref="AJ23:AJ24" si="14">IF(M23="","",N23-M23)</f>
        <v/>
      </c>
      <c r="AK23" s="235" t="str">
        <f t="shared" ref="AK23:AK24" si="15">IF(M23="","",IF(AF$32="QC",ROUND(100*(1-((100*L23)/(100+$S$25)/(AG$5*1000))),1),ROUND(100*(1-((100*L23)/(100+$AE$8)/(AG$5*1000))),1)))</f>
        <v/>
      </c>
      <c r="AL23" s="194"/>
      <c r="AM23" s="194"/>
      <c r="AN23" s="422"/>
      <c r="AO23" s="422"/>
      <c r="AP23" s="422"/>
      <c r="AQ23" s="422"/>
      <c r="AR23" s="422"/>
      <c r="AS23" s="422"/>
      <c r="AT23" s="422"/>
      <c r="AU23" s="422"/>
      <c r="AV23" s="422"/>
      <c r="AW23" s="422"/>
      <c r="AX23" s="422"/>
      <c r="AY23" s="422"/>
      <c r="AZ23" s="422"/>
      <c r="BA23" s="422"/>
      <c r="BB23" s="30"/>
      <c r="BC23" s="30"/>
      <c r="BD23" s="30"/>
      <c r="BE23" s="30"/>
      <c r="BF23" s="30"/>
      <c r="BG23" s="30"/>
      <c r="BH23" s="30"/>
      <c r="BI23" s="30"/>
      <c r="BJ23" s="30"/>
      <c r="BK23" s="30"/>
      <c r="BL23" s="30"/>
      <c r="BM23" s="30"/>
      <c r="BN23" s="30"/>
      <c r="BO23" s="30"/>
      <c r="BP23" s="18"/>
    </row>
    <row r="24" spans="3:68" ht="16.5" hidden="1" customHeight="1" thickBot="1">
      <c r="C24" s="274"/>
      <c r="D24" s="273"/>
      <c r="E24" s="275"/>
      <c r="F24" s="273"/>
      <c r="G24" s="276"/>
      <c r="H24" s="277"/>
      <c r="I24" s="276"/>
      <c r="J24" s="968"/>
      <c r="K24" s="969"/>
      <c r="L24" s="267"/>
      <c r="M24" s="227" t="str">
        <f t="shared" si="10"/>
        <v/>
      </c>
      <c r="N24" s="227" t="str">
        <f t="shared" si="0"/>
        <v/>
      </c>
      <c r="O24" s="231" t="str">
        <f t="shared" si="11"/>
        <v/>
      </c>
      <c r="P24" s="228" t="str">
        <f t="shared" si="1"/>
        <v/>
      </c>
      <c r="Q24" s="246"/>
      <c r="R24" s="423"/>
      <c r="S24" s="1078"/>
      <c r="T24" s="1078"/>
      <c r="U24" s="425"/>
      <c r="V24" s="209"/>
      <c r="W24" s="964"/>
      <c r="X24" s="921"/>
      <c r="Y24" s="210"/>
      <c r="Z24" s="268"/>
      <c r="AA24" s="213"/>
      <c r="AB24" s="213"/>
      <c r="AC24" s="213"/>
      <c r="AD24" s="214"/>
      <c r="AE24" s="12" t="str">
        <f t="shared" si="2"/>
        <v/>
      </c>
      <c r="AF24" s="38" t="str">
        <f t="shared" si="3"/>
        <v/>
      </c>
      <c r="AG24" s="215"/>
      <c r="AH24" s="250" t="str">
        <f t="shared" si="12"/>
        <v/>
      </c>
      <c r="AI24" s="236" t="str">
        <f t="shared" si="13"/>
        <v/>
      </c>
      <c r="AJ24" s="235" t="str">
        <f t="shared" si="14"/>
        <v/>
      </c>
      <c r="AK24" s="235" t="str">
        <f t="shared" si="15"/>
        <v/>
      </c>
      <c r="AL24" s="194"/>
      <c r="AM24" s="194"/>
      <c r="AN24" s="422"/>
      <c r="AO24" s="422"/>
      <c r="AP24" s="422"/>
      <c r="AQ24" s="422"/>
      <c r="AR24" s="422"/>
      <c r="AS24" s="422"/>
      <c r="AT24" s="422"/>
      <c r="AU24" s="422"/>
      <c r="AV24" s="422"/>
      <c r="AW24" s="422"/>
      <c r="AX24" s="422"/>
      <c r="AY24" s="422"/>
      <c r="AZ24" s="422"/>
      <c r="BA24" s="422"/>
      <c r="BB24" s="30"/>
      <c r="BC24" s="30"/>
      <c r="BD24" s="30"/>
      <c r="BE24" s="30"/>
      <c r="BF24" s="30"/>
      <c r="BG24" s="30"/>
      <c r="BH24" s="30"/>
      <c r="BI24" s="30"/>
      <c r="BJ24" s="30"/>
      <c r="BK24" s="30"/>
      <c r="BL24" s="30"/>
      <c r="BM24" s="30"/>
      <c r="BN24" s="30"/>
      <c r="BO24" s="30"/>
      <c r="BP24" s="18"/>
    </row>
    <row r="25" spans="3:68" ht="17.649999999999999" customHeight="1">
      <c r="C25" s="1103"/>
      <c r="D25" s="1104"/>
      <c r="E25" s="1104"/>
      <c r="F25" s="1104"/>
      <c r="G25" s="922"/>
      <c r="H25" s="922"/>
      <c r="I25" s="257"/>
      <c r="J25" s="926" t="str">
        <f>IF(J15="","",(ROUND(AVERAGE(J15:K22),0)))</f>
        <v/>
      </c>
      <c r="K25" s="927"/>
      <c r="L25" s="932" t="str">
        <f>IF(L15="","",ROUND(AVERAGE(L15:L22),1))</f>
        <v/>
      </c>
      <c r="M25" s="935" t="str">
        <f>IF(M15="","",ROUND(AVERAGE(M15:M22),1))</f>
        <v/>
      </c>
      <c r="N25" s="923" t="str">
        <f>IF(N15="","",ROUND(AVERAGE(N15:N22),1))</f>
        <v/>
      </c>
      <c r="O25" s="923" t="str">
        <f>IF(O15="","",ROUND(AVERAGE(O15:O22),1))</f>
        <v/>
      </c>
      <c r="P25" s="955" t="str">
        <f>IF(P15="","",ROUND(AVERAGE(P15:P22),2))</f>
        <v/>
      </c>
      <c r="Q25" s="1195" t="str">
        <f>IF(Q15="","",ROUND(AVERAGE(Q15:Q22),2))</f>
        <v/>
      </c>
      <c r="R25" s="1116"/>
      <c r="S25" s="1209" t="str">
        <f>IF(S15="","",ROUND(AVERAGE(S15:T24),2))</f>
        <v/>
      </c>
      <c r="T25" s="1209"/>
      <c r="U25" s="1206"/>
      <c r="V25" s="1212" t="s">
        <v>47</v>
      </c>
      <c r="W25" s="1213"/>
      <c r="X25" s="1213"/>
      <c r="Y25" s="1213"/>
      <c r="Z25" s="1213"/>
      <c r="AA25" s="1213"/>
      <c r="AB25" s="1213"/>
      <c r="AC25" s="940" t="str">
        <f>IF(AC15="","",AVERAGE(AC15:AC22))</f>
        <v/>
      </c>
      <c r="AD25" s="935" t="str">
        <f>IF(AD15="","",ROUND(AVERAGE(AD15:AD22),1))</f>
        <v/>
      </c>
      <c r="AE25" s="943" t="str">
        <f>IF(AE15="","",ROUND(AVERAGE(AE15:AE22),1))</f>
        <v/>
      </c>
      <c r="AF25" s="943" t="str">
        <f>IF(AF15="","",ROUND(AVERAGE(AF15:AF22),1))</f>
        <v/>
      </c>
      <c r="AG25" s="955" t="str">
        <f>IF(AG15="","",ROUND(AVERAGE(AG15:AG22),2))</f>
        <v/>
      </c>
      <c r="AH25" s="1090" t="str">
        <f>IF(AH15="","",ROUND(AVERAGE(AH15:AH22),3))</f>
        <v/>
      </c>
      <c r="AI25" s="955" t="str">
        <f>IF(AI15="","",ROUND(AVERAGE(AI15:AI22),2))</f>
        <v/>
      </c>
      <c r="AJ25" s="1099" t="str">
        <f>IF(AJ15="","",ROUND(AVERAGE(AJ15:AJ22),1))</f>
        <v/>
      </c>
      <c r="AK25" s="1099" t="str">
        <f>IF(AK15="","",ROUND(AVERAGE(AK15:AK22),1))</f>
        <v/>
      </c>
      <c r="AL25" s="194"/>
      <c r="AM25" s="194"/>
      <c r="AN25" s="33"/>
      <c r="AO25" s="34"/>
      <c r="AP25" s="18"/>
      <c r="AQ25" s="18"/>
      <c r="AR25" s="18"/>
      <c r="AS25" s="34"/>
      <c r="AT25" s="34"/>
      <c r="AU25" s="18"/>
      <c r="AV25" s="35"/>
      <c r="AW25" s="36"/>
      <c r="AX25" s="36"/>
      <c r="AY25" s="18"/>
      <c r="AZ25" s="18"/>
      <c r="BA25" s="18"/>
      <c r="BB25" s="18"/>
      <c r="BC25" s="18"/>
      <c r="BD25" s="18"/>
      <c r="BE25" s="18"/>
      <c r="BF25" s="18"/>
      <c r="BG25" s="18"/>
      <c r="BH25" s="18"/>
      <c r="BI25" s="18"/>
      <c r="BJ25" s="18"/>
      <c r="BK25" s="18"/>
      <c r="BL25" s="18"/>
      <c r="BM25" s="18"/>
      <c r="BN25" s="18"/>
      <c r="BO25" s="18"/>
      <c r="BP25" s="18"/>
    </row>
    <row r="26" spans="3:68" ht="13.5" customHeight="1" thickBot="1">
      <c r="C26" s="1103"/>
      <c r="D26" s="1104"/>
      <c r="E26" s="1104"/>
      <c r="F26" s="1104"/>
      <c r="G26" s="922"/>
      <c r="H26" s="922"/>
      <c r="I26" s="1110"/>
      <c r="J26" s="928"/>
      <c r="K26" s="929"/>
      <c r="L26" s="933"/>
      <c r="M26" s="936"/>
      <c r="N26" s="924"/>
      <c r="O26" s="924"/>
      <c r="P26" s="956"/>
      <c r="Q26" s="1196"/>
      <c r="R26" s="1117"/>
      <c r="S26" s="1210"/>
      <c r="T26" s="1210"/>
      <c r="U26" s="1207"/>
      <c r="V26" s="1214"/>
      <c r="W26" s="1215"/>
      <c r="X26" s="1215"/>
      <c r="Y26" s="1215"/>
      <c r="Z26" s="1215"/>
      <c r="AA26" s="1215"/>
      <c r="AB26" s="1215"/>
      <c r="AC26" s="941"/>
      <c r="AD26" s="936"/>
      <c r="AE26" s="944"/>
      <c r="AF26" s="944"/>
      <c r="AG26" s="956"/>
      <c r="AH26" s="1091"/>
      <c r="AI26" s="956"/>
      <c r="AJ26" s="1100"/>
      <c r="AK26" s="1100"/>
      <c r="AL26" s="194"/>
      <c r="AM26" s="194"/>
      <c r="AN26" s="37"/>
      <c r="AO26" s="37"/>
      <c r="AP26" s="37"/>
      <c r="AQ26" s="37"/>
      <c r="AR26" s="37"/>
      <c r="AS26" s="37"/>
      <c r="AT26" s="37"/>
      <c r="AU26" s="37"/>
      <c r="AV26" s="37"/>
      <c r="AW26" s="37"/>
      <c r="AX26" s="37"/>
      <c r="AY26" s="37"/>
      <c r="AZ26" s="37"/>
      <c r="BA26" s="37"/>
      <c r="BB26" s="35"/>
      <c r="BC26" s="36"/>
      <c r="BD26" s="36"/>
      <c r="BE26" s="18"/>
      <c r="BF26" s="18"/>
      <c r="BG26" s="18"/>
      <c r="BH26" s="18"/>
      <c r="BI26" s="18"/>
      <c r="BJ26" s="18"/>
      <c r="BK26" s="18"/>
      <c r="BL26" s="18"/>
      <c r="BM26" s="18"/>
      <c r="BN26" s="18"/>
      <c r="BO26" s="18"/>
      <c r="BP26" s="18"/>
    </row>
    <row r="27" spans="3:68" ht="3.75" customHeight="1" thickBot="1">
      <c r="C27" s="1105"/>
      <c r="D27" s="1106"/>
      <c r="E27" s="1106"/>
      <c r="F27" s="1106"/>
      <c r="G27" s="1102"/>
      <c r="H27" s="1102"/>
      <c r="I27" s="1111"/>
      <c r="J27" s="930"/>
      <c r="K27" s="931"/>
      <c r="L27" s="934"/>
      <c r="M27" s="937"/>
      <c r="N27" s="925"/>
      <c r="O27" s="925"/>
      <c r="P27" s="957"/>
      <c r="Q27" s="1197"/>
      <c r="R27" s="1118"/>
      <c r="S27" s="1211"/>
      <c r="T27" s="1211"/>
      <c r="U27" s="1208"/>
      <c r="V27" s="1216"/>
      <c r="W27" s="1217"/>
      <c r="X27" s="1217"/>
      <c r="Y27" s="1217"/>
      <c r="Z27" s="1217"/>
      <c r="AA27" s="1217"/>
      <c r="AB27" s="1217"/>
      <c r="AC27" s="942"/>
      <c r="AD27" s="937"/>
      <c r="AE27" s="945"/>
      <c r="AF27" s="945"/>
      <c r="AG27" s="957"/>
      <c r="AH27" s="1092"/>
      <c r="AI27" s="957"/>
      <c r="AJ27" s="1101"/>
      <c r="AK27" s="1101"/>
      <c r="AL27" s="194"/>
      <c r="AM27" s="194"/>
      <c r="AN27" s="1084" t="s">
        <v>49</v>
      </c>
      <c r="AO27" s="1085"/>
      <c r="AP27" s="1085"/>
      <c r="AQ27" s="1085"/>
      <c r="AR27" s="1086"/>
      <c r="AS27" s="1"/>
      <c r="AT27" s="1093" t="s">
        <v>50</v>
      </c>
      <c r="AU27" s="1094"/>
      <c r="AV27" s="1095"/>
      <c r="AW27" s="1"/>
      <c r="AX27" s="1093" t="s">
        <v>715</v>
      </c>
      <c r="AY27" s="1094"/>
      <c r="AZ27" s="1095"/>
      <c r="BA27" s="1"/>
    </row>
    <row r="28" spans="3:68" ht="12.75" customHeight="1" thickTop="1" thickBot="1">
      <c r="C28" s="1070" t="s">
        <v>48</v>
      </c>
      <c r="D28" s="1071"/>
      <c r="E28" s="1072"/>
      <c r="F28" s="1073" t="s">
        <v>45</v>
      </c>
      <c r="G28" s="1071"/>
      <c r="H28" s="1074"/>
      <c r="I28" s="225"/>
      <c r="J28" s="1131" t="s">
        <v>339</v>
      </c>
      <c r="K28" s="1131"/>
      <c r="L28" s="1131"/>
      <c r="M28" s="1131"/>
      <c r="N28" s="1131"/>
      <c r="O28" s="1131"/>
      <c r="P28" s="1131"/>
      <c r="Q28" s="1131"/>
      <c r="R28" s="1131"/>
      <c r="S28" s="1131"/>
      <c r="T28" s="1131"/>
      <c r="U28" s="1131"/>
      <c r="V28" s="1135" t="s">
        <v>338</v>
      </c>
      <c r="W28" s="1135"/>
      <c r="X28" s="1135"/>
      <c r="Y28" s="1135"/>
      <c r="Z28" s="1135"/>
      <c r="AA28" s="1135"/>
      <c r="AB28" s="1135"/>
      <c r="AC28" s="1135"/>
      <c r="AD28" s="1135"/>
      <c r="AE28" s="1135"/>
      <c r="AF28" s="1135"/>
      <c r="AG28" s="1136"/>
      <c r="AL28" s="194"/>
      <c r="AM28" s="194"/>
      <c r="AN28" s="1087"/>
      <c r="AO28" s="1088"/>
      <c r="AP28" s="1088"/>
      <c r="AQ28" s="1088"/>
      <c r="AR28" s="1089"/>
      <c r="AT28" s="1096"/>
      <c r="AU28" s="1097"/>
      <c r="AV28" s="1098"/>
      <c r="AX28" s="1186"/>
      <c r="AY28" s="1187"/>
      <c r="AZ28" s="1188"/>
    </row>
    <row r="29" spans="3:68" ht="12.75" customHeight="1" thickBot="1">
      <c r="C29" s="885" t="s">
        <v>51</v>
      </c>
      <c r="D29" s="1050"/>
      <c r="E29" s="1051"/>
      <c r="F29" s="889" t="s">
        <v>52</v>
      </c>
      <c r="G29" s="1050"/>
      <c r="H29" s="1056"/>
      <c r="I29" s="224"/>
      <c r="J29" s="1132"/>
      <c r="K29" s="1132"/>
      <c r="L29" s="1132"/>
      <c r="M29" s="1132"/>
      <c r="N29" s="1132"/>
      <c r="O29" s="1132"/>
      <c r="P29" s="1132"/>
      <c r="Q29" s="1132"/>
      <c r="R29" s="1132"/>
      <c r="S29" s="1132"/>
      <c r="T29" s="1132"/>
      <c r="U29" s="1132"/>
      <c r="V29" s="1137"/>
      <c r="W29" s="1135"/>
      <c r="X29" s="1135"/>
      <c r="Y29" s="1135"/>
      <c r="Z29" s="1135"/>
      <c r="AA29" s="1135"/>
      <c r="AB29" s="1135"/>
      <c r="AC29" s="1135"/>
      <c r="AD29" s="1135"/>
      <c r="AE29" s="1135"/>
      <c r="AF29" s="1135"/>
      <c r="AG29" s="1136"/>
      <c r="AL29" s="194"/>
      <c r="AM29" s="194"/>
      <c r="AN29" s="386"/>
      <c r="AO29" s="387"/>
      <c r="AP29" s="387"/>
      <c r="AQ29" s="387"/>
      <c r="AR29" s="388"/>
      <c r="AT29" s="400"/>
      <c r="AU29" s="401"/>
      <c r="AV29" s="402"/>
      <c r="AX29" s="411" t="s">
        <v>135</v>
      </c>
      <c r="AY29" s="404"/>
      <c r="AZ29" s="405"/>
    </row>
    <row r="30" spans="3:68" ht="12.75" customHeight="1">
      <c r="C30" s="1052"/>
      <c r="D30" s="1050"/>
      <c r="E30" s="1051"/>
      <c r="F30" s="1057"/>
      <c r="G30" s="1050"/>
      <c r="H30" s="1056"/>
      <c r="I30" s="1043" t="s">
        <v>57</v>
      </c>
      <c r="J30" s="1046" t="s">
        <v>53</v>
      </c>
      <c r="K30" s="1124" t="s">
        <v>58</v>
      </c>
      <c r="L30" s="1125"/>
      <c r="M30" s="1125"/>
      <c r="N30" s="1125"/>
      <c r="O30" s="1125"/>
      <c r="P30" s="1125"/>
      <c r="Q30" s="1125"/>
      <c r="R30" s="1125"/>
      <c r="S30" s="1125"/>
      <c r="T30" s="1125"/>
      <c r="U30" s="1125"/>
      <c r="V30" s="1125"/>
      <c r="W30" s="1138"/>
      <c r="X30" s="868" t="s">
        <v>362</v>
      </c>
      <c r="Y30" s="869"/>
      <c r="Z30" s="869"/>
      <c r="AA30" s="869"/>
      <c r="AB30" s="869"/>
      <c r="AC30" s="869"/>
      <c r="AD30" s="869"/>
      <c r="AE30" s="870"/>
      <c r="AF30" s="1048"/>
      <c r="AG30" s="1049"/>
      <c r="AL30" s="194"/>
      <c r="AM30" s="194"/>
      <c r="AN30" s="389" t="s">
        <v>804</v>
      </c>
      <c r="AO30" s="390"/>
      <c r="AP30" s="390"/>
      <c r="AQ30" s="390"/>
      <c r="AR30" s="391"/>
      <c r="AT30" s="403" t="s">
        <v>716</v>
      </c>
      <c r="AU30" s="404"/>
      <c r="AV30" s="405"/>
      <c r="AX30" s="411" t="s">
        <v>348</v>
      </c>
      <c r="AY30" s="404"/>
      <c r="AZ30" s="405"/>
    </row>
    <row r="31" spans="3:68" ht="12.75" customHeight="1">
      <c r="C31" s="1052"/>
      <c r="D31" s="1050"/>
      <c r="E31" s="1051"/>
      <c r="F31" s="1057"/>
      <c r="G31" s="1050"/>
      <c r="H31" s="1056"/>
      <c r="I31" s="1043"/>
      <c r="J31" s="1046"/>
      <c r="K31" s="900" t="s">
        <v>71</v>
      </c>
      <c r="L31" s="1126"/>
      <c r="M31" s="1126"/>
      <c r="N31" s="1126"/>
      <c r="O31" s="1127"/>
      <c r="P31" s="1126"/>
      <c r="Q31" s="1126"/>
      <c r="R31" s="1126"/>
      <c r="S31" s="1126"/>
      <c r="T31" s="1126"/>
      <c r="U31" s="1126"/>
      <c r="V31" s="1126"/>
      <c r="W31" s="1139"/>
      <c r="X31" s="1154" t="s">
        <v>363</v>
      </c>
      <c r="Y31" s="1155"/>
      <c r="Z31" s="1155"/>
      <c r="AA31" s="1155"/>
      <c r="AB31" s="1155"/>
      <c r="AC31" s="1155"/>
      <c r="AD31" s="1155"/>
      <c r="AE31" s="1156"/>
      <c r="AF31" s="1157"/>
      <c r="AG31" s="1158"/>
      <c r="AL31" s="194"/>
      <c r="AM31" s="194"/>
      <c r="AN31" s="389" t="s">
        <v>805</v>
      </c>
      <c r="AO31" s="390"/>
      <c r="AP31" s="390"/>
      <c r="AQ31" s="390"/>
      <c r="AR31" s="391"/>
      <c r="AT31" s="403" t="s">
        <v>423</v>
      </c>
      <c r="AU31" s="404"/>
      <c r="AV31" s="405"/>
      <c r="AX31" s="411" t="s">
        <v>349</v>
      </c>
      <c r="AY31" s="404"/>
      <c r="AZ31" s="405"/>
    </row>
    <row r="32" spans="3:68" ht="12.75" customHeight="1" thickBot="1">
      <c r="C32" s="1053"/>
      <c r="D32" s="1054"/>
      <c r="E32" s="1055"/>
      <c r="F32" s="1058"/>
      <c r="G32" s="1054"/>
      <c r="H32" s="1059"/>
      <c r="I32" s="1043"/>
      <c r="J32" s="1046"/>
      <c r="K32" s="901"/>
      <c r="L32" s="1128"/>
      <c r="M32" s="1128"/>
      <c r="N32" s="1128"/>
      <c r="O32" s="1129"/>
      <c r="P32" s="1128"/>
      <c r="Q32" s="1128"/>
      <c r="R32" s="1128"/>
      <c r="S32" s="1128"/>
      <c r="T32" s="1128"/>
      <c r="U32" s="1128"/>
      <c r="V32" s="1128"/>
      <c r="W32" s="1139"/>
      <c r="X32" s="1154" t="s">
        <v>364</v>
      </c>
      <c r="Y32" s="1155"/>
      <c r="Z32" s="1155"/>
      <c r="AA32" s="1155"/>
      <c r="AB32" s="1155"/>
      <c r="AC32" s="1155"/>
      <c r="AD32" s="1155"/>
      <c r="AE32" s="1156"/>
      <c r="AF32" s="1159"/>
      <c r="AG32" s="1160"/>
      <c r="AL32" s="194"/>
      <c r="AM32" s="194"/>
      <c r="AN32" s="389" t="s">
        <v>806</v>
      </c>
      <c r="AO32" s="390"/>
      <c r="AP32" s="390"/>
      <c r="AQ32" s="390"/>
      <c r="AR32" s="391"/>
      <c r="AT32" s="403" t="s">
        <v>353</v>
      </c>
      <c r="AU32" s="404"/>
      <c r="AV32" s="405"/>
      <c r="AX32" s="389"/>
      <c r="AY32" s="395"/>
      <c r="AZ32" s="396"/>
    </row>
    <row r="33" spans="3:52" ht="25.15" customHeight="1" thickBot="1">
      <c r="C33" s="1068" t="s">
        <v>54</v>
      </c>
      <c r="D33" s="898"/>
      <c r="E33" s="1069"/>
      <c r="F33" s="897" t="s">
        <v>32</v>
      </c>
      <c r="G33" s="898"/>
      <c r="H33" s="899"/>
      <c r="I33" s="1045"/>
      <c r="J33" s="1046"/>
      <c r="K33" s="893">
        <v>25000</v>
      </c>
      <c r="L33" s="893">
        <v>20000</v>
      </c>
      <c r="M33" s="893">
        <v>16000</v>
      </c>
      <c r="N33" s="893">
        <v>12500</v>
      </c>
      <c r="O33" s="1121">
        <v>10000</v>
      </c>
      <c r="P33" s="893">
        <v>5000</v>
      </c>
      <c r="Q33" s="895">
        <v>2500</v>
      </c>
      <c r="R33" s="902">
        <v>1250</v>
      </c>
      <c r="S33" s="904">
        <v>630</v>
      </c>
      <c r="T33" s="904">
        <v>315</v>
      </c>
      <c r="U33" s="1130">
        <v>160</v>
      </c>
      <c r="V33" s="900">
        <v>80</v>
      </c>
      <c r="W33" s="1139"/>
      <c r="X33" s="908" t="s">
        <v>365</v>
      </c>
      <c r="Y33" s="909"/>
      <c r="Z33" s="909"/>
      <c r="AA33" s="909"/>
      <c r="AB33" s="909"/>
      <c r="AC33" s="909"/>
      <c r="AD33" s="910"/>
      <c r="AE33" s="906" t="str">
        <f>'Price Adjustments'!H9</f>
        <v>Data Missing</v>
      </c>
      <c r="AF33" s="906"/>
      <c r="AG33" s="907"/>
      <c r="AL33" s="278"/>
      <c r="AM33" s="279" t="s">
        <v>361</v>
      </c>
      <c r="AN33" s="389" t="s">
        <v>807</v>
      </c>
      <c r="AO33" s="390"/>
      <c r="AP33" s="390"/>
      <c r="AQ33" s="390"/>
      <c r="AR33" s="391"/>
      <c r="AT33" s="403" t="s">
        <v>354</v>
      </c>
      <c r="AU33" s="404"/>
      <c r="AV33" s="405"/>
      <c r="AX33" s="389"/>
      <c r="AY33" s="395"/>
      <c r="AZ33" s="396"/>
    </row>
    <row r="34" spans="3:52" ht="12.75" customHeight="1">
      <c r="C34" s="885" t="s">
        <v>103</v>
      </c>
      <c r="D34" s="1060"/>
      <c r="E34" s="1061"/>
      <c r="F34" s="889" t="s">
        <v>104</v>
      </c>
      <c r="G34" s="1050"/>
      <c r="H34" s="1056"/>
      <c r="I34" s="1032"/>
      <c r="J34" s="1047"/>
      <c r="K34" s="894"/>
      <c r="L34" s="894"/>
      <c r="M34" s="894"/>
      <c r="N34" s="894"/>
      <c r="O34" s="894"/>
      <c r="P34" s="894"/>
      <c r="Q34" s="896"/>
      <c r="R34" s="903"/>
      <c r="S34" s="905"/>
      <c r="T34" s="905"/>
      <c r="U34" s="905"/>
      <c r="V34" s="901"/>
      <c r="W34" s="1139"/>
      <c r="X34" s="1149" t="s">
        <v>94</v>
      </c>
      <c r="Y34" s="1149"/>
      <c r="Z34" s="1149"/>
      <c r="AA34" s="1149"/>
      <c r="AB34" s="1149"/>
      <c r="AC34" s="1149"/>
      <c r="AD34" s="1150"/>
      <c r="AE34" s="1147" t="s">
        <v>135</v>
      </c>
      <c r="AF34" s="1147"/>
      <c r="AG34" s="1148"/>
      <c r="AL34" s="194"/>
      <c r="AM34" s="194"/>
      <c r="AN34" s="389" t="s">
        <v>808</v>
      </c>
      <c r="AO34" s="390"/>
      <c r="AP34" s="390"/>
      <c r="AQ34" s="390"/>
      <c r="AR34" s="391"/>
      <c r="AT34" s="403" t="s">
        <v>129</v>
      </c>
      <c r="AU34" s="404"/>
      <c r="AV34" s="405"/>
      <c r="AX34" s="389"/>
      <c r="AY34" s="395"/>
      <c r="AZ34" s="396"/>
    </row>
    <row r="35" spans="3:52" ht="12.75" customHeight="1">
      <c r="C35" s="1062"/>
      <c r="D35" s="1060"/>
      <c r="E35" s="1061"/>
      <c r="F35" s="1057"/>
      <c r="G35" s="1050"/>
      <c r="H35" s="1056"/>
      <c r="I35" s="216"/>
      <c r="J35" s="423"/>
      <c r="K35" s="217"/>
      <c r="L35" s="217"/>
      <c r="M35" s="217"/>
      <c r="N35" s="217"/>
      <c r="O35" s="229"/>
      <c r="P35" s="217"/>
      <c r="Q35" s="217"/>
      <c r="R35" s="217"/>
      <c r="S35" s="217"/>
      <c r="T35" s="217"/>
      <c r="U35" s="218"/>
      <c r="V35" s="218"/>
      <c r="W35" s="1139"/>
      <c r="X35" s="864"/>
      <c r="Y35" s="865"/>
      <c r="Z35" s="865"/>
      <c r="AA35" s="865"/>
      <c r="AB35" s="865"/>
      <c r="AC35" s="865"/>
      <c r="AD35" s="865"/>
      <c r="AE35" s="865"/>
      <c r="AF35" s="865"/>
      <c r="AG35" s="946"/>
      <c r="AL35" s="194"/>
      <c r="AM35" s="194"/>
      <c r="AN35" s="389" t="s">
        <v>809</v>
      </c>
      <c r="AO35" s="390"/>
      <c r="AP35" s="390"/>
      <c r="AQ35" s="390"/>
      <c r="AR35" s="391"/>
      <c r="AT35" s="403" t="s">
        <v>433</v>
      </c>
      <c r="AU35" s="404"/>
      <c r="AV35" s="405"/>
      <c r="AX35" s="389"/>
      <c r="AY35" s="395"/>
      <c r="AZ35" s="396"/>
    </row>
    <row r="36" spans="3:52" ht="12.75" customHeight="1">
      <c r="C36" s="1062"/>
      <c r="D36" s="1060"/>
      <c r="E36" s="1061"/>
      <c r="F36" s="1057"/>
      <c r="G36" s="1050"/>
      <c r="H36" s="1056"/>
      <c r="I36" s="216"/>
      <c r="J36" s="423"/>
      <c r="K36" s="217"/>
      <c r="L36" s="217"/>
      <c r="M36" s="217"/>
      <c r="N36" s="217"/>
      <c r="O36" s="229"/>
      <c r="P36" s="217"/>
      <c r="Q36" s="217"/>
      <c r="R36" s="217"/>
      <c r="S36" s="217"/>
      <c r="T36" s="217"/>
      <c r="U36" s="218"/>
      <c r="V36" s="218"/>
      <c r="W36" s="1139"/>
      <c r="X36" s="1066"/>
      <c r="Y36" s="1067"/>
      <c r="Z36" s="1067"/>
      <c r="AA36" s="1067"/>
      <c r="AB36" s="1067"/>
      <c r="AC36" s="1067"/>
      <c r="AD36" s="1067"/>
      <c r="AE36" s="865"/>
      <c r="AF36" s="865"/>
      <c r="AG36" s="946"/>
      <c r="AL36" s="194"/>
      <c r="AM36" s="194"/>
      <c r="AN36" s="389" t="s">
        <v>810</v>
      </c>
      <c r="AO36" s="390"/>
      <c r="AP36" s="390"/>
      <c r="AQ36" s="390"/>
      <c r="AR36" s="391"/>
      <c r="AT36" s="403" t="s">
        <v>83</v>
      </c>
      <c r="AU36" s="404"/>
      <c r="AV36" s="405"/>
      <c r="AX36" s="389"/>
      <c r="AY36" s="395"/>
      <c r="AZ36" s="396"/>
    </row>
    <row r="37" spans="3:52" ht="12.75" customHeight="1" thickBot="1">
      <c r="C37" s="1062"/>
      <c r="D37" s="1060"/>
      <c r="E37" s="1061"/>
      <c r="F37" s="1057"/>
      <c r="G37" s="1050"/>
      <c r="H37" s="1056"/>
      <c r="I37" s="216"/>
      <c r="J37" s="423"/>
      <c r="K37" s="217"/>
      <c r="L37" s="217"/>
      <c r="M37" s="217"/>
      <c r="N37" s="217"/>
      <c r="O37" s="229"/>
      <c r="P37" s="217"/>
      <c r="Q37" s="217"/>
      <c r="R37" s="217"/>
      <c r="S37" s="217"/>
      <c r="T37" s="217"/>
      <c r="U37" s="218"/>
      <c r="V37" s="218"/>
      <c r="W37" s="1139"/>
      <c r="X37" s="864"/>
      <c r="Y37" s="865"/>
      <c r="Z37" s="865"/>
      <c r="AA37" s="865"/>
      <c r="AB37" s="865"/>
      <c r="AC37" s="865"/>
      <c r="AD37" s="865"/>
      <c r="AE37" s="865"/>
      <c r="AF37" s="865"/>
      <c r="AG37" s="946"/>
      <c r="AL37" s="194"/>
      <c r="AM37" s="194"/>
      <c r="AN37" s="389"/>
      <c r="AO37" s="390"/>
      <c r="AP37" s="390"/>
      <c r="AQ37" s="390"/>
      <c r="AR37" s="391"/>
      <c r="AT37" s="406" t="s">
        <v>95</v>
      </c>
      <c r="AU37" s="407"/>
      <c r="AV37" s="408"/>
      <c r="AW37" s="1"/>
      <c r="AX37" s="397"/>
      <c r="AY37" s="398"/>
      <c r="AZ37" s="399"/>
    </row>
    <row r="38" spans="3:52" ht="13.5" customHeight="1">
      <c r="C38" s="1063"/>
      <c r="D38" s="1064"/>
      <c r="E38" s="1065"/>
      <c r="F38" s="1058"/>
      <c r="G38" s="1054"/>
      <c r="H38" s="1059"/>
      <c r="I38" s="216"/>
      <c r="J38" s="423"/>
      <c r="K38" s="217"/>
      <c r="L38" s="217"/>
      <c r="M38" s="217"/>
      <c r="N38" s="217"/>
      <c r="O38" s="229"/>
      <c r="P38" s="217"/>
      <c r="Q38" s="217"/>
      <c r="R38" s="217"/>
      <c r="S38" s="217"/>
      <c r="T38" s="217"/>
      <c r="U38" s="218"/>
      <c r="V38" s="218"/>
      <c r="W38" s="1139"/>
      <c r="X38" s="864"/>
      <c r="Y38" s="865"/>
      <c r="Z38" s="865"/>
      <c r="AA38" s="865"/>
      <c r="AB38" s="865"/>
      <c r="AC38" s="865"/>
      <c r="AD38" s="865"/>
      <c r="AE38" s="865"/>
      <c r="AF38" s="865"/>
      <c r="AG38" s="946"/>
      <c r="AL38" s="194"/>
      <c r="AM38" s="194"/>
      <c r="AN38" s="389"/>
      <c r="AO38" s="390"/>
      <c r="AP38" s="390"/>
      <c r="AQ38" s="390"/>
      <c r="AR38" s="391"/>
      <c r="AT38" s="406" t="s">
        <v>437</v>
      </c>
      <c r="AU38" s="409"/>
      <c r="AV38" s="410"/>
      <c r="AW38" s="1"/>
      <c r="AX38" s="1"/>
      <c r="AY38" s="1"/>
      <c r="AZ38" s="1"/>
    </row>
    <row r="39" spans="3:52" ht="13.5" customHeight="1">
      <c r="C39" s="3" t="s">
        <v>110</v>
      </c>
      <c r="D39" s="4"/>
      <c r="E39" s="5"/>
      <c r="F39" s="897" t="s">
        <v>33</v>
      </c>
      <c r="G39" s="898"/>
      <c r="H39" s="899"/>
      <c r="I39" s="216"/>
      <c r="J39" s="423"/>
      <c r="K39" s="217"/>
      <c r="L39" s="217"/>
      <c r="M39" s="217"/>
      <c r="N39" s="217"/>
      <c r="O39" s="229"/>
      <c r="P39" s="217"/>
      <c r="Q39" s="217"/>
      <c r="R39" s="217"/>
      <c r="S39" s="217"/>
      <c r="T39" s="217"/>
      <c r="U39" s="218"/>
      <c r="V39" s="218"/>
      <c r="W39" s="1139"/>
      <c r="X39" s="866"/>
      <c r="Y39" s="867"/>
      <c r="Z39" s="867"/>
      <c r="AA39" s="867"/>
      <c r="AB39" s="867"/>
      <c r="AC39" s="867"/>
      <c r="AD39" s="867"/>
      <c r="AE39" s="867"/>
      <c r="AF39" s="867"/>
      <c r="AG39" s="1151"/>
      <c r="AL39" s="194"/>
      <c r="AM39" s="194"/>
      <c r="AN39" s="389"/>
      <c r="AO39" s="390"/>
      <c r="AP39" s="390"/>
      <c r="AQ39" s="390"/>
      <c r="AR39" s="391"/>
      <c r="AS39" s="1"/>
      <c r="AT39" s="406" t="s">
        <v>439</v>
      </c>
      <c r="AU39" s="409"/>
      <c r="AV39" s="410"/>
      <c r="AW39" s="1"/>
      <c r="AX39" s="1"/>
      <c r="AY39" s="1"/>
      <c r="AZ39" s="1"/>
    </row>
    <row r="40" spans="3:52" ht="15.95" customHeight="1">
      <c r="C40" s="885" t="s">
        <v>111</v>
      </c>
      <c r="D40" s="886"/>
      <c r="E40" s="886"/>
      <c r="F40" s="889" t="s">
        <v>112</v>
      </c>
      <c r="G40" s="886"/>
      <c r="H40" s="890"/>
      <c r="I40" s="216"/>
      <c r="J40" s="423"/>
      <c r="K40" s="217"/>
      <c r="L40" s="217"/>
      <c r="M40" s="217"/>
      <c r="N40" s="217"/>
      <c r="O40" s="229"/>
      <c r="P40" s="217"/>
      <c r="Q40" s="217"/>
      <c r="R40" s="217"/>
      <c r="S40" s="217"/>
      <c r="T40" s="217"/>
      <c r="U40" s="218"/>
      <c r="V40" s="218"/>
      <c r="W40" s="1139"/>
      <c r="X40" s="863" t="s">
        <v>113</v>
      </c>
      <c r="Y40" s="863"/>
      <c r="Z40" s="863"/>
      <c r="AA40" s="863"/>
      <c r="AB40" s="911"/>
      <c r="AC40" s="911"/>
      <c r="AD40" s="911"/>
      <c r="AE40" s="911"/>
      <c r="AF40" s="911"/>
      <c r="AG40" s="912"/>
      <c r="AL40" s="194"/>
      <c r="AM40" s="194"/>
      <c r="AN40" s="389"/>
      <c r="AO40" s="390"/>
      <c r="AP40" s="390"/>
      <c r="AQ40" s="390"/>
      <c r="AR40" s="391"/>
      <c r="AS40" s="1"/>
      <c r="AT40" s="434"/>
      <c r="AU40" s="429"/>
      <c r="AV40" s="430"/>
      <c r="AW40" s="1"/>
      <c r="AX40" s="1"/>
      <c r="AY40" s="1"/>
      <c r="AZ40" s="1"/>
    </row>
    <row r="41" spans="3:52" ht="15.95" customHeight="1">
      <c r="C41" s="885"/>
      <c r="D41" s="886"/>
      <c r="E41" s="886"/>
      <c r="F41" s="889"/>
      <c r="G41" s="886"/>
      <c r="H41" s="890"/>
      <c r="I41" s="216"/>
      <c r="J41" s="423"/>
      <c r="K41" s="217"/>
      <c r="L41" s="217"/>
      <c r="M41" s="217"/>
      <c r="N41" s="217"/>
      <c r="O41" s="229"/>
      <c r="P41" s="217"/>
      <c r="Q41" s="217"/>
      <c r="R41" s="217"/>
      <c r="S41" s="217"/>
      <c r="T41" s="217"/>
      <c r="U41" s="218"/>
      <c r="V41" s="218"/>
      <c r="W41" s="1139"/>
      <c r="X41" s="861"/>
      <c r="Y41" s="862"/>
      <c r="Z41" s="862"/>
      <c r="AA41" s="862"/>
      <c r="AB41" s="913"/>
      <c r="AC41" s="913"/>
      <c r="AD41" s="913"/>
      <c r="AE41" s="913"/>
      <c r="AF41" s="913"/>
      <c r="AG41" s="914"/>
      <c r="AL41" s="194"/>
      <c r="AM41" s="194"/>
      <c r="AN41" s="389"/>
      <c r="AO41" s="390"/>
      <c r="AP41" s="390"/>
      <c r="AQ41" s="390"/>
      <c r="AR41" s="391"/>
      <c r="AS41" s="1"/>
      <c r="AT41" s="428"/>
      <c r="AU41" s="429"/>
      <c r="AV41" s="430"/>
      <c r="AW41" s="1"/>
      <c r="AX41" s="1"/>
      <c r="AY41" s="1"/>
      <c r="AZ41" s="1"/>
    </row>
    <row r="42" spans="3:52" ht="15.95" customHeight="1" thickBot="1">
      <c r="C42" s="885"/>
      <c r="D42" s="886"/>
      <c r="E42" s="886"/>
      <c r="F42" s="889"/>
      <c r="G42" s="886"/>
      <c r="H42" s="890"/>
      <c r="I42" s="216"/>
      <c r="J42" s="522"/>
      <c r="K42" s="217"/>
      <c r="L42" s="217"/>
      <c r="M42" s="217"/>
      <c r="N42" s="217"/>
      <c r="O42" s="229"/>
      <c r="P42" s="217"/>
      <c r="Q42" s="217"/>
      <c r="R42" s="217"/>
      <c r="S42" s="217"/>
      <c r="T42" s="217"/>
      <c r="U42" s="218"/>
      <c r="V42" s="218"/>
      <c r="W42" s="1139"/>
      <c r="X42" s="859" t="s">
        <v>510</v>
      </c>
      <c r="Y42" s="860"/>
      <c r="Z42" s="860"/>
      <c r="AA42" s="860"/>
      <c r="AB42" s="911"/>
      <c r="AC42" s="911"/>
      <c r="AD42" s="911"/>
      <c r="AE42" s="911"/>
      <c r="AF42" s="911"/>
      <c r="AG42" s="1141"/>
      <c r="AL42" s="194"/>
      <c r="AM42" s="194"/>
      <c r="AN42" s="392"/>
      <c r="AO42" s="393"/>
      <c r="AP42" s="393"/>
      <c r="AQ42" s="393"/>
      <c r="AR42" s="394"/>
      <c r="AS42" s="1"/>
      <c r="AT42" s="431"/>
      <c r="AU42" s="432"/>
      <c r="AV42" s="433"/>
      <c r="AW42" s="1"/>
      <c r="AX42" s="1"/>
      <c r="AY42" s="1"/>
      <c r="AZ42" s="1"/>
    </row>
    <row r="43" spans="3:52" ht="15.95" hidden="1" customHeight="1">
      <c r="C43" s="885"/>
      <c r="D43" s="886"/>
      <c r="E43" s="886"/>
      <c r="F43" s="889"/>
      <c r="G43" s="886"/>
      <c r="H43" s="890"/>
      <c r="I43" s="216"/>
      <c r="J43" s="522"/>
      <c r="K43" s="217"/>
      <c r="L43" s="217"/>
      <c r="M43" s="217"/>
      <c r="N43" s="217"/>
      <c r="O43" s="229"/>
      <c r="P43" s="217"/>
      <c r="Q43" s="217"/>
      <c r="R43" s="217"/>
      <c r="S43" s="217"/>
      <c r="T43" s="217"/>
      <c r="U43" s="218"/>
      <c r="V43" s="218"/>
      <c r="W43" s="1139"/>
      <c r="X43" s="863"/>
      <c r="Y43" s="863"/>
      <c r="Z43" s="863"/>
      <c r="AA43" s="863"/>
      <c r="AB43" s="1143"/>
      <c r="AC43" s="1143"/>
      <c r="AD43" s="1143"/>
      <c r="AE43" s="1143"/>
      <c r="AF43" s="1143"/>
      <c r="AG43" s="1144"/>
      <c r="AL43" s="194"/>
      <c r="AM43" s="194"/>
      <c r="AN43" s="524"/>
      <c r="AO43" s="524"/>
      <c r="AP43" s="524"/>
      <c r="AQ43" s="524"/>
      <c r="AR43" s="524"/>
      <c r="AS43" s="1"/>
      <c r="AT43" s="525"/>
      <c r="AU43" s="526"/>
      <c r="AV43" s="526"/>
      <c r="AW43" s="1"/>
      <c r="AX43" s="1"/>
      <c r="AY43" s="1"/>
      <c r="AZ43" s="1"/>
    </row>
    <row r="44" spans="3:52" ht="15.95" hidden="1" customHeight="1" thickBot="1">
      <c r="C44" s="885"/>
      <c r="D44" s="886"/>
      <c r="E44" s="886"/>
      <c r="F44" s="889"/>
      <c r="G44" s="886"/>
      <c r="H44" s="890"/>
      <c r="I44" s="216"/>
      <c r="J44" s="522"/>
      <c r="K44" s="217"/>
      <c r="L44" s="217"/>
      <c r="M44" s="217"/>
      <c r="N44" s="217"/>
      <c r="O44" s="229"/>
      <c r="P44" s="217"/>
      <c r="Q44" s="217"/>
      <c r="R44" s="217"/>
      <c r="S44" s="217"/>
      <c r="T44" s="217"/>
      <c r="U44" s="218"/>
      <c r="V44" s="218"/>
      <c r="W44" s="1139"/>
      <c r="X44" s="863"/>
      <c r="Y44" s="863"/>
      <c r="Z44" s="863"/>
      <c r="AA44" s="863"/>
      <c r="AB44" s="1143"/>
      <c r="AC44" s="1143"/>
      <c r="AD44" s="1143"/>
      <c r="AE44" s="1143"/>
      <c r="AF44" s="1143"/>
      <c r="AG44" s="1144"/>
      <c r="AL44" s="194"/>
      <c r="AM44" s="194"/>
      <c r="AN44" s="524"/>
      <c r="AO44" s="524"/>
      <c r="AP44" s="524"/>
      <c r="AQ44" s="524"/>
      <c r="AR44" s="524"/>
      <c r="AS44" s="1"/>
      <c r="AT44" s="525"/>
      <c r="AU44" s="526"/>
      <c r="AV44" s="526"/>
      <c r="AW44" s="1"/>
      <c r="AX44" s="1"/>
      <c r="AY44" s="1"/>
      <c r="AZ44" s="1"/>
    </row>
    <row r="45" spans="3:52" ht="15.95" customHeight="1" thickTop="1">
      <c r="C45" s="885"/>
      <c r="D45" s="886"/>
      <c r="E45" s="886"/>
      <c r="F45" s="889"/>
      <c r="G45" s="886"/>
      <c r="H45" s="890"/>
      <c r="I45" s="243" t="s">
        <v>130</v>
      </c>
      <c r="J45" s="426"/>
      <c r="K45" s="244"/>
      <c r="L45" s="244"/>
      <c r="M45" s="244"/>
      <c r="N45" s="244"/>
      <c r="O45" s="244"/>
      <c r="P45" s="244"/>
      <c r="Q45" s="244"/>
      <c r="R45" s="244"/>
      <c r="S45" s="244"/>
      <c r="T45" s="244"/>
      <c r="U45" s="254"/>
      <c r="V45" s="245"/>
      <c r="W45" s="1139"/>
      <c r="X45" s="861"/>
      <c r="Y45" s="862"/>
      <c r="Z45" s="862"/>
      <c r="AA45" s="862"/>
      <c r="AB45" s="1142"/>
      <c r="AC45" s="1142"/>
      <c r="AD45" s="1142"/>
      <c r="AE45" s="1142"/>
      <c r="AF45" s="1142"/>
      <c r="AG45" s="914"/>
      <c r="AL45" s="194"/>
      <c r="AM45" s="194"/>
      <c r="AR45" s="1"/>
      <c r="AS45" s="1"/>
      <c r="AT45" s="1"/>
      <c r="AU45" s="1"/>
      <c r="AV45" s="1"/>
      <c r="AW45" s="1"/>
      <c r="AX45" s="1"/>
      <c r="AY45" s="1"/>
      <c r="AZ45" s="1"/>
    </row>
    <row r="46" spans="3:52" ht="15.95" customHeight="1" thickBot="1">
      <c r="C46" s="887"/>
      <c r="D46" s="888"/>
      <c r="E46" s="888"/>
      <c r="F46" s="891"/>
      <c r="G46" s="888"/>
      <c r="H46" s="892"/>
      <c r="I46" s="238" t="s">
        <v>131</v>
      </c>
      <c r="J46" s="427"/>
      <c r="K46" s="239"/>
      <c r="L46" s="239"/>
      <c r="M46" s="239"/>
      <c r="N46" s="239"/>
      <c r="O46" s="240"/>
      <c r="P46" s="239"/>
      <c r="Q46" s="239"/>
      <c r="R46" s="239"/>
      <c r="S46" s="239"/>
      <c r="T46" s="239"/>
      <c r="U46" s="241"/>
      <c r="V46" s="241"/>
      <c r="W46" s="1139"/>
      <c r="X46" s="859" t="s">
        <v>114</v>
      </c>
      <c r="Y46" s="860"/>
      <c r="Z46" s="860"/>
      <c r="AA46" s="860"/>
      <c r="AB46" s="911"/>
      <c r="AC46" s="911"/>
      <c r="AD46" s="911"/>
      <c r="AE46" s="911"/>
      <c r="AF46" s="911"/>
      <c r="AG46" s="1141"/>
      <c r="AL46" s="194"/>
      <c r="AM46" s="194"/>
    </row>
    <row r="47" spans="3:52" ht="15.95" customHeight="1">
      <c r="C47" s="879" t="s">
        <v>47</v>
      </c>
      <c r="D47" s="880"/>
      <c r="E47" s="880"/>
      <c r="F47" s="880"/>
      <c r="G47" s="880"/>
      <c r="H47" s="880"/>
      <c r="I47" s="881"/>
      <c r="J47" s="122" t="s">
        <v>115</v>
      </c>
      <c r="K47" s="123" t="str">
        <f>IF(K35="","",ROUND(AVERAGE(K35:K39),1))</f>
        <v/>
      </c>
      <c r="L47" s="123" t="str">
        <f>IF(L35="","",ROUND(AVERAGE(L35:L39),1))</f>
        <v/>
      </c>
      <c r="M47" s="123" t="str">
        <f>IF(M35="","",ROUND(AVERAGE(M35:M39),1))</f>
        <v/>
      </c>
      <c r="N47" s="123" t="str">
        <f t="shared" ref="N47:U47" si="16">IF(N35="","",ROUND(AVERAGE(N35:N39),1))</f>
        <v/>
      </c>
      <c r="O47" s="123" t="str">
        <f t="shared" si="16"/>
        <v/>
      </c>
      <c r="P47" s="123" t="str">
        <f t="shared" si="16"/>
        <v/>
      </c>
      <c r="Q47" s="123" t="str">
        <f t="shared" si="16"/>
        <v/>
      </c>
      <c r="R47" s="123" t="str">
        <f t="shared" si="16"/>
        <v/>
      </c>
      <c r="S47" s="123" t="str">
        <f t="shared" si="16"/>
        <v/>
      </c>
      <c r="T47" s="123" t="str">
        <f t="shared" si="16"/>
        <v/>
      </c>
      <c r="U47" s="255" t="str">
        <f t="shared" si="16"/>
        <v/>
      </c>
      <c r="V47" s="9" t="str">
        <f>IF(V35="","",ROUND(AVERAGE(V35:V39),1))</f>
        <v/>
      </c>
      <c r="W47" s="1139"/>
      <c r="X47" s="861"/>
      <c r="Y47" s="862"/>
      <c r="Z47" s="862"/>
      <c r="AA47" s="862"/>
      <c r="AB47" s="1142"/>
      <c r="AC47" s="1142"/>
      <c r="AD47" s="1142"/>
      <c r="AE47" s="1142"/>
      <c r="AF47" s="1142"/>
      <c r="AG47" s="914"/>
      <c r="AL47" s="194"/>
      <c r="AM47" s="194"/>
      <c r="AN47" s="39"/>
      <c r="AO47" s="18"/>
    </row>
    <row r="48" spans="3:52" ht="15.95" customHeight="1" thickBot="1">
      <c r="C48" s="882"/>
      <c r="D48" s="883"/>
      <c r="E48" s="883"/>
      <c r="F48" s="883"/>
      <c r="G48" s="883"/>
      <c r="H48" s="883"/>
      <c r="I48" s="884"/>
      <c r="J48" s="237" t="str">
        <f>IF(I45="","","QA1-2")</f>
        <v>QA1-2</v>
      </c>
      <c r="K48" s="242" t="str">
        <f>IF(K45="","",ROUND(AVERAGE(K45:K46),1))</f>
        <v/>
      </c>
      <c r="L48" s="242" t="str">
        <f t="shared" ref="L48:V48" si="17">IF(L45="","",ROUND(AVERAGE(L45:L46),1))</f>
        <v/>
      </c>
      <c r="M48" s="242" t="str">
        <f t="shared" si="17"/>
        <v/>
      </c>
      <c r="N48" s="242" t="str">
        <f t="shared" si="17"/>
        <v/>
      </c>
      <c r="O48" s="242" t="str">
        <f t="shared" si="17"/>
        <v/>
      </c>
      <c r="P48" s="242" t="str">
        <f t="shared" si="17"/>
        <v/>
      </c>
      <c r="Q48" s="242" t="str">
        <f t="shared" si="17"/>
        <v/>
      </c>
      <c r="R48" s="242" t="str">
        <f t="shared" si="17"/>
        <v/>
      </c>
      <c r="S48" s="242" t="str">
        <f t="shared" si="17"/>
        <v/>
      </c>
      <c r="T48" s="242" t="str">
        <f t="shared" si="17"/>
        <v/>
      </c>
      <c r="U48" s="121" t="str">
        <f t="shared" si="17"/>
        <v/>
      </c>
      <c r="V48" s="121" t="str">
        <f t="shared" si="17"/>
        <v/>
      </c>
      <c r="W48" s="1139"/>
      <c r="X48" s="917" t="s">
        <v>116</v>
      </c>
      <c r="Y48" s="917"/>
      <c r="Z48" s="917"/>
      <c r="AA48" s="917"/>
      <c r="AB48" s="938"/>
      <c r="AC48" s="938"/>
      <c r="AD48" s="938"/>
      <c r="AE48" s="938"/>
      <c r="AF48" s="938"/>
      <c r="AG48" s="939"/>
      <c r="AL48" s="194"/>
      <c r="AM48" s="194"/>
      <c r="AN48" s="18"/>
      <c r="AO48" s="18"/>
    </row>
    <row r="49" spans="2:41" ht="13.5" customHeight="1" thickTop="1" thickBot="1">
      <c r="C49" s="1133" t="s">
        <v>118</v>
      </c>
      <c r="D49" s="1134"/>
      <c r="E49" s="1134"/>
      <c r="F49" s="1134"/>
      <c r="G49" s="1134"/>
      <c r="H49" s="1134"/>
      <c r="I49" s="1134"/>
      <c r="J49" s="1134"/>
      <c r="K49" s="710" t="str">
        <f>IF('B.07 JMFSS'!C37="","",'B.07 JMFSS'!C37)</f>
        <v/>
      </c>
      <c r="L49" s="710" t="str">
        <f>IF('B.07 JMFSS'!C38="","",'B.07 JMFSS'!C38)</f>
        <v/>
      </c>
      <c r="M49" s="710" t="str">
        <f>IF('B.07 JMFSS'!C39="","",'B.07 JMFSS'!C39)</f>
        <v/>
      </c>
      <c r="N49" s="710" t="str">
        <f>IF('B.07 JMFSS'!C40="","",'B.07 JMFSS'!C40)</f>
        <v/>
      </c>
      <c r="O49" s="710" t="str">
        <f>IF('B.07 JMFSS'!C41="","",'B.07 JMFSS'!C41)</f>
        <v/>
      </c>
      <c r="P49" s="710" t="str">
        <f>IF('B.07 JMFSS'!C42="","",'B.07 JMFSS'!C42)</f>
        <v/>
      </c>
      <c r="Q49" s="710" t="str">
        <f>IF('B.07 JMFSS'!C43="","",'B.07 JMFSS'!C43)</f>
        <v/>
      </c>
      <c r="R49" s="710" t="str">
        <f>IF('B.07 JMFSS'!C44="","",'B.07 JMFSS'!C44)</f>
        <v/>
      </c>
      <c r="S49" s="710" t="str">
        <f>IF('B.07 JMFSS'!C45="","",'B.07 JMFSS'!C45)</f>
        <v/>
      </c>
      <c r="T49" s="710" t="str">
        <f>IF('B.07 JMFSS'!C46="","",'B.07 JMFSS'!C46)</f>
        <v/>
      </c>
      <c r="U49" s="710" t="str">
        <f>IF('B.07 JMFSS'!C47="","",'B.07 JMFSS'!C47)</f>
        <v/>
      </c>
      <c r="V49" s="710" t="str">
        <f>IF('B.07 JMFSS'!C48="","",'B.07 JMFSS'!C48)</f>
        <v/>
      </c>
      <c r="W49" s="1139"/>
      <c r="X49" s="13"/>
      <c r="Y49" s="13"/>
      <c r="Z49" s="13"/>
      <c r="AA49" s="14"/>
      <c r="AB49" s="915" t="s">
        <v>119</v>
      </c>
      <c r="AC49" s="915"/>
      <c r="AD49" s="915"/>
      <c r="AE49" s="915"/>
      <c r="AF49" s="915"/>
      <c r="AG49" s="916"/>
      <c r="AL49" s="194"/>
      <c r="AM49" s="194"/>
      <c r="AN49" s="18"/>
      <c r="AO49" s="18"/>
    </row>
    <row r="50" spans="2:41" ht="13.5" customHeight="1" thickTop="1">
      <c r="C50" s="877" t="s">
        <v>120</v>
      </c>
      <c r="D50" s="878"/>
      <c r="E50" s="878"/>
      <c r="F50" s="878"/>
      <c r="G50" s="878"/>
      <c r="H50" s="878"/>
      <c r="I50" s="878"/>
      <c r="J50" s="878"/>
      <c r="K50" s="6" t="s">
        <v>121</v>
      </c>
      <c r="L50" s="6" t="s">
        <v>121</v>
      </c>
      <c r="M50" s="6" t="s">
        <v>121</v>
      </c>
      <c r="N50" s="6" t="s">
        <v>121</v>
      </c>
      <c r="O50" s="6" t="s">
        <v>121</v>
      </c>
      <c r="P50" s="6" t="s">
        <v>121</v>
      </c>
      <c r="Q50" s="6"/>
      <c r="R50" s="7" t="s">
        <v>122</v>
      </c>
      <c r="S50" s="7" t="s">
        <v>123</v>
      </c>
      <c r="T50" s="7" t="s">
        <v>123</v>
      </c>
      <c r="U50" s="252" t="s">
        <v>124</v>
      </c>
      <c r="V50" s="10" t="s">
        <v>124</v>
      </c>
      <c r="W50" s="1139"/>
      <c r="X50" s="858" t="s">
        <v>125</v>
      </c>
      <c r="Y50" s="858"/>
      <c r="Z50" s="858"/>
      <c r="AA50" s="858"/>
      <c r="AB50" s="1152"/>
      <c r="AC50" s="1153"/>
      <c r="AD50" s="1153"/>
      <c r="AE50" s="15" t="s">
        <v>126</v>
      </c>
      <c r="AF50" s="1145"/>
      <c r="AG50" s="1146"/>
      <c r="AL50" s="194"/>
      <c r="AM50" s="194"/>
      <c r="AN50" s="18"/>
      <c r="AO50" s="18"/>
    </row>
    <row r="51" spans="2:41" ht="13.5" customHeight="1" thickBot="1">
      <c r="C51" s="1119" t="s">
        <v>127</v>
      </c>
      <c r="D51" s="1120"/>
      <c r="E51" s="1120"/>
      <c r="F51" s="1120"/>
      <c r="G51" s="1120"/>
      <c r="H51" s="1120"/>
      <c r="I51" s="1120"/>
      <c r="J51" s="1120"/>
      <c r="K51" s="8">
        <v>10</v>
      </c>
      <c r="L51" s="8">
        <v>10</v>
      </c>
      <c r="M51" s="8">
        <v>10</v>
      </c>
      <c r="N51" s="8">
        <v>10</v>
      </c>
      <c r="O51" s="230">
        <v>10</v>
      </c>
      <c r="P51" s="8">
        <v>10</v>
      </c>
      <c r="Q51" s="8"/>
      <c r="R51" s="8">
        <v>6</v>
      </c>
      <c r="S51" s="8">
        <v>5</v>
      </c>
      <c r="T51" s="8">
        <v>4</v>
      </c>
      <c r="U51" s="253">
        <v>3</v>
      </c>
      <c r="V51" s="251">
        <v>3</v>
      </c>
      <c r="W51" s="1140"/>
      <c r="X51" s="16"/>
      <c r="Y51" s="16"/>
      <c r="Z51" s="16"/>
      <c r="AA51" s="1122" t="s">
        <v>128</v>
      </c>
      <c r="AB51" s="1122"/>
      <c r="AC51" s="1122"/>
      <c r="AD51" s="1122"/>
      <c r="AE51" s="1122"/>
      <c r="AF51" s="1122"/>
      <c r="AG51" s="1123"/>
      <c r="AL51" s="194"/>
      <c r="AM51" s="194"/>
      <c r="AN51" s="18"/>
      <c r="AO51" s="18"/>
    </row>
    <row r="52" spans="2:41" ht="13.5" customHeight="1">
      <c r="C52" s="713" t="s">
        <v>773</v>
      </c>
      <c r="D52" s="714"/>
      <c r="E52" s="714"/>
      <c r="F52" s="714"/>
      <c r="G52" s="715"/>
      <c r="H52" s="716" t="s">
        <v>773</v>
      </c>
      <c r="I52" s="715"/>
      <c r="J52" s="715"/>
      <c r="K52" s="715"/>
      <c r="L52" s="715"/>
      <c r="M52" s="715"/>
      <c r="N52" s="715"/>
      <c r="O52" s="715"/>
      <c r="P52" s="715"/>
      <c r="Q52" s="715"/>
      <c r="R52" s="715"/>
      <c r="S52" s="715"/>
      <c r="T52" s="715"/>
      <c r="U52" s="715"/>
      <c r="V52" s="715"/>
      <c r="W52" s="715"/>
      <c r="X52" s="711"/>
      <c r="Y52" s="715"/>
      <c r="Z52" s="715"/>
      <c r="AA52" s="715"/>
      <c r="AB52" s="715"/>
      <c r="AC52" s="715"/>
      <c r="AD52" s="715"/>
      <c r="AE52" s="711"/>
      <c r="AF52" s="715"/>
      <c r="AG52" s="717"/>
      <c r="AL52" s="194"/>
      <c r="AM52" s="194"/>
      <c r="AN52" s="18"/>
      <c r="AO52" s="18"/>
    </row>
    <row r="53" spans="2:41" ht="16.5" customHeight="1" thickBot="1">
      <c r="C53" s="718"/>
      <c r="D53" s="719"/>
      <c r="E53" s="871" t="s">
        <v>766</v>
      </c>
      <c r="F53" s="871"/>
      <c r="G53" s="871"/>
      <c r="H53" s="871"/>
      <c r="I53" s="871"/>
      <c r="J53" s="871"/>
      <c r="K53" s="871"/>
      <c r="L53" s="871"/>
      <c r="M53" s="871"/>
      <c r="N53" s="871"/>
      <c r="O53" s="871"/>
      <c r="P53" s="871"/>
      <c r="Q53" s="871"/>
      <c r="R53" s="871"/>
      <c r="S53" s="871"/>
      <c r="T53" s="871"/>
      <c r="U53" s="871"/>
      <c r="V53" s="871"/>
      <c r="W53" s="871"/>
      <c r="X53" s="871"/>
      <c r="Y53" s="871"/>
      <c r="Z53" s="871"/>
      <c r="AA53" s="871"/>
      <c r="AB53" s="871"/>
      <c r="AC53" s="871"/>
      <c r="AD53" s="871"/>
      <c r="AE53" s="871"/>
      <c r="AF53" s="124"/>
      <c r="AG53" s="720" t="s">
        <v>117</v>
      </c>
      <c r="AL53" s="194"/>
      <c r="AM53" s="194"/>
      <c r="AN53" s="18"/>
      <c r="AO53" s="18"/>
    </row>
    <row r="54" spans="2:41" ht="12.75" customHeight="1">
      <c r="C54" s="269"/>
      <c r="D54" s="269"/>
      <c r="E54" s="269"/>
      <c r="F54" s="269"/>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194"/>
      <c r="AI54" s="194"/>
      <c r="AJ54" s="194"/>
      <c r="AK54" s="194"/>
      <c r="AL54" s="194"/>
      <c r="AM54" s="194"/>
      <c r="AN54" s="18"/>
      <c r="AO54" s="18"/>
    </row>
    <row r="55" spans="2:41" ht="13.9" customHeight="1">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94"/>
      <c r="AI55" s="194"/>
      <c r="AJ55" s="194"/>
      <c r="AK55" s="194"/>
      <c r="AL55" s="194"/>
      <c r="AM55" s="194"/>
    </row>
    <row r="56" spans="2:41" ht="13.15" customHeight="1">
      <c r="B56" s="185"/>
      <c r="C56" s="271"/>
      <c r="D56" s="271"/>
      <c r="E56" s="271"/>
      <c r="F56" s="271"/>
      <c r="G56" s="271"/>
      <c r="H56" s="271"/>
      <c r="I56" s="271"/>
      <c r="J56" s="272"/>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94"/>
      <c r="AI56" s="194"/>
      <c r="AJ56" s="194"/>
      <c r="AK56" s="194"/>
      <c r="AL56" s="194"/>
      <c r="AM56" s="194"/>
    </row>
    <row r="57" spans="2:41" ht="13.15" customHeight="1">
      <c r="B57" s="185"/>
      <c r="C57" s="271"/>
      <c r="D57" s="271"/>
      <c r="E57" s="271"/>
      <c r="F57" s="271"/>
      <c r="G57" s="271"/>
      <c r="H57" s="271"/>
      <c r="I57" s="271"/>
      <c r="J57" s="272"/>
      <c r="K57" s="272"/>
      <c r="L57" s="272"/>
      <c r="M57" s="272"/>
      <c r="N57" s="272"/>
      <c r="O57" s="272"/>
      <c r="P57" s="272"/>
      <c r="Q57" s="272"/>
      <c r="R57" s="272"/>
      <c r="S57" s="272"/>
      <c r="T57" s="272"/>
      <c r="U57" s="272"/>
      <c r="V57" s="272"/>
      <c r="W57" s="272"/>
      <c r="X57" s="185"/>
      <c r="Y57" s="185"/>
      <c r="Z57" s="185"/>
      <c r="AA57" s="185"/>
      <c r="AB57" s="185"/>
      <c r="AC57" s="185"/>
      <c r="AD57" s="185"/>
      <c r="AE57" s="185"/>
      <c r="AF57" s="185"/>
      <c r="AG57" s="185"/>
      <c r="AH57" s="194"/>
      <c r="AI57" s="194"/>
      <c r="AJ57" s="194"/>
      <c r="AK57" s="194"/>
      <c r="AL57" s="194"/>
      <c r="AM57" s="194"/>
    </row>
    <row r="58" spans="2:41" ht="13.15" customHeight="1">
      <c r="B58" s="185"/>
      <c r="C58" s="271"/>
      <c r="D58" s="271"/>
      <c r="E58" s="271"/>
      <c r="F58" s="271"/>
      <c r="G58" s="271"/>
      <c r="H58" s="271"/>
      <c r="I58" s="271"/>
      <c r="J58" s="272"/>
      <c r="K58" s="272"/>
      <c r="L58" s="272"/>
      <c r="M58" s="272"/>
      <c r="N58" s="272"/>
      <c r="O58" s="272"/>
      <c r="P58" s="272"/>
      <c r="Q58" s="272"/>
      <c r="R58" s="272"/>
      <c r="S58" s="272"/>
      <c r="T58" s="272"/>
      <c r="U58" s="272"/>
      <c r="V58" s="272"/>
      <c r="W58" s="272"/>
      <c r="X58" s="185"/>
      <c r="Y58" s="185"/>
      <c r="Z58" s="185"/>
      <c r="AA58" s="185"/>
      <c r="AB58" s="185"/>
      <c r="AC58" s="185"/>
      <c r="AD58" s="185"/>
      <c r="AE58" s="185"/>
      <c r="AF58" s="185"/>
      <c r="AG58" s="185"/>
      <c r="AH58" s="194"/>
      <c r="AI58" s="194"/>
      <c r="AJ58" s="194"/>
      <c r="AK58" s="194"/>
      <c r="AL58" s="194"/>
      <c r="AM58" s="194"/>
    </row>
    <row r="59" spans="2:41" ht="12.75" customHeight="1">
      <c r="B59" s="185"/>
      <c r="C59" s="42"/>
      <c r="D59" s="42"/>
      <c r="E59" s="42"/>
      <c r="F59" s="42"/>
      <c r="G59" s="42"/>
      <c r="H59" s="42"/>
      <c r="I59" s="42"/>
      <c r="J59" s="43"/>
      <c r="K59" s="43"/>
      <c r="L59" s="43"/>
      <c r="M59" s="43"/>
      <c r="N59" s="43"/>
      <c r="O59" s="43"/>
      <c r="P59" s="43"/>
      <c r="Q59" s="43"/>
      <c r="R59" s="43"/>
      <c r="S59" s="43"/>
      <c r="T59" s="43"/>
      <c r="U59" s="43"/>
      <c r="V59" s="43"/>
      <c r="W59" s="43"/>
      <c r="X59" s="18"/>
      <c r="Y59" s="18"/>
      <c r="Z59" s="18"/>
      <c r="AA59" s="18"/>
      <c r="AB59" s="18"/>
      <c r="AC59" s="18"/>
      <c r="AD59" s="45"/>
      <c r="AE59" s="18"/>
      <c r="AF59" s="45"/>
      <c r="AG59" s="18"/>
    </row>
    <row r="60" spans="2:41">
      <c r="B60" s="185"/>
      <c r="C60" s="42"/>
      <c r="D60" s="42"/>
      <c r="E60" s="42"/>
      <c r="F60" s="42"/>
      <c r="G60" s="42"/>
      <c r="H60" s="42"/>
      <c r="I60" s="42"/>
      <c r="J60" s="43"/>
      <c r="K60" s="43"/>
      <c r="L60" s="43"/>
      <c r="M60" s="43"/>
      <c r="N60" s="43"/>
      <c r="O60" s="43"/>
      <c r="P60" s="43"/>
      <c r="Q60" s="43"/>
      <c r="R60" s="43"/>
      <c r="S60" s="43"/>
      <c r="T60" s="43"/>
      <c r="U60" s="43"/>
      <c r="V60" s="43"/>
      <c r="W60" s="43"/>
      <c r="X60" s="18"/>
      <c r="Y60" s="18"/>
      <c r="Z60" s="18"/>
      <c r="AA60" s="18"/>
      <c r="AB60" s="18"/>
      <c r="AC60" s="18"/>
      <c r="AD60" s="45"/>
      <c r="AE60" s="18"/>
      <c r="AF60" s="45"/>
      <c r="AG60" s="18"/>
    </row>
    <row r="61" spans="2:41">
      <c r="B61" s="185"/>
      <c r="C61" s="42"/>
      <c r="D61" s="42"/>
      <c r="E61" s="42"/>
      <c r="F61" s="42"/>
      <c r="G61" s="42"/>
      <c r="H61" s="42"/>
      <c r="I61" s="42"/>
      <c r="J61" s="43"/>
      <c r="L61" s="43"/>
      <c r="M61" s="43"/>
      <c r="N61" s="43"/>
      <c r="O61" s="43"/>
      <c r="P61" s="43"/>
      <c r="Q61" s="43"/>
      <c r="R61" s="43"/>
      <c r="S61" s="43"/>
      <c r="T61" s="43"/>
      <c r="U61" s="43"/>
      <c r="V61" s="43"/>
      <c r="W61" s="43"/>
      <c r="X61" s="18"/>
      <c r="Y61" s="18"/>
      <c r="Z61" s="18"/>
      <c r="AA61" s="18"/>
      <c r="AB61" s="18"/>
      <c r="AC61" s="18"/>
      <c r="AD61" s="45"/>
      <c r="AE61" s="18"/>
      <c r="AF61" s="45"/>
      <c r="AG61" s="18"/>
    </row>
    <row r="62" spans="2:41">
      <c r="B62" s="185"/>
      <c r="C62" s="42"/>
      <c r="D62" s="42"/>
      <c r="E62" s="42"/>
      <c r="F62" s="42"/>
      <c r="G62" s="42"/>
      <c r="H62" s="42"/>
      <c r="I62" s="42"/>
      <c r="J62" s="43"/>
      <c r="L62" s="43"/>
      <c r="M62" s="43"/>
      <c r="N62" s="43"/>
      <c r="O62" s="43"/>
      <c r="P62" s="43"/>
      <c r="Q62" s="43"/>
      <c r="R62" s="43"/>
      <c r="S62" s="43"/>
      <c r="T62" s="43"/>
      <c r="U62" s="43"/>
      <c r="V62" s="43"/>
      <c r="W62" s="43"/>
      <c r="X62" s="18"/>
      <c r="Y62" s="18"/>
      <c r="Z62" s="18"/>
      <c r="AA62" s="18"/>
      <c r="AB62" s="18"/>
      <c r="AC62" s="18"/>
      <c r="AD62" s="27"/>
      <c r="AE62" s="18"/>
      <c r="AF62" s="40"/>
      <c r="AG62" s="18"/>
    </row>
    <row r="63" spans="2:41">
      <c r="B63" s="185"/>
      <c r="C63" s="42"/>
      <c r="D63" s="42"/>
      <c r="E63" s="42"/>
      <c r="F63" s="42"/>
      <c r="G63" s="42"/>
      <c r="H63" s="42"/>
      <c r="I63" s="42"/>
      <c r="J63" s="43"/>
      <c r="L63" s="43"/>
      <c r="M63" s="43"/>
      <c r="N63" s="43"/>
      <c r="O63" s="43"/>
      <c r="P63" s="43"/>
      <c r="Q63" s="43"/>
      <c r="R63" s="43"/>
      <c r="S63" s="43"/>
      <c r="T63" s="43"/>
      <c r="U63" s="43"/>
      <c r="V63" s="43"/>
      <c r="W63" s="43"/>
      <c r="X63" s="18"/>
      <c r="Y63" s="18"/>
      <c r="Z63" s="18"/>
      <c r="AA63" s="18"/>
      <c r="AB63" s="18"/>
      <c r="AC63" s="18"/>
      <c r="AD63" s="27"/>
      <c r="AE63" s="18"/>
      <c r="AF63" s="40"/>
      <c r="AG63" s="18"/>
    </row>
    <row r="64" spans="2:41">
      <c r="B64" s="185"/>
      <c r="C64" s="42"/>
      <c r="D64" s="42"/>
      <c r="E64" s="42"/>
      <c r="F64" s="42"/>
      <c r="G64" s="42"/>
      <c r="H64" s="42"/>
      <c r="I64" s="42"/>
      <c r="J64" s="43"/>
      <c r="L64" s="43"/>
      <c r="M64" s="43"/>
      <c r="N64" s="43"/>
      <c r="O64" s="43"/>
      <c r="P64" s="43"/>
      <c r="Q64" s="43"/>
      <c r="R64" s="43"/>
      <c r="S64" s="43"/>
      <c r="T64" s="43"/>
      <c r="U64" s="43"/>
      <c r="V64" s="43"/>
      <c r="W64" s="43"/>
      <c r="X64" s="18"/>
      <c r="Y64" s="18"/>
      <c r="Z64" s="18"/>
      <c r="AA64" s="18"/>
      <c r="AB64" s="18"/>
      <c r="AC64" s="18"/>
      <c r="AD64" s="31"/>
      <c r="AE64" s="18"/>
      <c r="AF64" s="40"/>
      <c r="AG64" s="18"/>
    </row>
    <row r="65" spans="1:146">
      <c r="B65" s="185"/>
      <c r="C65" s="42"/>
      <c r="D65" s="42"/>
      <c r="E65" s="42"/>
      <c r="F65" s="42"/>
      <c r="G65" s="42"/>
      <c r="H65" s="42"/>
      <c r="I65" s="42"/>
      <c r="J65" s="44"/>
      <c r="L65" s="44"/>
      <c r="M65" s="44"/>
      <c r="N65" s="44"/>
      <c r="O65" s="44"/>
      <c r="P65" s="44"/>
      <c r="Q65" s="44"/>
      <c r="R65" s="44"/>
      <c r="S65" s="44"/>
      <c r="T65" s="44"/>
      <c r="U65" s="44"/>
      <c r="V65" s="44"/>
      <c r="W65" s="44"/>
      <c r="X65" s="18"/>
      <c r="Y65" s="18"/>
      <c r="Z65" s="18"/>
      <c r="AA65" s="18"/>
      <c r="AB65" s="18"/>
      <c r="AC65" s="18"/>
      <c r="AD65" s="41"/>
      <c r="AE65" s="18"/>
      <c r="AF65" s="40"/>
      <c r="AG65" s="18"/>
    </row>
    <row r="66" spans="1:146">
      <c r="B66" s="185"/>
      <c r="C66" s="42"/>
      <c r="D66" s="42"/>
      <c r="E66" s="42"/>
      <c r="F66" s="42"/>
      <c r="G66" s="42"/>
      <c r="H66" s="42"/>
      <c r="I66" s="42"/>
      <c r="J66" s="44"/>
      <c r="L66" s="44"/>
      <c r="M66" s="44"/>
      <c r="N66" s="44"/>
      <c r="O66" s="44"/>
      <c r="P66" s="44"/>
      <c r="Q66" s="44"/>
      <c r="R66" s="44"/>
      <c r="S66" s="44"/>
      <c r="T66" s="44"/>
      <c r="U66" s="44"/>
      <c r="V66" s="44"/>
      <c r="W66" s="44"/>
      <c r="X66" s="18"/>
      <c r="Y66" s="18"/>
      <c r="Z66" s="18"/>
      <c r="AA66" s="18"/>
      <c r="AB66" s="18"/>
      <c r="AC66" s="18"/>
      <c r="AD66" s="41"/>
      <c r="AE66" s="18"/>
      <c r="AF66" s="40"/>
      <c r="AG66" s="18"/>
    </row>
    <row r="67" spans="1:146">
      <c r="B67" s="185"/>
      <c r="C67" s="42"/>
      <c r="D67" s="42"/>
      <c r="E67" s="42"/>
      <c r="F67" s="42"/>
      <c r="G67" s="42"/>
      <c r="H67" s="42"/>
      <c r="I67" s="42"/>
      <c r="J67" s="44"/>
      <c r="L67" s="44"/>
      <c r="M67" s="44"/>
      <c r="N67" s="44"/>
      <c r="O67" s="44"/>
      <c r="P67" s="44"/>
      <c r="Q67" s="44"/>
      <c r="R67" s="44"/>
      <c r="S67" s="44"/>
      <c r="T67" s="44"/>
      <c r="U67" s="44"/>
      <c r="V67" s="44"/>
      <c r="W67" s="44"/>
      <c r="X67" s="18"/>
      <c r="Y67" s="18"/>
      <c r="Z67" s="18"/>
      <c r="AA67" s="18"/>
      <c r="AB67" s="18"/>
      <c r="AC67" s="18"/>
      <c r="AD67" s="41"/>
      <c r="AE67" s="18"/>
      <c r="AF67" s="40"/>
      <c r="AG67" s="18"/>
    </row>
    <row r="68" spans="1:146">
      <c r="B68" s="185"/>
      <c r="C68" s="42"/>
      <c r="D68" s="42"/>
      <c r="E68" s="42"/>
      <c r="F68" s="42"/>
      <c r="G68" s="42"/>
      <c r="H68" s="42"/>
      <c r="I68" s="42"/>
      <c r="J68" s="43"/>
      <c r="L68" s="43"/>
      <c r="M68" s="43"/>
      <c r="N68" s="43"/>
      <c r="O68" s="43"/>
      <c r="P68" s="43"/>
      <c r="Q68" s="44"/>
      <c r="R68" s="44"/>
      <c r="S68" s="44"/>
      <c r="T68" s="44"/>
      <c r="U68" s="44"/>
      <c r="V68" s="44"/>
      <c r="W68" s="44"/>
      <c r="X68" s="18"/>
      <c r="Y68" s="18"/>
      <c r="Z68" s="18"/>
      <c r="AA68" s="18"/>
      <c r="AB68" s="18"/>
      <c r="AC68" s="18"/>
      <c r="AD68" s="41"/>
      <c r="AE68" s="18"/>
      <c r="AF68" s="40"/>
      <c r="AG68" s="18"/>
    </row>
    <row r="69" spans="1:146">
      <c r="B69" s="463"/>
      <c r="C69" s="463"/>
      <c r="E69" s="464"/>
      <c r="F69" s="464"/>
      <c r="G69" s="464"/>
      <c r="H69" s="464"/>
      <c r="I69" s="463"/>
      <c r="J69" s="463"/>
      <c r="L69" s="463"/>
      <c r="M69" s="463"/>
      <c r="N69" s="463"/>
      <c r="O69" s="463"/>
      <c r="P69" s="43"/>
      <c r="Q69" s="44"/>
      <c r="R69" s="44"/>
      <c r="S69" s="44"/>
      <c r="T69" s="44"/>
      <c r="U69" s="44"/>
      <c r="V69" s="44"/>
      <c r="W69" s="44"/>
      <c r="X69" s="18"/>
      <c r="Y69" s="18"/>
      <c r="Z69" s="18"/>
      <c r="AA69" s="18"/>
      <c r="AB69" s="18"/>
      <c r="AC69" s="18"/>
      <c r="AD69" s="41"/>
      <c r="AE69" s="18"/>
      <c r="AF69" s="40"/>
      <c r="AG69" s="18"/>
    </row>
    <row r="70" spans="1:146" ht="89.25" hidden="1">
      <c r="C70" s="463"/>
      <c r="I70" s="463"/>
      <c r="J70" s="463"/>
      <c r="P70" s="43"/>
      <c r="Q70" s="44"/>
      <c r="R70" s="44"/>
      <c r="S70" s="44"/>
      <c r="T70" s="44"/>
      <c r="U70" s="44"/>
      <c r="V70" s="44"/>
      <c r="W70" s="44"/>
      <c r="X70" s="18"/>
      <c r="Y70" s="18"/>
      <c r="Z70" s="18"/>
      <c r="AA70" s="18"/>
      <c r="AB70" s="18"/>
      <c r="AC70" s="18"/>
      <c r="AD70" s="41"/>
      <c r="AE70" s="18"/>
      <c r="AF70" s="40"/>
      <c r="AG70" s="18"/>
      <c r="AM70" s="875">
        <v>45588</v>
      </c>
      <c r="AN70" s="876"/>
      <c r="AO70" s="467" t="s">
        <v>343</v>
      </c>
      <c r="AP70" s="468" t="s">
        <v>372</v>
      </c>
      <c r="AQ70" s="468" t="s">
        <v>1</v>
      </c>
      <c r="AR70" s="469" t="s">
        <v>11</v>
      </c>
      <c r="AS70" s="468" t="s">
        <v>19</v>
      </c>
      <c r="AT70" s="468" t="s">
        <v>469</v>
      </c>
      <c r="AU70" s="468" t="s">
        <v>470</v>
      </c>
      <c r="AV70" s="468" t="s">
        <v>20</v>
      </c>
      <c r="AW70" s="468" t="s">
        <v>355</v>
      </c>
      <c r="AX70" s="468" t="s">
        <v>13</v>
      </c>
      <c r="AY70" s="468" t="s">
        <v>471</v>
      </c>
      <c r="AZ70" s="468" t="s">
        <v>327</v>
      </c>
      <c r="BA70" s="468" t="s">
        <v>331</v>
      </c>
      <c r="BB70" s="468" t="s">
        <v>472</v>
      </c>
      <c r="BC70" s="468" t="s">
        <v>14</v>
      </c>
      <c r="BD70" s="468" t="s">
        <v>21</v>
      </c>
      <c r="BE70" s="468" t="s">
        <v>22</v>
      </c>
      <c r="BF70" s="468" t="s">
        <v>326</v>
      </c>
      <c r="BG70" s="468" t="s">
        <v>473</v>
      </c>
      <c r="BH70" s="468" t="s">
        <v>474</v>
      </c>
      <c r="BI70" s="468" t="s">
        <v>454</v>
      </c>
      <c r="BJ70" s="468" t="s">
        <v>455</v>
      </c>
      <c r="BK70" s="468" t="s">
        <v>456</v>
      </c>
      <c r="BL70" s="468" t="s">
        <v>457</v>
      </c>
      <c r="BM70" s="470"/>
      <c r="BN70" s="470"/>
      <c r="BO70" s="470"/>
      <c r="BP70" s="468" t="s">
        <v>434</v>
      </c>
      <c r="BQ70" s="468" t="s">
        <v>461</v>
      </c>
      <c r="BR70" s="468" t="s">
        <v>462</v>
      </c>
      <c r="BS70" s="468" t="s">
        <v>463</v>
      </c>
      <c r="BT70" s="468" t="s">
        <v>464</v>
      </c>
      <c r="BU70" s="468" t="s">
        <v>600</v>
      </c>
      <c r="BV70" s="470"/>
      <c r="BW70" s="470"/>
      <c r="BX70" s="470"/>
      <c r="BY70" s="468" t="s">
        <v>475</v>
      </c>
      <c r="BZ70" s="468" t="s">
        <v>476</v>
      </c>
      <c r="CA70" s="468" t="s">
        <v>477</v>
      </c>
      <c r="CB70" s="468" t="s">
        <v>478</v>
      </c>
      <c r="CC70" s="470"/>
      <c r="CD70" s="470"/>
      <c r="CE70" s="470"/>
      <c r="CF70" s="468" t="s">
        <v>601</v>
      </c>
      <c r="CG70" s="468" t="s">
        <v>479</v>
      </c>
      <c r="CH70" s="468" t="s">
        <v>480</v>
      </c>
      <c r="CI70" s="470"/>
      <c r="CJ70" s="470"/>
      <c r="CK70" s="470"/>
      <c r="CL70" s="468" t="s">
        <v>481</v>
      </c>
      <c r="CM70" s="468" t="s">
        <v>482</v>
      </c>
      <c r="CN70" s="468" t="s">
        <v>483</v>
      </c>
      <c r="CO70" s="468" t="s">
        <v>484</v>
      </c>
      <c r="CP70" s="468" t="s">
        <v>485</v>
      </c>
      <c r="CQ70" s="468" t="s">
        <v>486</v>
      </c>
      <c r="CR70" s="468" t="s">
        <v>487</v>
      </c>
      <c r="CS70" s="468" t="s">
        <v>488</v>
      </c>
      <c r="CT70" s="468" t="s">
        <v>33</v>
      </c>
      <c r="CU70" s="468" t="s">
        <v>489</v>
      </c>
      <c r="CV70" s="468" t="s">
        <v>490</v>
      </c>
      <c r="CW70" s="468" t="s">
        <v>491</v>
      </c>
      <c r="CX70" s="468" t="s">
        <v>492</v>
      </c>
      <c r="CY70" s="468" t="s">
        <v>493</v>
      </c>
      <c r="CZ70" s="468" t="s">
        <v>494</v>
      </c>
      <c r="DA70" s="468" t="s">
        <v>495</v>
      </c>
      <c r="DB70" s="468" t="s">
        <v>496</v>
      </c>
      <c r="DC70" s="468" t="s">
        <v>497</v>
      </c>
      <c r="DD70" s="468" t="s">
        <v>498</v>
      </c>
      <c r="DE70" s="468" t="s">
        <v>499</v>
      </c>
      <c r="DF70" s="468" t="s">
        <v>500</v>
      </c>
      <c r="DG70" s="468" t="s">
        <v>501</v>
      </c>
      <c r="DH70" s="468" t="s">
        <v>502</v>
      </c>
      <c r="DI70" s="468" t="s">
        <v>503</v>
      </c>
      <c r="DJ70" s="468" t="s">
        <v>504</v>
      </c>
      <c r="DK70" s="468" t="s">
        <v>505</v>
      </c>
      <c r="DL70" s="468" t="s">
        <v>506</v>
      </c>
      <c r="DM70" s="468" t="s">
        <v>362</v>
      </c>
      <c r="DN70" s="468" t="s">
        <v>507</v>
      </c>
      <c r="DO70" s="468" t="s">
        <v>364</v>
      </c>
      <c r="DP70" s="468" t="s">
        <v>508</v>
      </c>
      <c r="DQ70" s="468" t="s">
        <v>357</v>
      </c>
      <c r="DR70" s="468" t="s">
        <v>509</v>
      </c>
      <c r="DS70" s="468" t="s">
        <v>113</v>
      </c>
      <c r="DT70" s="468" t="s">
        <v>510</v>
      </c>
      <c r="DU70" s="468" t="s">
        <v>114</v>
      </c>
      <c r="DV70" s="468" t="s">
        <v>116</v>
      </c>
      <c r="DW70" s="468" t="s">
        <v>511</v>
      </c>
      <c r="DX70" s="468" t="s">
        <v>512</v>
      </c>
      <c r="DY70" s="468" t="s">
        <v>513</v>
      </c>
      <c r="DZ70" s="468" t="s">
        <v>514</v>
      </c>
      <c r="EA70" s="468" t="s">
        <v>515</v>
      </c>
      <c r="EB70" s="468" t="s">
        <v>516</v>
      </c>
      <c r="EC70" s="470" t="s">
        <v>328</v>
      </c>
      <c r="ED70" s="470" t="s">
        <v>329</v>
      </c>
      <c r="EE70" s="470" t="s">
        <v>330</v>
      </c>
      <c r="EF70" s="468" t="s">
        <v>345</v>
      </c>
      <c r="EG70" s="465" t="s">
        <v>737</v>
      </c>
      <c r="EH70" s="465" t="s">
        <v>738</v>
      </c>
      <c r="EI70" s="465" t="s">
        <v>739</v>
      </c>
      <c r="EJ70" s="465" t="s">
        <v>740</v>
      </c>
      <c r="EK70" s="465" t="s">
        <v>741</v>
      </c>
      <c r="EL70" s="465" t="s">
        <v>742</v>
      </c>
      <c r="EM70" s="465" t="s">
        <v>743</v>
      </c>
      <c r="EN70" s="465" t="s">
        <v>744</v>
      </c>
      <c r="EO70" s="465" t="s">
        <v>745</v>
      </c>
      <c r="EP70" s="466" t="s">
        <v>746</v>
      </c>
    </row>
    <row r="71" spans="1:146" hidden="1">
      <c r="A71" s="473" t="s">
        <v>732</v>
      </c>
      <c r="B71" s="474">
        <f>IF(OR(E13=$AT$30,E13=$AT$31,E13=$AT$32,E13=$AT$33),1,"")</f>
        <v>1</v>
      </c>
      <c r="C71" s="474" t="str">
        <f>IF(OR(F13=$AT$30,F13=$AT$31,F13=$AT$32,F13=$AT$33),1,"")</f>
        <v/>
      </c>
      <c r="D71" s="474" t="str">
        <f>IF(OR(G13=$AT$30,G13=$AT$31,G13=$AT$32,G13=$AT$33),1,"")</f>
        <v/>
      </c>
      <c r="E71" s="474" t="str">
        <f>IF(OR(H13=$AT$30,H13=$AT$31,H13=$AT$32,H13=$AT$33),1,"")</f>
        <v/>
      </c>
      <c r="F71" s="475" t="str">
        <f>IF(OR(I13=$AT$30,I13=$AT$31,I13=$AT$32,I13=$AT$33),1,"")</f>
        <v/>
      </c>
      <c r="G71" s="476"/>
      <c r="H71" s="476"/>
      <c r="I71" s="463"/>
      <c r="J71" s="463"/>
      <c r="P71" s="43"/>
      <c r="Q71" s="43"/>
      <c r="R71" s="43"/>
      <c r="S71" s="43"/>
      <c r="T71" s="43"/>
      <c r="U71" s="43"/>
      <c r="V71" s="43"/>
      <c r="W71" s="43"/>
      <c r="X71" s="18"/>
      <c r="Y71" s="18"/>
      <c r="Z71" s="18"/>
      <c r="AA71" s="18"/>
      <c r="AB71" s="18"/>
      <c r="AC71" s="18"/>
      <c r="AD71" s="41"/>
      <c r="AE71" s="18"/>
      <c r="AF71" s="40"/>
      <c r="AG71" s="18"/>
      <c r="AO71" s="330" t="str">
        <f>IF(H6="","",H6)</f>
        <v/>
      </c>
      <c r="AP71" s="331" t="str">
        <f>IF(AND(J9="",K9="",L9="",M9=""),"",CONCATENATE(J9,K9,L9,":",M9))</f>
        <v/>
      </c>
      <c r="AQ71" s="332" t="str">
        <f>IF(N6="","",N6)</f>
        <v/>
      </c>
      <c r="AR71" s="332" t="str">
        <f>IF(N8="","",N8)</f>
        <v/>
      </c>
      <c r="AS71" s="331" t="str">
        <f>IF(N10="","",N10)</f>
        <v/>
      </c>
      <c r="AT71" s="331" t="str">
        <f>IF(R6="","",R6)</f>
        <v/>
      </c>
      <c r="AU71" s="331" t="str">
        <f>IF(R8="","",R8)</f>
        <v/>
      </c>
      <c r="AV71" s="331" t="str">
        <f>IF(R10="","",R10)</f>
        <v/>
      </c>
      <c r="AW71" s="331" t="str">
        <f>IF(U6="","",U6)</f>
        <v/>
      </c>
      <c r="AX71" s="331" t="str">
        <f>IF(U8="","",U8)</f>
        <v/>
      </c>
      <c r="AY71" s="333" t="str">
        <f>IF(AB5="","",AB5)</f>
        <v/>
      </c>
      <c r="AZ71" s="333" t="str">
        <f>IF(AB7="","",AB7)</f>
        <v/>
      </c>
      <c r="BA71" s="334" t="str">
        <f>IF(AB9="","",AB9)</f>
        <v/>
      </c>
      <c r="BB71" s="334" t="str">
        <f>IF(AE5="","",AE5)</f>
        <v/>
      </c>
      <c r="BC71" s="334" t="str">
        <f>IF(AE7="","",AE7)</f>
        <v/>
      </c>
      <c r="BD71" s="334" t="str">
        <f>IF(AE8="","",AE8)</f>
        <v/>
      </c>
      <c r="BE71" s="331" t="str">
        <f>IF(AE9="","",AE9)</f>
        <v/>
      </c>
      <c r="BF71" s="332" t="str">
        <f>IF(AG5="","",AG5)</f>
        <v/>
      </c>
      <c r="BG71" s="335" t="str">
        <f>IF(AG7="","",AG7)</f>
        <v/>
      </c>
      <c r="BH71" s="336" t="str">
        <f>IF(AG9="","",AG9)</f>
        <v/>
      </c>
      <c r="BI71" s="331" t="str">
        <f>IF(E13="","",E13)</f>
        <v>COARSE 12.5mm %</v>
      </c>
      <c r="BJ71" s="331" t="str">
        <f>IF(F13="","",F13)</f>
        <v>MF %</v>
      </c>
      <c r="BK71" s="331" t="str">
        <f>IF(G13="","",G13)</f>
        <v>W. BLEND SAND %</v>
      </c>
      <c r="BL71" s="331" t="str">
        <f>IF(H13="","",H13)</f>
        <v/>
      </c>
      <c r="BM71" s="321"/>
      <c r="BN71" s="321"/>
      <c r="BO71" s="321"/>
      <c r="BP71" s="331" t="str">
        <f>IF(I13="","",I13)</f>
        <v>RAP %</v>
      </c>
      <c r="BQ71" s="333" t="str">
        <f>IF(E15="","",E15)</f>
        <v/>
      </c>
      <c r="BR71" s="331" t="str">
        <f>IF(F15="","",F15)</f>
        <v/>
      </c>
      <c r="BS71" s="333" t="str">
        <f>IF(G15="","",G15)</f>
        <v/>
      </c>
      <c r="BT71" s="333" t="str">
        <f>IF(H15="","",H15)</f>
        <v/>
      </c>
      <c r="BU71" s="333" t="str">
        <f>IF(I15="","",I15)</f>
        <v/>
      </c>
      <c r="BV71" s="321"/>
      <c r="BW71" s="321"/>
      <c r="BX71" s="321"/>
      <c r="BY71" s="333" t="str">
        <f>IF(E16="","",E16)</f>
        <v/>
      </c>
      <c r="BZ71" s="333" t="str">
        <f>IF(F16="","",F16)</f>
        <v/>
      </c>
      <c r="CA71" s="333" t="str">
        <f>IF(G16="","",G16)</f>
        <v/>
      </c>
      <c r="CB71" s="333" t="str">
        <f>IF(H16="","",H16)</f>
        <v/>
      </c>
      <c r="CC71" s="321"/>
      <c r="CD71" s="321"/>
      <c r="CE71" s="321"/>
      <c r="CF71" s="333" t="str">
        <f>IF(I16="","",I16)</f>
        <v/>
      </c>
      <c r="CG71" s="333" t="str">
        <f>IF(J25="","",J25)</f>
        <v/>
      </c>
      <c r="CH71" s="334" t="str">
        <f>IF(L25="","",L25)</f>
        <v/>
      </c>
      <c r="CI71" s="321"/>
      <c r="CJ71" s="321"/>
      <c r="CK71" s="321"/>
      <c r="CL71" s="334" t="str">
        <f>IF(M25="","",M25)</f>
        <v/>
      </c>
      <c r="CM71" s="334" t="str">
        <f>IF(N25="","",N25)</f>
        <v/>
      </c>
      <c r="CN71" s="334" t="str">
        <f>IF(O25="","",O25)</f>
        <v/>
      </c>
      <c r="CO71" s="336" t="str">
        <f>IF(P25="","",P25)</f>
        <v/>
      </c>
      <c r="CP71" s="336" t="str">
        <f>IF(Q25="","",Q25)</f>
        <v/>
      </c>
      <c r="CQ71" s="334" t="str">
        <f>IF(R15="","",R15)</f>
        <v/>
      </c>
      <c r="CR71" s="336" t="str">
        <f>IF(S25="","",S25)</f>
        <v/>
      </c>
      <c r="CS71" s="336" t="str">
        <f>IF(U15="","",U15)</f>
        <v/>
      </c>
      <c r="CT71" s="331" t="str">
        <f>IF(AB15="","",AB15)</f>
        <v/>
      </c>
      <c r="CU71" s="333" t="str">
        <f>IF(AC25="","",AC25)</f>
        <v/>
      </c>
      <c r="CV71" s="334" t="str">
        <f>IF(AD25="","",AD25)</f>
        <v/>
      </c>
      <c r="CW71" s="334" t="str">
        <f>IF(AE25="","",AE25)</f>
        <v/>
      </c>
      <c r="CX71" s="334" t="str">
        <f>IF(AF25="","",AF25)</f>
        <v/>
      </c>
      <c r="CY71" s="336" t="str">
        <f>IF(AG25="","",AG25)</f>
        <v/>
      </c>
      <c r="CZ71" s="334" t="str">
        <f>IF(J35="","",J35)</f>
        <v/>
      </c>
      <c r="DA71" s="334" t="str">
        <f t="shared" ref="DA71:DL71" si="18">IF(K49="","",K49)</f>
        <v/>
      </c>
      <c r="DB71" s="334" t="str">
        <f t="shared" si="18"/>
        <v/>
      </c>
      <c r="DC71" s="334" t="str">
        <f t="shared" si="18"/>
        <v/>
      </c>
      <c r="DD71" s="334" t="str">
        <f t="shared" si="18"/>
        <v/>
      </c>
      <c r="DE71" s="334" t="str">
        <f t="shared" si="18"/>
        <v/>
      </c>
      <c r="DF71" s="334" t="str">
        <f t="shared" si="18"/>
        <v/>
      </c>
      <c r="DG71" s="334" t="str">
        <f t="shared" si="18"/>
        <v/>
      </c>
      <c r="DH71" s="334" t="str">
        <f t="shared" si="18"/>
        <v/>
      </c>
      <c r="DI71" s="334" t="str">
        <f t="shared" si="18"/>
        <v/>
      </c>
      <c r="DJ71" s="334" t="str">
        <f t="shared" si="18"/>
        <v/>
      </c>
      <c r="DK71" s="334" t="str">
        <f t="shared" si="18"/>
        <v/>
      </c>
      <c r="DL71" s="334" t="str">
        <f t="shared" si="18"/>
        <v/>
      </c>
      <c r="DM71" s="334" t="str">
        <f>IF(AF30="","",AF30)</f>
        <v/>
      </c>
      <c r="DN71" s="334" t="str">
        <f>IF(AF31="","",AF31)</f>
        <v/>
      </c>
      <c r="DO71" s="337" t="str">
        <f>IF(AF32="","",AF32)</f>
        <v/>
      </c>
      <c r="DP71" s="338" t="str">
        <f>IF(AE33="","",AE33)</f>
        <v>Data Missing</v>
      </c>
      <c r="DQ71" s="331" t="str">
        <f>IF(AND(X35="",AE35="",X36="",AE36="",X37="",AE37="",X38="",AE38="",X39="",AE39=""),"",CONCATENATE(X35,",",AE35,",",X36,",",AE36,",",X37,",",AE37,",",X38,",",AE38,",",X39,",",AE39))</f>
        <v/>
      </c>
      <c r="DR71" s="331" t="str">
        <f>IF(AE34="","",AE34)</f>
        <v>HCS: EDITION 16, 2019</v>
      </c>
      <c r="DS71" s="331" t="str">
        <f>IF(AB40="","",AB40)</f>
        <v/>
      </c>
      <c r="DT71" s="331" t="str">
        <f>IF(AB42="","",AB42)</f>
        <v/>
      </c>
      <c r="DU71" s="331" t="str">
        <f>IF(AB46="","",AB46)</f>
        <v/>
      </c>
      <c r="DV71" s="331" t="str">
        <f>IF(AB48="","",AB48)</f>
        <v/>
      </c>
      <c r="DW71" s="331" t="str">
        <f>'Price Adjustments'!F18</f>
        <v>Enter Lift Thickness on Lot Report</v>
      </c>
      <c r="DX71" s="331" t="str">
        <f>'Price Adjustments'!F25</f>
        <v>Specify QC or QA lot in Lot Paving Report (AD30)</v>
      </c>
      <c r="DY71" s="339" t="str">
        <f>'Price Adjustments'!F34</f>
        <v/>
      </c>
      <c r="DZ71" s="331" t="b">
        <f>'Price Adjustments'!K8</f>
        <v>0</v>
      </c>
      <c r="EA71" s="331">
        <f>'Price Adjustments'!F43</f>
        <v>0</v>
      </c>
      <c r="EB71" s="340" t="str">
        <f>IF(C14="","",C14)</f>
        <v/>
      </c>
      <c r="EC71" s="332" t="str">
        <f>IF(AH25="","",AH25)</f>
        <v/>
      </c>
      <c r="ED71" s="336" t="str">
        <f>IF(AI25="","",AI25)</f>
        <v/>
      </c>
      <c r="EE71" s="334" t="str">
        <f>IF(AJ25="","",AJ25)</f>
        <v/>
      </c>
      <c r="EF71" s="334" t="str">
        <f>IF(AK25="","",AK25)</f>
        <v/>
      </c>
      <c r="EG71" s="331" t="str">
        <f>H73</f>
        <v/>
      </c>
      <c r="EH71" s="331" t="str">
        <f>H74</f>
        <v/>
      </c>
      <c r="EI71" s="331" t="str">
        <f>H75</f>
        <v/>
      </c>
      <c r="EJ71" s="331" t="str">
        <f>H76</f>
        <v/>
      </c>
      <c r="EK71" s="331" t="str">
        <f>H77</f>
        <v/>
      </c>
      <c r="EL71" s="331" t="str">
        <f>H79</f>
        <v/>
      </c>
      <c r="EM71" s="331" t="str">
        <f>H80</f>
        <v/>
      </c>
      <c r="EN71" s="331" t="str">
        <f>H81</f>
        <v/>
      </c>
      <c r="EO71" s="331" t="str">
        <f>H82</f>
        <v/>
      </c>
      <c r="EP71" s="354" t="str">
        <f>H83</f>
        <v/>
      </c>
    </row>
    <row r="72" spans="1:146" hidden="1">
      <c r="A72" s="477" t="s">
        <v>730</v>
      </c>
      <c r="B72" s="478"/>
      <c r="C72" s="479"/>
      <c r="D72" s="476"/>
      <c r="E72" s="476"/>
      <c r="F72" s="476"/>
      <c r="G72" s="476"/>
      <c r="H72" s="476"/>
      <c r="I72" s="463"/>
      <c r="J72" s="463"/>
      <c r="P72" s="43"/>
      <c r="Q72" s="43"/>
      <c r="R72" s="43"/>
      <c r="S72" s="43"/>
      <c r="T72" s="43"/>
      <c r="U72" s="43"/>
      <c r="V72" s="43"/>
      <c r="W72" s="43"/>
      <c r="X72" s="18"/>
      <c r="Y72" s="18"/>
      <c r="Z72" s="18"/>
      <c r="AA72" s="18"/>
      <c r="AB72" s="18"/>
      <c r="AC72" s="18"/>
      <c r="AD72" s="18"/>
      <c r="AE72" s="18"/>
      <c r="AF72" s="18"/>
      <c r="AG72" s="18"/>
      <c r="AO72" s="872"/>
      <c r="AP72" s="873"/>
      <c r="AQ72" s="873"/>
      <c r="AR72" s="873"/>
      <c r="AS72" s="873"/>
      <c r="AT72" s="873"/>
      <c r="AU72" s="873"/>
      <c r="AV72" s="873"/>
      <c r="AW72" s="873"/>
      <c r="AX72" s="873"/>
      <c r="AY72" s="873"/>
      <c r="AZ72" s="873"/>
      <c r="BA72" s="873"/>
      <c r="BB72" s="873"/>
      <c r="BC72" s="873"/>
      <c r="BD72" s="873"/>
      <c r="BE72" s="873"/>
      <c r="BF72" s="873"/>
      <c r="BG72" s="873"/>
      <c r="BH72" s="873"/>
      <c r="BI72" s="873"/>
      <c r="BJ72" s="873"/>
      <c r="BK72" s="873"/>
      <c r="BL72" s="873"/>
      <c r="BM72" s="873"/>
      <c r="BN72" s="873"/>
      <c r="BO72" s="873"/>
      <c r="BP72" s="873"/>
      <c r="BQ72" s="873"/>
      <c r="BR72" s="873"/>
      <c r="BS72" s="873"/>
      <c r="BT72" s="873"/>
      <c r="BU72" s="873"/>
      <c r="BV72" s="873"/>
      <c r="BW72" s="873"/>
      <c r="BX72" s="873"/>
      <c r="BY72" s="873"/>
      <c r="BZ72" s="873"/>
      <c r="CA72" s="873"/>
      <c r="CB72" s="873"/>
      <c r="CC72" s="873"/>
      <c r="CD72" s="873"/>
      <c r="CE72" s="873"/>
      <c r="CF72" s="873"/>
      <c r="CG72" s="873"/>
      <c r="CH72" s="873"/>
      <c r="CI72" s="873"/>
      <c r="CJ72" s="873"/>
      <c r="CK72" s="873"/>
      <c r="CL72" s="873"/>
      <c r="CM72" s="873"/>
      <c r="CN72" s="873"/>
      <c r="CO72" s="873"/>
      <c r="CP72" s="873"/>
      <c r="CQ72" s="873"/>
      <c r="CR72" s="873"/>
      <c r="CS72" s="873"/>
      <c r="CT72" s="873"/>
      <c r="CU72" s="873"/>
      <c r="CV72" s="873"/>
      <c r="CW72" s="873"/>
      <c r="CX72" s="873"/>
      <c r="CY72" s="873"/>
      <c r="CZ72" s="873"/>
      <c r="DA72" s="873"/>
      <c r="DB72" s="873"/>
      <c r="DC72" s="873"/>
      <c r="DD72" s="873"/>
      <c r="DE72" s="873"/>
      <c r="DF72" s="873"/>
      <c r="DG72" s="873"/>
      <c r="DH72" s="873"/>
      <c r="DI72" s="873"/>
      <c r="DJ72" s="873"/>
      <c r="DK72" s="873"/>
      <c r="DL72" s="873"/>
      <c r="DM72" s="873"/>
      <c r="DN72" s="873"/>
      <c r="DO72" s="873"/>
      <c r="DP72" s="873"/>
      <c r="DQ72" s="873"/>
      <c r="DR72" s="873"/>
      <c r="DS72" s="873"/>
      <c r="DT72" s="873"/>
      <c r="DU72" s="873"/>
      <c r="DV72" s="873"/>
      <c r="DW72" s="873"/>
      <c r="DX72" s="873"/>
      <c r="DY72" s="873"/>
      <c r="DZ72" s="873"/>
      <c r="EA72" s="873"/>
      <c r="EB72" s="873"/>
      <c r="EC72" s="873"/>
      <c r="ED72" s="873"/>
      <c r="EE72" s="873"/>
      <c r="EF72" s="873"/>
      <c r="EG72" s="873"/>
      <c r="EH72" s="873"/>
      <c r="EI72" s="873"/>
      <c r="EJ72" s="873"/>
      <c r="EK72" s="873"/>
      <c r="EL72" s="873"/>
      <c r="EM72" s="873"/>
      <c r="EN72" s="873"/>
      <c r="EO72" s="873"/>
      <c r="EP72" s="874"/>
    </row>
    <row r="73" spans="1:146" hidden="1">
      <c r="A73" s="480" t="s">
        <v>733</v>
      </c>
      <c r="B73" s="481" t="str">
        <f>IF(B71=1,IF(E15="","",E15),"")</f>
        <v/>
      </c>
      <c r="C73" s="481" t="str">
        <f>IF(C71=1,IF(F15="","",F15),"")</f>
        <v/>
      </c>
      <c r="D73" s="481" t="str">
        <f>IF(D71=1,IF(G15="","",G15),"")</f>
        <v/>
      </c>
      <c r="E73" s="481" t="str">
        <f>IF(E71=1,IF(H15="","",H15),"")</f>
        <v/>
      </c>
      <c r="F73" s="481" t="str">
        <f>IF(F71=1,IF(I15="","",I15),"")</f>
        <v/>
      </c>
      <c r="G73" s="481">
        <f>SUM(B73:F73)</f>
        <v>0</v>
      </c>
      <c r="H73" s="482" t="str">
        <f>IF(G73=0,"",G73)</f>
        <v/>
      </c>
      <c r="I73" s="463"/>
      <c r="J73" s="463"/>
      <c r="P73" s="43"/>
      <c r="Q73" s="43"/>
      <c r="R73" s="43"/>
      <c r="S73" s="43"/>
      <c r="T73" s="43"/>
      <c r="U73" s="43"/>
      <c r="V73" s="43"/>
      <c r="W73" s="43"/>
      <c r="X73" s="18"/>
      <c r="Y73" s="18"/>
      <c r="Z73" s="18"/>
      <c r="AA73" s="18"/>
      <c r="AB73" s="18"/>
      <c r="AC73" s="18"/>
      <c r="AD73" s="18"/>
      <c r="AE73" s="18"/>
      <c r="AF73" s="18"/>
      <c r="AG73" s="18"/>
    </row>
    <row r="74" spans="1:146" hidden="1">
      <c r="A74" s="483" t="s">
        <v>734</v>
      </c>
      <c r="B74" s="484" t="str">
        <f>IF(E13=$AT$36,IF(E15="","",E15),"")</f>
        <v/>
      </c>
      <c r="C74" s="484" t="str">
        <f>IF(F13=$AT$36,IF(F15="","",F15),"")</f>
        <v/>
      </c>
      <c r="D74" s="484" t="str">
        <f>IF(G13=$AT$36,IF(G15="","",G15),"")</f>
        <v/>
      </c>
      <c r="E74" s="484" t="str">
        <f>IF(H13=$AT$36,IF(H15="","",H15),"")</f>
        <v/>
      </c>
      <c r="F74" s="484" t="str">
        <f>IF(I13=$AT$36,IF(I15="","",I15),"")</f>
        <v/>
      </c>
      <c r="G74" s="484">
        <f t="shared" ref="G74:G77" si="19">SUM(B74:F74)</f>
        <v>0</v>
      </c>
      <c r="H74" s="485" t="str">
        <f t="shared" ref="H74:H77" si="20">IF(G74=0,"",G74)</f>
        <v/>
      </c>
      <c r="I74" s="463"/>
      <c r="J74" s="463"/>
      <c r="P74" s="43"/>
      <c r="Q74" s="43"/>
      <c r="R74" s="43"/>
      <c r="S74" s="43"/>
      <c r="T74" s="43"/>
      <c r="U74" s="43"/>
      <c r="V74" s="43"/>
      <c r="W74" s="43"/>
      <c r="X74" s="18"/>
      <c r="Y74" s="18"/>
      <c r="Z74" s="18"/>
      <c r="AA74" s="18"/>
      <c r="AB74" s="18"/>
      <c r="AC74" s="18"/>
      <c r="AD74" s="18"/>
      <c r="AE74" s="18"/>
      <c r="AF74" s="18"/>
      <c r="AG74" s="18"/>
    </row>
    <row r="75" spans="1:146" hidden="1">
      <c r="A75" s="486" t="s">
        <v>735</v>
      </c>
      <c r="B75" s="487" t="str">
        <f>IF(OR(E13=$AT$37,E13=$AT$38),IF(E15="","",E15),"")</f>
        <v/>
      </c>
      <c r="C75" s="487" t="str">
        <f>IF(OR(F13=$AT$37,F13=$AT$38),IF(F15="","",F15),"")</f>
        <v/>
      </c>
      <c r="D75" s="487" t="str">
        <f>IF(OR(G13=$AT$37,G13=$AT$38),IF(G15="","",G15),"")</f>
        <v/>
      </c>
      <c r="E75" s="487" t="str">
        <f>IF(OR(H13=$AT$37,H13=$AT$38),IF(H15="","",H15),"")</f>
        <v/>
      </c>
      <c r="F75" s="487" t="str">
        <f>IF(OR(I13=$AT$37,I13=$AT$38),IF(I15="","",I15),"")</f>
        <v/>
      </c>
      <c r="G75" s="484">
        <f t="shared" si="19"/>
        <v>0</v>
      </c>
      <c r="H75" s="485" t="str">
        <f t="shared" si="20"/>
        <v/>
      </c>
      <c r="I75" s="463"/>
      <c r="J75" s="463"/>
      <c r="P75" s="43"/>
      <c r="Q75" s="43"/>
      <c r="R75" s="43"/>
      <c r="S75" s="43"/>
      <c r="T75" s="43"/>
      <c r="U75" s="43"/>
      <c r="V75" s="43"/>
      <c r="W75" s="43"/>
      <c r="X75" s="18"/>
      <c r="Y75" s="18"/>
      <c r="Z75" s="18"/>
      <c r="AA75" s="18"/>
      <c r="AB75" s="18"/>
      <c r="AC75" s="18"/>
      <c r="AD75" s="18"/>
      <c r="AE75" s="18"/>
      <c r="AF75" s="18"/>
      <c r="AG75" s="18"/>
    </row>
    <row r="76" spans="1:146" hidden="1">
      <c r="A76" s="486" t="s">
        <v>736</v>
      </c>
      <c r="B76" s="484" t="str">
        <f>IF(OR(E13=$AT$34,E13=$AT$35),IF(E15="","",E15),"")</f>
        <v/>
      </c>
      <c r="C76" s="484" t="str">
        <f>IF(OR(F13=$AT$34,F13=$AT$35),IF(F15="","",F15),"")</f>
        <v/>
      </c>
      <c r="D76" s="484" t="str">
        <f>IF(OR(G13=$AT$34,G13=$AT$35),IF(G15="","",G15),"")</f>
        <v/>
      </c>
      <c r="E76" s="484" t="str">
        <f>IF(OR(H13=$AT$34,H13=$AT$35),IF(H15="","",H15),"")</f>
        <v/>
      </c>
      <c r="F76" s="484" t="str">
        <f>IF(OR(I13=$AT$34,I13=$AT$35),IF(I15="","",I15),"")</f>
        <v/>
      </c>
      <c r="G76" s="484">
        <f t="shared" si="19"/>
        <v>0</v>
      </c>
      <c r="H76" s="485" t="str">
        <f t="shared" si="20"/>
        <v/>
      </c>
      <c r="I76" s="463"/>
      <c r="J76" s="463"/>
      <c r="P76" s="43"/>
      <c r="Q76" s="43"/>
      <c r="R76" s="43"/>
      <c r="S76" s="43"/>
      <c r="T76" s="43"/>
      <c r="U76" s="43"/>
      <c r="V76" s="43"/>
      <c r="W76" s="43"/>
      <c r="X76" s="18"/>
      <c r="Y76" s="18"/>
      <c r="Z76" s="18"/>
      <c r="AA76" s="18"/>
      <c r="AB76" s="18"/>
      <c r="AC76" s="18"/>
      <c r="AD76" s="18"/>
      <c r="AE76" s="18"/>
      <c r="AF76" s="18"/>
      <c r="AG76" s="18"/>
    </row>
    <row r="77" spans="1:146" hidden="1">
      <c r="A77" s="488" t="s">
        <v>434</v>
      </c>
      <c r="B77" s="489" t="str">
        <f>IF(E13="RAP %",IF(E15="","",E15),"")</f>
        <v/>
      </c>
      <c r="C77" s="489" t="str">
        <f>IF(F13="RAP %",IF(F15="","",F15),"")</f>
        <v/>
      </c>
      <c r="D77" s="489" t="str">
        <f>IF(G13="RAP %",IF(G15="","",G15),"")</f>
        <v/>
      </c>
      <c r="E77" s="489" t="str">
        <f>IF(H13="RAP %",IF(H15="","",H15),"")</f>
        <v/>
      </c>
      <c r="F77" s="489" t="str">
        <f>IF(I13="RAP %",IF(I15="","",I15),"")</f>
        <v/>
      </c>
      <c r="G77" s="490">
        <f t="shared" si="19"/>
        <v>0</v>
      </c>
      <c r="H77" s="491" t="str">
        <f t="shared" si="20"/>
        <v/>
      </c>
      <c r="I77" s="463"/>
      <c r="J77" s="463"/>
      <c r="P77" s="43"/>
      <c r="Q77" s="43"/>
      <c r="R77" s="43"/>
      <c r="S77" s="43"/>
      <c r="T77" s="43"/>
      <c r="U77" s="43"/>
      <c r="V77" s="43"/>
      <c r="W77" s="43"/>
      <c r="X77" s="18"/>
      <c r="Y77" s="18"/>
      <c r="Z77" s="18"/>
      <c r="AA77" s="18"/>
      <c r="AB77" s="18"/>
      <c r="AC77" s="18"/>
      <c r="AD77" s="18"/>
      <c r="AE77" s="18"/>
      <c r="AF77" s="18"/>
      <c r="AG77" s="18"/>
    </row>
    <row r="78" spans="1:146" hidden="1">
      <c r="A78" s="477" t="s">
        <v>731</v>
      </c>
      <c r="B78" s="478"/>
      <c r="C78" s="479"/>
      <c r="D78" s="476"/>
      <c r="E78" s="476"/>
      <c r="F78" s="476"/>
      <c r="G78" s="476"/>
      <c r="H78" s="476"/>
      <c r="I78" s="463"/>
      <c r="J78" s="463"/>
      <c r="P78" s="43"/>
      <c r="Q78" s="43"/>
      <c r="R78" s="43"/>
      <c r="S78" s="43"/>
      <c r="T78" s="43"/>
      <c r="U78" s="43"/>
      <c r="V78" s="43"/>
      <c r="W78" s="43"/>
      <c r="X78" s="18"/>
      <c r="Y78" s="18"/>
      <c r="Z78" s="18"/>
      <c r="AA78" s="18"/>
      <c r="AB78" s="18"/>
      <c r="AC78" s="18"/>
      <c r="AD78" s="18"/>
      <c r="AE78" s="18"/>
      <c r="AF78" s="18"/>
      <c r="AG78" s="18"/>
    </row>
    <row r="79" spans="1:146" hidden="1">
      <c r="A79" s="480" t="s">
        <v>733</v>
      </c>
      <c r="B79" s="492" t="str">
        <f>IF(B71=1,IF(E16="",E15,E16),"")</f>
        <v/>
      </c>
      <c r="C79" s="492" t="str">
        <f>IF(C71=1,IF(F16="",F15,F16),"")</f>
        <v/>
      </c>
      <c r="D79" s="492" t="str">
        <f>IF(D71=1,IF(G16="",G15,G16),"")</f>
        <v/>
      </c>
      <c r="E79" s="492" t="str">
        <f>IF(E71=1,IF(H16="",H15,H16),"")</f>
        <v/>
      </c>
      <c r="F79" s="492" t="str">
        <f>IF(F71=1,IF(I16="",I15,I16),"")</f>
        <v/>
      </c>
      <c r="G79" s="481">
        <f t="shared" ref="G79:G83" si="21">SUM(B79:F79)</f>
        <v>0</v>
      </c>
      <c r="H79" s="482" t="str">
        <f t="shared" ref="H79:H83" si="22">IF(G79=0,"",G79)</f>
        <v/>
      </c>
      <c r="I79" s="463"/>
      <c r="J79" s="463"/>
      <c r="P79" s="43"/>
      <c r="Q79" s="43"/>
      <c r="R79" s="43"/>
      <c r="S79" s="43"/>
      <c r="T79" s="43"/>
      <c r="U79" s="43"/>
      <c r="V79" s="43"/>
      <c r="W79" s="43"/>
      <c r="X79" s="18"/>
      <c r="Y79" s="18"/>
      <c r="Z79" s="18"/>
      <c r="AA79" s="18"/>
      <c r="AB79" s="18"/>
      <c r="AC79" s="18"/>
      <c r="AD79" s="18"/>
      <c r="AE79" s="18"/>
      <c r="AF79" s="18"/>
      <c r="AG79" s="18"/>
    </row>
    <row r="80" spans="1:146" hidden="1">
      <c r="A80" s="483" t="s">
        <v>734</v>
      </c>
      <c r="B80" s="493" t="str">
        <f>IF(E13=$AT$36,IF(E16="",E15,E16),"")</f>
        <v/>
      </c>
      <c r="C80" s="493" t="str">
        <f t="shared" ref="C80:F80" si="23">IF(F13=$AT$36,IF(F16="",F15,F16),"")</f>
        <v/>
      </c>
      <c r="D80" s="493" t="str">
        <f t="shared" si="23"/>
        <v/>
      </c>
      <c r="E80" s="493" t="str">
        <f t="shared" si="23"/>
        <v/>
      </c>
      <c r="F80" s="493" t="str">
        <f t="shared" si="23"/>
        <v/>
      </c>
      <c r="G80" s="484">
        <f t="shared" si="21"/>
        <v>0</v>
      </c>
      <c r="H80" s="485" t="str">
        <f t="shared" si="22"/>
        <v/>
      </c>
      <c r="I80" s="463"/>
      <c r="J80" s="463"/>
      <c r="P80" s="43"/>
      <c r="Q80" s="43"/>
      <c r="R80" s="43"/>
      <c r="S80" s="43"/>
      <c r="T80" s="43"/>
      <c r="U80" s="43"/>
      <c r="V80" s="43"/>
      <c r="W80" s="43"/>
      <c r="X80" s="18"/>
      <c r="Y80" s="18"/>
      <c r="Z80" s="18"/>
      <c r="AA80" s="18"/>
      <c r="AB80" s="18"/>
      <c r="AC80" s="18"/>
      <c r="AD80" s="18"/>
      <c r="AE80" s="18"/>
      <c r="AF80" s="18"/>
      <c r="AG80" s="18"/>
    </row>
    <row r="81" spans="1:33" hidden="1">
      <c r="A81" s="486" t="s">
        <v>735</v>
      </c>
      <c r="B81" s="494" t="str">
        <f>IF(OR(E13=$AT$37,E13=$AT$38),IF(E16="",E15,E16),"")</f>
        <v/>
      </c>
      <c r="C81" s="494" t="str">
        <f t="shared" ref="C81:F81" si="24">IF(OR(F13=$AT$37,F13=$AT$38),IF(F16="",F15,F16),"")</f>
        <v/>
      </c>
      <c r="D81" s="494" t="str">
        <f t="shared" si="24"/>
        <v/>
      </c>
      <c r="E81" s="494" t="str">
        <f t="shared" si="24"/>
        <v/>
      </c>
      <c r="F81" s="494" t="str">
        <f t="shared" si="24"/>
        <v/>
      </c>
      <c r="G81" s="484">
        <f t="shared" si="21"/>
        <v>0</v>
      </c>
      <c r="H81" s="485" t="str">
        <f t="shared" si="22"/>
        <v/>
      </c>
      <c r="I81" s="463"/>
      <c r="J81" s="463"/>
      <c r="P81" s="43"/>
      <c r="Q81" s="43"/>
      <c r="R81" s="43"/>
      <c r="S81" s="43"/>
      <c r="T81" s="43"/>
      <c r="U81" s="43"/>
      <c r="V81" s="43"/>
      <c r="W81" s="43"/>
      <c r="X81" s="18"/>
      <c r="Y81" s="18"/>
      <c r="Z81" s="18"/>
      <c r="AA81" s="18"/>
      <c r="AB81" s="18"/>
      <c r="AC81" s="18"/>
      <c r="AD81" s="18"/>
      <c r="AE81" s="18"/>
      <c r="AF81" s="18"/>
      <c r="AG81" s="18"/>
    </row>
    <row r="82" spans="1:33" hidden="1">
      <c r="A82" s="486" t="s">
        <v>736</v>
      </c>
      <c r="B82" s="495" t="str">
        <f>IF(OR(E13=$AT$34,E13=$AT$35),IF(E16="",E15,E16),"")</f>
        <v/>
      </c>
      <c r="C82" s="495" t="str">
        <f t="shared" ref="C82:F82" si="25">IF(OR(F13=$AT$34,F13=$AT$35),IF(F16="",F15,F16),"")</f>
        <v/>
      </c>
      <c r="D82" s="495" t="str">
        <f t="shared" si="25"/>
        <v/>
      </c>
      <c r="E82" s="495" t="str">
        <f t="shared" si="25"/>
        <v/>
      </c>
      <c r="F82" s="495" t="str">
        <f t="shared" si="25"/>
        <v/>
      </c>
      <c r="G82" s="484">
        <f t="shared" si="21"/>
        <v>0</v>
      </c>
      <c r="H82" s="485" t="str">
        <f t="shared" si="22"/>
        <v/>
      </c>
      <c r="I82" s="463"/>
      <c r="J82" s="456"/>
      <c r="K82" s="456"/>
      <c r="L82" s="456"/>
      <c r="M82" s="456"/>
      <c r="N82" s="456"/>
      <c r="O82" s="456"/>
      <c r="P82" s="43"/>
      <c r="Q82" s="43"/>
      <c r="R82" s="43"/>
      <c r="S82" s="43"/>
      <c r="T82" s="43"/>
      <c r="U82" s="43"/>
      <c r="V82" s="43"/>
      <c r="W82" s="43"/>
      <c r="X82" s="18"/>
      <c r="Y82" s="18"/>
      <c r="Z82" s="18"/>
      <c r="AA82" s="18"/>
      <c r="AB82" s="18"/>
      <c r="AC82" s="18"/>
      <c r="AD82" s="18"/>
      <c r="AE82" s="18"/>
      <c r="AF82" s="18"/>
      <c r="AG82" s="18"/>
    </row>
    <row r="83" spans="1:33" hidden="1">
      <c r="A83" s="488" t="s">
        <v>434</v>
      </c>
      <c r="B83" s="496" t="str">
        <f>IF(E13="RAP %",IF(E16="",E15,E16),"")</f>
        <v/>
      </c>
      <c r="C83" s="496" t="str">
        <f t="shared" ref="C83:F83" si="26">IF(F13="RAP %",IF(F16="",F15,F16),"")</f>
        <v/>
      </c>
      <c r="D83" s="496" t="str">
        <f t="shared" si="26"/>
        <v/>
      </c>
      <c r="E83" s="496" t="str">
        <f t="shared" si="26"/>
        <v/>
      </c>
      <c r="F83" s="496" t="str">
        <f t="shared" si="26"/>
        <v/>
      </c>
      <c r="G83" s="490">
        <f t="shared" si="21"/>
        <v>0</v>
      </c>
      <c r="H83" s="491" t="str">
        <f t="shared" si="22"/>
        <v/>
      </c>
      <c r="I83" s="42"/>
      <c r="J83" s="456"/>
      <c r="K83" s="456"/>
      <c r="L83" s="456"/>
      <c r="M83" s="456"/>
      <c r="N83" s="456"/>
      <c r="O83" s="456"/>
      <c r="P83" s="43"/>
      <c r="Q83" s="43"/>
      <c r="R83" s="43"/>
      <c r="S83" s="43"/>
      <c r="T83" s="43"/>
      <c r="U83" s="43"/>
      <c r="V83" s="43"/>
      <c r="W83" s="43"/>
      <c r="X83" s="18"/>
      <c r="Y83" s="18"/>
      <c r="Z83" s="18"/>
      <c r="AA83" s="18"/>
      <c r="AB83" s="18"/>
      <c r="AC83" s="18"/>
      <c r="AD83" s="18"/>
      <c r="AE83" s="18"/>
      <c r="AF83" s="18"/>
      <c r="AG83" s="18"/>
    </row>
    <row r="84" spans="1:33">
      <c r="B84" s="185"/>
      <c r="C84" s="42"/>
      <c r="I84" s="42"/>
      <c r="J84" s="456"/>
      <c r="K84" s="456"/>
      <c r="L84" s="456"/>
      <c r="M84" s="456"/>
      <c r="N84" s="456"/>
      <c r="O84" s="456"/>
      <c r="P84" s="43"/>
      <c r="Q84" s="43"/>
      <c r="R84" s="43"/>
      <c r="S84" s="43"/>
      <c r="T84" s="43"/>
      <c r="U84" s="43"/>
      <c r="V84" s="43"/>
      <c r="W84" s="43"/>
      <c r="X84" s="18"/>
      <c r="Y84" s="18"/>
      <c r="Z84" s="18"/>
      <c r="AA84" s="18"/>
      <c r="AB84" s="18"/>
      <c r="AC84" s="18"/>
      <c r="AD84" s="18"/>
      <c r="AE84" s="18"/>
      <c r="AF84" s="18"/>
      <c r="AG84" s="18"/>
    </row>
    <row r="85" spans="1:33">
      <c r="B85" s="185"/>
      <c r="C85" s="42"/>
      <c r="D85" s="456"/>
      <c r="E85" s="456"/>
      <c r="F85" s="456"/>
      <c r="G85" s="456"/>
      <c r="H85" s="456"/>
      <c r="I85" s="456"/>
      <c r="J85" s="456"/>
      <c r="K85" s="456"/>
      <c r="L85" s="456"/>
      <c r="M85" s="456"/>
      <c r="N85" s="456"/>
      <c r="O85" s="456"/>
      <c r="P85" s="43"/>
      <c r="Q85" s="43"/>
      <c r="R85" s="43"/>
      <c r="S85" s="43"/>
      <c r="T85" s="43"/>
      <c r="U85" s="43"/>
      <c r="V85" s="43"/>
      <c r="W85" s="43"/>
      <c r="X85" s="18"/>
      <c r="Y85" s="18"/>
      <c r="Z85" s="18"/>
      <c r="AA85" s="18"/>
      <c r="AB85" s="18"/>
      <c r="AC85" s="18"/>
      <c r="AD85" s="18"/>
      <c r="AE85" s="18"/>
      <c r="AF85" s="18"/>
      <c r="AG85" s="18"/>
    </row>
    <row r="86" spans="1:33">
      <c r="B86" s="185"/>
      <c r="C86" s="42"/>
      <c r="D86" s="456"/>
      <c r="E86" s="456"/>
      <c r="F86" s="456"/>
      <c r="G86" s="456"/>
      <c r="H86" s="456"/>
      <c r="I86" s="456"/>
      <c r="J86" s="456"/>
      <c r="K86" s="456"/>
      <c r="L86" s="456"/>
      <c r="M86" s="456"/>
      <c r="N86" s="456"/>
      <c r="O86" s="456"/>
      <c r="P86" s="43"/>
      <c r="Q86" s="29"/>
      <c r="R86" s="43"/>
      <c r="S86" s="43"/>
      <c r="T86" s="43"/>
      <c r="U86" s="43"/>
      <c r="V86" s="43"/>
      <c r="W86" s="43"/>
      <c r="X86" s="18"/>
      <c r="Y86" s="18"/>
      <c r="Z86" s="18"/>
      <c r="AA86" s="18"/>
      <c r="AB86" s="18"/>
      <c r="AC86" s="18"/>
      <c r="AD86" s="18"/>
      <c r="AE86" s="18"/>
      <c r="AF86" s="18"/>
      <c r="AG86" s="18"/>
    </row>
    <row r="87" spans="1:33">
      <c r="B87" s="185"/>
      <c r="C87" s="42"/>
      <c r="D87" s="456"/>
      <c r="E87" s="456"/>
      <c r="F87" s="456"/>
      <c r="G87" s="456"/>
      <c r="H87" s="456"/>
      <c r="I87" s="456"/>
      <c r="J87" s="456"/>
      <c r="K87" s="456"/>
      <c r="L87" s="456"/>
      <c r="M87" s="456"/>
      <c r="N87" s="456"/>
      <c r="O87" s="456"/>
      <c r="P87" s="43"/>
      <c r="Q87" s="43"/>
      <c r="R87" s="43"/>
      <c r="S87" s="43"/>
      <c r="T87" s="43"/>
      <c r="U87" s="43"/>
      <c r="V87" s="43"/>
      <c r="W87" s="43"/>
      <c r="X87" s="18"/>
      <c r="Y87" s="18"/>
      <c r="Z87" s="18"/>
      <c r="AA87" s="18"/>
      <c r="AB87" s="18"/>
      <c r="AC87" s="18"/>
      <c r="AD87" s="18"/>
      <c r="AE87" s="18"/>
      <c r="AF87" s="18"/>
      <c r="AG87" s="18"/>
    </row>
    <row r="88" spans="1:33">
      <c r="B88" s="185"/>
      <c r="C88" s="42"/>
      <c r="D88" s="456"/>
      <c r="E88" s="456"/>
      <c r="F88" s="456"/>
      <c r="G88" s="456"/>
      <c r="H88" s="456"/>
      <c r="I88" s="456"/>
      <c r="J88" s="456"/>
      <c r="K88" s="456"/>
      <c r="L88" s="456"/>
      <c r="M88" s="456"/>
      <c r="N88" s="456"/>
      <c r="O88" s="456"/>
      <c r="P88" s="43"/>
      <c r="Q88" s="43"/>
      <c r="R88" s="43"/>
      <c r="S88" s="43"/>
      <c r="T88" s="43"/>
      <c r="U88" s="43"/>
      <c r="V88" s="43"/>
      <c r="W88" s="43"/>
      <c r="X88" s="18"/>
      <c r="Y88" s="18"/>
      <c r="Z88" s="18"/>
      <c r="AA88" s="18"/>
      <c r="AB88" s="18"/>
      <c r="AC88" s="18"/>
      <c r="AD88" s="18"/>
      <c r="AE88" s="18"/>
      <c r="AF88" s="18"/>
      <c r="AG88" s="18"/>
    </row>
    <row r="89" spans="1:33">
      <c r="B89" s="185"/>
      <c r="C89" s="42"/>
      <c r="D89" s="456"/>
      <c r="E89" s="456"/>
      <c r="F89" s="456"/>
      <c r="G89" s="456"/>
      <c r="H89" s="456"/>
      <c r="I89" s="456"/>
      <c r="J89" s="456"/>
      <c r="K89" s="456"/>
      <c r="L89" s="456"/>
      <c r="M89" s="456"/>
      <c r="N89" s="456"/>
      <c r="O89" s="456"/>
      <c r="P89" s="43"/>
      <c r="Q89" s="29"/>
      <c r="R89" s="43"/>
      <c r="S89" s="43"/>
      <c r="T89" s="43"/>
      <c r="U89" s="43"/>
      <c r="V89" s="43"/>
      <c r="W89" s="43"/>
      <c r="X89" s="18"/>
      <c r="Y89" s="18"/>
      <c r="Z89" s="18"/>
      <c r="AA89" s="18"/>
      <c r="AB89" s="18"/>
      <c r="AC89" s="18"/>
      <c r="AD89" s="18"/>
      <c r="AE89" s="18"/>
      <c r="AF89" s="18"/>
      <c r="AG89" s="18"/>
    </row>
    <row r="90" spans="1:33">
      <c r="B90" s="185"/>
      <c r="C90" s="42"/>
      <c r="D90" s="456"/>
      <c r="E90" s="456"/>
      <c r="F90" s="456"/>
      <c r="G90" s="456"/>
      <c r="H90" s="456"/>
      <c r="I90" s="456"/>
      <c r="J90" s="456"/>
      <c r="K90" s="456"/>
      <c r="L90" s="456"/>
      <c r="M90" s="456"/>
      <c r="N90" s="456"/>
      <c r="O90" s="456"/>
      <c r="P90" s="43"/>
      <c r="Q90" s="43"/>
      <c r="R90" s="43"/>
      <c r="S90" s="43"/>
      <c r="T90" s="43"/>
      <c r="U90" s="43"/>
      <c r="V90" s="43"/>
      <c r="W90" s="43"/>
      <c r="X90" s="18"/>
      <c r="Y90" s="18"/>
      <c r="Z90" s="18"/>
      <c r="AA90" s="18"/>
      <c r="AB90" s="18"/>
      <c r="AC90" s="18"/>
      <c r="AD90" s="18"/>
      <c r="AE90" s="18"/>
      <c r="AF90" s="18"/>
      <c r="AG90" s="18"/>
    </row>
    <row r="91" spans="1:33">
      <c r="B91" s="185"/>
      <c r="C91" s="42"/>
      <c r="D91" s="456"/>
      <c r="E91" s="456"/>
      <c r="F91" s="456"/>
      <c r="G91" s="456"/>
      <c r="H91" s="456"/>
      <c r="I91" s="456"/>
      <c r="J91" s="456"/>
      <c r="K91" s="456"/>
      <c r="L91" s="456"/>
      <c r="M91" s="456"/>
      <c r="N91" s="456"/>
      <c r="O91" s="456"/>
      <c r="P91" s="43"/>
      <c r="Q91" s="43"/>
      <c r="R91" s="43"/>
      <c r="S91" s="43"/>
      <c r="T91" s="43"/>
      <c r="U91" s="43"/>
      <c r="V91" s="43"/>
      <c r="W91" s="43"/>
      <c r="X91" s="18"/>
      <c r="Y91" s="18"/>
      <c r="Z91" s="18"/>
      <c r="AA91" s="18"/>
      <c r="AB91" s="18"/>
      <c r="AC91" s="18"/>
      <c r="AD91" s="18"/>
      <c r="AE91" s="18"/>
      <c r="AF91" s="18"/>
      <c r="AG91" s="18"/>
    </row>
    <row r="92" spans="1:33">
      <c r="D92" s="456"/>
      <c r="E92" s="456"/>
      <c r="F92" s="456"/>
      <c r="G92" s="456"/>
      <c r="H92" s="456"/>
      <c r="I92" s="456"/>
      <c r="J92" s="456"/>
      <c r="K92" s="456"/>
      <c r="L92" s="456"/>
      <c r="M92" s="456"/>
      <c r="N92" s="456"/>
      <c r="O92" s="456"/>
    </row>
    <row r="93" spans="1:33">
      <c r="D93" s="456"/>
      <c r="E93" s="456"/>
      <c r="F93" s="456"/>
      <c r="G93" s="456"/>
      <c r="H93" s="456"/>
      <c r="I93" s="456"/>
      <c r="J93" s="456"/>
      <c r="K93" s="456"/>
      <c r="L93" s="456"/>
      <c r="M93" s="456"/>
      <c r="N93" s="456"/>
      <c r="O93" s="456"/>
    </row>
    <row r="94" spans="1:33">
      <c r="D94" s="456"/>
      <c r="E94" s="456"/>
      <c r="F94" s="456"/>
      <c r="G94" s="456"/>
      <c r="H94" s="456"/>
      <c r="I94" s="456"/>
      <c r="J94" s="456"/>
      <c r="K94" s="456"/>
      <c r="L94" s="456"/>
      <c r="M94" s="456"/>
      <c r="N94" s="456"/>
      <c r="O94" s="456"/>
    </row>
    <row r="95" spans="1:33">
      <c r="D95" s="456"/>
      <c r="E95" s="456"/>
      <c r="F95" s="456"/>
      <c r="G95" s="456"/>
      <c r="H95" s="456"/>
      <c r="I95" s="456"/>
      <c r="J95" s="456"/>
      <c r="K95" s="456"/>
      <c r="L95" s="456"/>
      <c r="M95" s="456"/>
      <c r="N95" s="456"/>
      <c r="O95" s="456"/>
    </row>
  </sheetData>
  <sheetProtection sheet="1" formatRows="0" insertRows="0"/>
  <mergeCells count="231">
    <mergeCell ref="AX27:AZ28"/>
    <mergeCell ref="L11:P12"/>
    <mergeCell ref="Q11:U12"/>
    <mergeCell ref="Q25:Q27"/>
    <mergeCell ref="O25:O27"/>
    <mergeCell ref="S13:T13"/>
    <mergeCell ref="AN14:AQ14"/>
    <mergeCell ref="AN15:AO15"/>
    <mergeCell ref="AP15:AQ15"/>
    <mergeCell ref="AR15:AS15"/>
    <mergeCell ref="AA13:AA14"/>
    <mergeCell ref="AB13:AB14"/>
    <mergeCell ref="U13:U14"/>
    <mergeCell ref="S14:T14"/>
    <mergeCell ref="Y13:Y14"/>
    <mergeCell ref="U25:U27"/>
    <mergeCell ref="S25:T27"/>
    <mergeCell ref="W18:X18"/>
    <mergeCell ref="S18:T18"/>
    <mergeCell ref="S19:T19"/>
    <mergeCell ref="V25:AB27"/>
    <mergeCell ref="S21:T21"/>
    <mergeCell ref="S22:T22"/>
    <mergeCell ref="Z13:Z14"/>
    <mergeCell ref="AB50:AD50"/>
    <mergeCell ref="X40:AA41"/>
    <mergeCell ref="X31:AE31"/>
    <mergeCell ref="X32:AE32"/>
    <mergeCell ref="AF31:AG31"/>
    <mergeCell ref="AF32:AG32"/>
    <mergeCell ref="N5:Q5"/>
    <mergeCell ref="N7:Q7"/>
    <mergeCell ref="N9:Q9"/>
    <mergeCell ref="AG5:AG6"/>
    <mergeCell ref="AG7:AG8"/>
    <mergeCell ref="N10:Q10"/>
    <mergeCell ref="V11:AG12"/>
    <mergeCell ref="AB9:AB10"/>
    <mergeCell ref="AC9:AD10"/>
    <mergeCell ref="AF5:AF6"/>
    <mergeCell ref="U8:Y8"/>
    <mergeCell ref="AC8:AD8"/>
    <mergeCell ref="AE9:AE10"/>
    <mergeCell ref="U7:Y7"/>
    <mergeCell ref="Z7:AA8"/>
    <mergeCell ref="AB7:AB8"/>
    <mergeCell ref="AC7:AD7"/>
    <mergeCell ref="Z9:AA10"/>
    <mergeCell ref="C51:J51"/>
    <mergeCell ref="O33:O34"/>
    <mergeCell ref="AA51:AG51"/>
    <mergeCell ref="J23:K23"/>
    <mergeCell ref="S23:T23"/>
    <mergeCell ref="W23:X23"/>
    <mergeCell ref="J24:K24"/>
    <mergeCell ref="S24:T24"/>
    <mergeCell ref="W24:X24"/>
    <mergeCell ref="K30:V30"/>
    <mergeCell ref="K31:V32"/>
    <mergeCell ref="U33:U34"/>
    <mergeCell ref="J28:U29"/>
    <mergeCell ref="C49:J49"/>
    <mergeCell ref="V28:AG29"/>
    <mergeCell ref="W30:W51"/>
    <mergeCell ref="T33:T34"/>
    <mergeCell ref="E25:F25"/>
    <mergeCell ref="AB46:AG47"/>
    <mergeCell ref="AB42:AG45"/>
    <mergeCell ref="AF50:AG50"/>
    <mergeCell ref="AE34:AG34"/>
    <mergeCell ref="X34:AD34"/>
    <mergeCell ref="AE39:AG39"/>
    <mergeCell ref="AN27:AR28"/>
    <mergeCell ref="AH25:AH27"/>
    <mergeCell ref="AI25:AI27"/>
    <mergeCell ref="AT27:AV28"/>
    <mergeCell ref="AJ25:AJ27"/>
    <mergeCell ref="AK25:AK27"/>
    <mergeCell ref="G26:H27"/>
    <mergeCell ref="C26:D27"/>
    <mergeCell ref="V13:V14"/>
    <mergeCell ref="W13:X13"/>
    <mergeCell ref="W14:X14"/>
    <mergeCell ref="W15:X15"/>
    <mergeCell ref="S17:T17"/>
    <mergeCell ref="AV15:AW15"/>
    <mergeCell ref="I26:I27"/>
    <mergeCell ref="C17:I17"/>
    <mergeCell ref="R13:R14"/>
    <mergeCell ref="R25:R27"/>
    <mergeCell ref="S15:T15"/>
    <mergeCell ref="S16:T16"/>
    <mergeCell ref="C25:D25"/>
    <mergeCell ref="E26:F27"/>
    <mergeCell ref="C20:D20"/>
    <mergeCell ref="E20:F20"/>
    <mergeCell ref="E18:F18"/>
    <mergeCell ref="G18:H18"/>
    <mergeCell ref="AX15:AY15"/>
    <mergeCell ref="W22:X22"/>
    <mergeCell ref="C21:D21"/>
    <mergeCell ref="C22:D22"/>
    <mergeCell ref="E22:F22"/>
    <mergeCell ref="G22:H22"/>
    <mergeCell ref="J22:K22"/>
    <mergeCell ref="S20:T20"/>
    <mergeCell ref="J17:K17"/>
    <mergeCell ref="C18:D18"/>
    <mergeCell ref="J20:K20"/>
    <mergeCell ref="W19:X19"/>
    <mergeCell ref="W20:X20"/>
    <mergeCell ref="C19:D19"/>
    <mergeCell ref="E19:F19"/>
    <mergeCell ref="G21:H21"/>
    <mergeCell ref="J21:K21"/>
    <mergeCell ref="C15:D15"/>
    <mergeCell ref="C16:D16"/>
    <mergeCell ref="AT15:AU15"/>
    <mergeCell ref="W21:X21"/>
    <mergeCell ref="J16:K16"/>
    <mergeCell ref="H6:I6"/>
    <mergeCell ref="C11:D13"/>
    <mergeCell ref="AZ15:BA15"/>
    <mergeCell ref="I30:I34"/>
    <mergeCell ref="J30:J34"/>
    <mergeCell ref="AF30:AG30"/>
    <mergeCell ref="C29:E32"/>
    <mergeCell ref="F29:H32"/>
    <mergeCell ref="C34:E38"/>
    <mergeCell ref="F34:H38"/>
    <mergeCell ref="X35:AD35"/>
    <mergeCell ref="AE37:AG37"/>
    <mergeCell ref="AE36:AG36"/>
    <mergeCell ref="X37:AD37"/>
    <mergeCell ref="X36:AD36"/>
    <mergeCell ref="AE35:AG35"/>
    <mergeCell ref="C33:E33"/>
    <mergeCell ref="F33:H33"/>
    <mergeCell ref="N33:N34"/>
    <mergeCell ref="G19:H19"/>
    <mergeCell ref="J19:K19"/>
    <mergeCell ref="C28:E28"/>
    <mergeCell ref="F28:H28"/>
    <mergeCell ref="AG25:AG27"/>
    <mergeCell ref="E11:I12"/>
    <mergeCell ref="E13:E14"/>
    <mergeCell ref="F13:F14"/>
    <mergeCell ref="G13:G14"/>
    <mergeCell ref="H13:H14"/>
    <mergeCell ref="I13:I14"/>
    <mergeCell ref="J13:K13"/>
    <mergeCell ref="C14:D14"/>
    <mergeCell ref="J14:K14"/>
    <mergeCell ref="J11:K12"/>
    <mergeCell ref="C2:AG4"/>
    <mergeCell ref="R6:T6"/>
    <mergeCell ref="U6:Y6"/>
    <mergeCell ref="AC6:AD6"/>
    <mergeCell ref="G7:I7"/>
    <mergeCell ref="Z5:AA6"/>
    <mergeCell ref="AB5:AB6"/>
    <mergeCell ref="AC5:AD5"/>
    <mergeCell ref="AE5:AE6"/>
    <mergeCell ref="J7:J8"/>
    <mergeCell ref="K7:K8"/>
    <mergeCell ref="L7:L8"/>
    <mergeCell ref="M7:M8"/>
    <mergeCell ref="R7:T7"/>
    <mergeCell ref="N8:Q8"/>
    <mergeCell ref="N6:Q6"/>
    <mergeCell ref="C5:F10"/>
    <mergeCell ref="M9:M10"/>
    <mergeCell ref="AG9:AG10"/>
    <mergeCell ref="U5:Y5"/>
    <mergeCell ref="G9:G10"/>
    <mergeCell ref="H9:H10"/>
    <mergeCell ref="I9:I10"/>
    <mergeCell ref="G5:I5"/>
    <mergeCell ref="J5:M6"/>
    <mergeCell ref="R5:T5"/>
    <mergeCell ref="J9:J10"/>
    <mergeCell ref="K9:K10"/>
    <mergeCell ref="L9:L10"/>
    <mergeCell ref="P25:P27"/>
    <mergeCell ref="R10:Y10"/>
    <mergeCell ref="R9:Y9"/>
    <mergeCell ref="W16:X16"/>
    <mergeCell ref="W17:X17"/>
    <mergeCell ref="R8:T8"/>
    <mergeCell ref="J15:K15"/>
    <mergeCell ref="J18:K18"/>
    <mergeCell ref="AB49:AG49"/>
    <mergeCell ref="X48:AA48"/>
    <mergeCell ref="K33:K34"/>
    <mergeCell ref="G20:H20"/>
    <mergeCell ref="E21:F21"/>
    <mergeCell ref="G25:H25"/>
    <mergeCell ref="N25:N27"/>
    <mergeCell ref="J25:K27"/>
    <mergeCell ref="L25:L27"/>
    <mergeCell ref="M25:M27"/>
    <mergeCell ref="AB48:AG48"/>
    <mergeCell ref="AC25:AC27"/>
    <mergeCell ref="AD25:AD27"/>
    <mergeCell ref="AE25:AE27"/>
    <mergeCell ref="AF25:AF27"/>
    <mergeCell ref="AE38:AG38"/>
    <mergeCell ref="X50:AA50"/>
    <mergeCell ref="X46:AA47"/>
    <mergeCell ref="X42:AA45"/>
    <mergeCell ref="X38:AD38"/>
    <mergeCell ref="X39:AD39"/>
    <mergeCell ref="X30:AE30"/>
    <mergeCell ref="E53:AE53"/>
    <mergeCell ref="AO72:EP72"/>
    <mergeCell ref="AM70:AN70"/>
    <mergeCell ref="C50:J50"/>
    <mergeCell ref="C47:I48"/>
    <mergeCell ref="C40:E46"/>
    <mergeCell ref="F40:H46"/>
    <mergeCell ref="P33:P34"/>
    <mergeCell ref="Q33:Q34"/>
    <mergeCell ref="F39:H39"/>
    <mergeCell ref="V33:V34"/>
    <mergeCell ref="R33:R34"/>
    <mergeCell ref="S33:S34"/>
    <mergeCell ref="L33:L34"/>
    <mergeCell ref="M33:M34"/>
    <mergeCell ref="AE33:AG33"/>
    <mergeCell ref="X33:AD33"/>
    <mergeCell ref="AB40:AG41"/>
  </mergeCells>
  <conditionalFormatting sqref="AB16:AB24">
    <cfRule type="expression" dxfId="2" priority="1">
      <formula>AND(AB16&lt;&gt;"",AB16&lt;&gt;$AB$15)</formula>
    </cfRule>
  </conditionalFormatting>
  <conditionalFormatting sqref="AE33">
    <cfRule type="expression" dxfId="1" priority="4">
      <formula>$AE$33&lt;0</formula>
    </cfRule>
  </conditionalFormatting>
  <dataValidations count="20">
    <dataValidation allowBlank="1" showInputMessage="1" sqref="J47 I28 V35:V39 E19:E26 W15:X19 U8:Y8 U6:Y6 K35:K46 AC6:AD6 C19:C26 Z15:Z24 V15:V24 W20:W24 AD15:AE24 O15:O24 AG15:AG24 DA70:DY70 EA70 BA70:BC70 BE70:BF70 CU70:CY70 AW70:AY70 AO70:AU70 CL70:CS70 CF70:CH70 BY70:CB70 BP70:BU70 BH70:BL70 G85:G93 N85:N93 N83 A71:I83" xr:uid="{3A748559-FE1C-491C-A3D4-C1E2EF1A16AB}"/>
    <dataValidation type="whole" allowBlank="1" showInputMessage="1" showErrorMessage="1" sqref="AN22:AN24 AP22:AP24 AR22:AR24 AT22:AT24 AV22:AV24 AX22:AX24 AZ22:AZ24" xr:uid="{FBAFBA13-E338-467A-B67D-49D90977CBEC}">
      <formula1>111</formula1>
      <formula2>222</formula2>
    </dataValidation>
    <dataValidation type="decimal" allowBlank="1" showInputMessage="1" showErrorMessage="1" sqref="P14:Q14 R7:Y7 I47:I51 Z5:AA6 Q11 X34 C28:C44 I18 H28:H51 R33:V33 AX38:AZ45 S14 AX26:AZ26 AT45:AV45 AS26:AU27 K31 J14:L14 K57:W58 V11 AC5:AD5 AD14 AC13:AC14 Y13:AB13 AR14:BA14 D95 F28:F51 C47:E51 G7:I8 J5:M8 K33:P33 X51:AA51 X40 J30:J34 R13:R14 J56:J58 X46 K50:V51 BA26:BA27 D28:E39 U13:W14 AG14 J49:J51 N5:O5 N7:O7 N9:O9 R9 AR45 Y49:Z49 X48:X49 AB49 AO26:AR26 AN26:AN27 AV26 AW37:AW45 AW26:AW27 C17:C18 E18 G18 R5:T5 AL33 AS39:AS45 BC70:BE70 AU70:AV70 BG70:BH70 DT70:DV70 AX70 DN70:DO70 AZ70:BA70 K94:N94 O92:O95 K95:O95 F95:H95 D92:H94 G28:G52" xr:uid="{036F3512-30B5-4818-96EC-01625F9604C1}">
      <formula1>111</formula1>
      <formula2>222</formula2>
    </dataValidation>
    <dataValidation type="decimal" allowBlank="1" showInputMessage="1" sqref="C2 I30:I34 J59 J62 Q68 J13:K13 X30:AE32 M13:M14 AE50 AN9:AN13 X50 AE14:AF14 AF59 Q71 P65:P79 C68:J68 C59:I67 Q65 Q59:W64 Q74:W91 N10 AD59 AD62:AD63 AF30:AG31 AC9:AD10 Z7:AA10 AV13:AW13 Q13 AO9 AO25 AO13 AS25:AT25 G9:M10 R6:T6 AB5:AB10 R8:T8 K30 AO33:AR40 N6 N8 R10:Y10 AG9 AG7 E11:I12 AN5:AO8 AN33:AN38 AN29:AR32 AN41:AR44 AF7:AF10 AF5:AG5 AE5:AE8 AD13:AG13 J11 AC15:AC24 Q33:Q34 L48:V49 K49 J48 S13:T13 AE33 AM33 AX27:AZ37 C11 U5:Y5 W30 S15:S24 J65:J67 L65:O68 X42:AA45 AT29:AV44 K95:O95 H85:H93 C83:C84 D85:E93 C85:P91 F85:F94 A72 E69:H69 I84:J84 B79:F79 K85:M93 L84 B81:F82 P84 J83:P83 B83 O85:O93 D83:F83 G5:I5 H6" xr:uid="{2A8D8977-22C4-4BBB-8753-CE9A5CB91E7E}">
      <formula1>111</formula1>
      <formula2>222</formula2>
    </dataValidation>
    <dataValidation type="decimal" allowBlank="1" showErrorMessage="1" error="Value should be between 0.0 and 2500.0" sqref="L15:L24" xr:uid="{DAE16F55-5A7B-4C3B-BCB7-B0DAC4683929}">
      <formula1>0</formula1>
      <formula2>2500</formula2>
    </dataValidation>
    <dataValidation type="whole" allowBlank="1" showInputMessage="1" sqref="AZ15:AZ21 AX15:AX21 AV15:AV21 AT15:AT21 AR15:AR21 AP15:AP21 AN14:AN21" xr:uid="{AA561D60-FB45-4479-94DE-5A55B4CD5ECE}">
      <formula1>111</formula1>
      <formula2>222</formula2>
    </dataValidation>
    <dataValidation type="list" allowBlank="1" showInputMessage="1" showErrorMessage="1" sqref="AF32:AG32" xr:uid="{B625F7B2-2318-43D1-893F-99EBACCC2DE8}">
      <formula1>$AR$16:$AR$17</formula1>
    </dataValidation>
    <dataValidation type="list" allowBlank="1" showInputMessage="1" showErrorMessage="1" sqref="J35:J46 R15:R24" xr:uid="{C92B0157-D6CC-4A27-8F64-D39EB43416E6}">
      <formula1>$AN$16:$AN$20</formula1>
    </dataValidation>
    <dataValidation type="list" allowBlank="1" showInputMessage="1" showErrorMessage="1" sqref="U15:U24" xr:uid="{908B86C1-05BC-4150-B194-F5E87D7E775C}">
      <formula1>$AP$16:$AP$22</formula1>
    </dataValidation>
    <dataValidation type="list" allowBlank="1" showInputMessage="1" sqref="X34:AD39 AE35:AG39" xr:uid="{48A96841-691E-4669-AFE2-F65497A5595C}">
      <formula1>$AN$29:$AN$42</formula1>
    </dataValidation>
    <dataValidation type="whole" allowBlank="1" showInputMessage="1" showErrorMessage="1" error="Needs to be a singe value. If there are multiple lift thickness, check they are in the same price adjustment categories and add it in the comments." prompt="Needs to be a singe value. If there are multiple lift thicknesses, check they are in the same price adjustment categories and add it in the comments." sqref="AE9:AE10" xr:uid="{C99AD0EB-C61E-49A6-9993-1E5649927907}">
      <formula1>0</formula1>
      <formula2>200</formula2>
    </dataValidation>
    <dataValidation type="decimal" allowBlank="1" showErrorMessage="1" error="Value should be between 0 and 2700" sqref="J15:K24" xr:uid="{AD446175-64BF-4B21-9A0C-7072952969EF}">
      <formula1>0</formula1>
      <formula2>2700</formula2>
    </dataValidation>
    <dataValidation type="whole" allowBlank="1" showInputMessage="1" showErrorMessage="1" sqref="I13:I14" xr:uid="{D34D15C1-D766-439D-A117-78284CE78AEA}">
      <formula1>111</formula1>
      <formula2>22222</formula2>
    </dataValidation>
    <dataValidation type="list" allowBlank="1" showInputMessage="1" showErrorMessage="1" sqref="Y15:Y24" xr:uid="{EB81BE1F-A7C6-424F-B135-4D1AE19D699C}">
      <formula1>$AX$16:$AX$17</formula1>
    </dataValidation>
    <dataValidation type="list" allowBlank="1" showInputMessage="1" showErrorMessage="1" sqref="G19:G26 AA15:AA24" xr:uid="{F429915D-1A5F-4C79-B6DC-42F39CF3BA04}">
      <formula1>$AT$16:$AT$20</formula1>
    </dataValidation>
    <dataValidation type="list" allowBlank="1" showInputMessage="1" showErrorMessage="1" prompt="Lift type needs to be the same for the entire lot. If there are multiple lift types, check they are in the same price adjustment categories and add it in the comments." sqref="AB15:AB24" xr:uid="{B66855A7-5EA0-4DAB-9E82-69B5FA7CB8AD}">
      <formula1>$AZ$16:$AZ$19</formula1>
    </dataValidation>
    <dataValidation type="list" allowBlank="1" showInputMessage="1" showErrorMessage="1" sqref="I19:I26" xr:uid="{8C36FAA8-9FF5-417C-9440-736937326062}">
      <formula1>$AV$16:$AV$21</formula1>
    </dataValidation>
    <dataValidation type="list" allowBlank="1" showInputMessage="1" showErrorMessage="1" sqref="AE34:AG34" xr:uid="{7F52D625-F7EB-4E7B-8FE2-18D25D250B52}">
      <formula1>$AX$29:$AX$37</formula1>
    </dataValidation>
    <dataValidation type="list" allowBlank="1" showInputMessage="1" sqref="AE34:AG34" xr:uid="{0565B15B-D3BD-4F83-9C8B-30AE3DF350D5}">
      <formula1>$AX$29:$AX$37</formula1>
    </dataValidation>
    <dataValidation type="list" allowBlank="1" showInputMessage="1" showErrorMessage="1" error="Use cells AT40-AT42 to add a new type here." sqref="E13:H14" xr:uid="{87E8C1A0-67D1-40EE-942B-17373D97F78D}">
      <formula1>$AT$29:$AT$42</formula1>
    </dataValidation>
  </dataValidations>
  <printOptions horizontalCentered="1" verticalCentered="1"/>
  <pageMargins left="0.35433070866141736" right="0.35433070866141736" top="0.19685039370078741" bottom="0.19685039370078741" header="3.937007874015748E-2" footer="0.62992125984251968"/>
  <pageSetup scale="72" orientation="landscape" r:id="rId1"/>
  <headerFooter alignWithMargins="0">
    <oddFooter>&amp;L       Classification: Protected A_x000D_&amp;1#&amp;"Calibri"&amp;11&amp;K000000 Classification: Public</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print="0" autoFill="0" autoLine="0" autoPict="0" altText="_x000a_">
                <anchor moveWithCells="1">
                  <from>
                    <xdr:col>37</xdr:col>
                    <xdr:colOff>19050</xdr:colOff>
                    <xdr:row>32</xdr:row>
                    <xdr:rowOff>19050</xdr:rowOff>
                  </from>
                  <to>
                    <xdr:col>38</xdr:col>
                    <xdr:colOff>9525</xdr:colOff>
                    <xdr:row>32</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897-22C9-49A6-9BD1-95FC0C81D3F0}">
  <dimension ref="A1:DC72"/>
  <sheetViews>
    <sheetView workbookViewId="0">
      <selection activeCell="B15" sqref="B15:AA15"/>
    </sheetView>
  </sheetViews>
  <sheetFormatPr defaultColWidth="9.140625" defaultRowHeight="12.75"/>
  <cols>
    <col min="1" max="12" width="9.140625" style="329"/>
    <col min="13" max="13" width="12.7109375" style="329" customWidth="1"/>
    <col min="14" max="14" width="11.7109375" style="329" customWidth="1"/>
    <col min="15" max="15" width="13.7109375" style="329" customWidth="1"/>
    <col min="16" max="18" width="9.140625" style="329"/>
    <col min="19" max="19" width="14.140625" style="329" customWidth="1"/>
    <col min="20" max="22" width="9.140625" style="329"/>
    <col min="23" max="23" width="11" style="329" bestFit="1" customWidth="1"/>
    <col min="24" max="28" width="9.140625" style="329"/>
    <col min="29" max="97" width="9.140625" style="329" customWidth="1"/>
    <col min="98" max="16384" width="9.140625" style="329"/>
  </cols>
  <sheetData>
    <row r="1" spans="1:107">
      <c r="B1" s="342" t="s">
        <v>517</v>
      </c>
      <c r="AC1" s="329" t="e" cm="1">
        <f t="array" ref="AC1">+B:CSAC:AQ</f>
        <v>#NAME?</v>
      </c>
    </row>
    <row r="2" spans="1:107" ht="76.5">
      <c r="B2" s="467" t="s">
        <v>371</v>
      </c>
      <c r="C2" s="468" t="s">
        <v>372</v>
      </c>
      <c r="D2" s="468" t="s">
        <v>373</v>
      </c>
      <c r="E2" s="468" t="s">
        <v>374</v>
      </c>
      <c r="F2" s="468" t="s">
        <v>377</v>
      </c>
      <c r="G2" s="468" t="s">
        <v>378</v>
      </c>
      <c r="H2" s="468" t="s">
        <v>379</v>
      </c>
      <c r="I2" s="468" t="s">
        <v>380</v>
      </c>
      <c r="J2" s="468" t="s">
        <v>381</v>
      </c>
      <c r="K2" s="468" t="s">
        <v>382</v>
      </c>
      <c r="L2" s="468" t="s">
        <v>383</v>
      </c>
      <c r="M2" s="468" t="s">
        <v>384</v>
      </c>
      <c r="N2" s="468" t="s">
        <v>386</v>
      </c>
      <c r="O2" s="468" t="s">
        <v>389</v>
      </c>
      <c r="P2" s="468" t="s">
        <v>387</v>
      </c>
      <c r="Q2" s="468" t="s">
        <v>388</v>
      </c>
      <c r="R2" s="468" t="s">
        <v>445</v>
      </c>
      <c r="S2" s="468" t="s">
        <v>720</v>
      </c>
      <c r="T2" s="468" t="s">
        <v>446</v>
      </c>
      <c r="U2" s="468" t="s">
        <v>401</v>
      </c>
      <c r="V2" s="468" t="s">
        <v>403</v>
      </c>
      <c r="W2" s="517"/>
      <c r="X2" s="468" t="s">
        <v>405</v>
      </c>
      <c r="Y2" s="468" t="s">
        <v>408</v>
      </c>
      <c r="Z2" s="468" t="s">
        <v>410</v>
      </c>
      <c r="AA2" s="468" t="s">
        <v>412</v>
      </c>
      <c r="AB2" s="468" t="s">
        <v>416</v>
      </c>
      <c r="AC2" s="468" t="s">
        <v>418</v>
      </c>
      <c r="AD2" s="468" t="s">
        <v>447</v>
      </c>
      <c r="AE2" s="468" t="s">
        <v>721</v>
      </c>
      <c r="AF2" s="468" t="s">
        <v>722</v>
      </c>
      <c r="AG2" s="468" t="s">
        <v>448</v>
      </c>
      <c r="AH2" s="468" t="s">
        <v>398</v>
      </c>
      <c r="AI2" s="468" t="s">
        <v>397</v>
      </c>
      <c r="AJ2" s="468" t="s">
        <v>449</v>
      </c>
      <c r="AK2" s="468" t="s">
        <v>450</v>
      </c>
      <c r="AL2" s="468" t="s">
        <v>411</v>
      </c>
      <c r="AM2" s="468" t="s">
        <v>413</v>
      </c>
      <c r="AN2" s="517"/>
      <c r="AO2" s="468" t="s">
        <v>404</v>
      </c>
      <c r="AP2" s="468" t="s">
        <v>406</v>
      </c>
      <c r="AQ2" s="468" t="s">
        <v>407</v>
      </c>
      <c r="AR2" s="468" t="s">
        <v>409</v>
      </c>
      <c r="AS2" s="468" t="s">
        <v>451</v>
      </c>
      <c r="AT2" s="468" t="s">
        <v>452</v>
      </c>
      <c r="AU2" s="468" t="s">
        <v>419</v>
      </c>
      <c r="AV2" s="468" t="s">
        <v>421</v>
      </c>
      <c r="AW2" s="468" t="s">
        <v>427</v>
      </c>
      <c r="AX2" s="468" t="s">
        <v>192</v>
      </c>
      <c r="AY2" s="468" t="s">
        <v>187</v>
      </c>
      <c r="AZ2" s="468" t="s">
        <v>182</v>
      </c>
      <c r="BA2" s="468" t="s">
        <v>175</v>
      </c>
      <c r="BB2" s="468" t="s">
        <v>167</v>
      </c>
      <c r="BC2" s="468" t="s">
        <v>438</v>
      </c>
      <c r="BD2" s="468" t="s">
        <v>144</v>
      </c>
      <c r="BE2" s="468">
        <v>630</v>
      </c>
      <c r="BF2" s="468">
        <v>315</v>
      </c>
      <c r="BG2" s="468">
        <v>160</v>
      </c>
      <c r="BH2" s="468">
        <v>80</v>
      </c>
      <c r="BI2" s="468" t="s">
        <v>435</v>
      </c>
      <c r="BJ2" s="468" t="s">
        <v>453</v>
      </c>
      <c r="BK2" s="468" t="s">
        <v>454</v>
      </c>
      <c r="BL2" s="468" t="s">
        <v>455</v>
      </c>
      <c r="BM2" s="468" t="s">
        <v>456</v>
      </c>
      <c r="BN2" s="468" t="s">
        <v>457</v>
      </c>
      <c r="BO2" s="468" t="s">
        <v>458</v>
      </c>
      <c r="BP2" s="468" t="s">
        <v>459</v>
      </c>
      <c r="BQ2" s="468" t="s">
        <v>460</v>
      </c>
      <c r="BR2" s="468" t="s">
        <v>434</v>
      </c>
      <c r="BS2" s="468" t="s">
        <v>461</v>
      </c>
      <c r="BT2" s="468" t="s">
        <v>462</v>
      </c>
      <c r="BU2" s="468" t="s">
        <v>463</v>
      </c>
      <c r="BV2" s="468" t="s">
        <v>464</v>
      </c>
      <c r="BW2" s="468" t="s">
        <v>465</v>
      </c>
      <c r="BX2" s="468" t="s">
        <v>466</v>
      </c>
      <c r="BY2" s="468" t="s">
        <v>467</v>
      </c>
      <c r="BZ2" s="468" t="s">
        <v>468</v>
      </c>
      <c r="CA2" s="468" t="s">
        <v>440</v>
      </c>
      <c r="CB2" s="468" t="s">
        <v>441</v>
      </c>
      <c r="CC2" s="468" t="s">
        <v>195</v>
      </c>
      <c r="CD2" s="468"/>
      <c r="CE2" s="468"/>
      <c r="CF2" s="468"/>
      <c r="CG2" s="468" t="s">
        <v>723</v>
      </c>
      <c r="CH2" s="465" t="s">
        <v>737</v>
      </c>
      <c r="CI2" s="465" t="s">
        <v>738</v>
      </c>
      <c r="CJ2" s="465" t="s">
        <v>739</v>
      </c>
      <c r="CK2" s="465" t="s">
        <v>740</v>
      </c>
      <c r="CL2" s="466" t="s">
        <v>741</v>
      </c>
    </row>
    <row r="3" spans="1:107" ht="27" customHeight="1">
      <c r="B3" s="319" t="str">
        <f>IF('B.07 JMFSS'!K68="","",'B.07 JMFSS'!K68)</f>
        <v/>
      </c>
      <c r="C3" s="320" t="str">
        <f>IF('B.07 JMFSS'!L68="","",'B.07 JMFSS'!L68)</f>
        <v/>
      </c>
      <c r="D3" s="321" t="str">
        <f>IF('B.07 JMFSS'!M68="","",'B.07 JMFSS'!M68)</f>
        <v/>
      </c>
      <c r="E3" s="321" t="str">
        <f>IF('B.07 JMFSS'!N68="","",'B.07 JMFSS'!N68)</f>
        <v/>
      </c>
      <c r="F3" s="321" t="str">
        <f>IF('B.07 JMFSS'!O68="","",'B.07 JMFSS'!O68)</f>
        <v/>
      </c>
      <c r="G3" s="321" t="str">
        <f>IF('B.07 JMFSS'!P68="","",'B.07 JMFSS'!P68)</f>
        <v/>
      </c>
      <c r="H3" s="321" t="str">
        <f>IF('B.07 JMFSS'!Q68="","",'B.07 JMFSS'!Q68)</f>
        <v/>
      </c>
      <c r="I3" s="321" t="str">
        <f>IF('B.07 JMFSS'!R68="","",'B.07 JMFSS'!R68)</f>
        <v/>
      </c>
      <c r="J3" s="321" t="str">
        <f>IF('B.07 JMFSS'!S68="","",'B.07 JMFSS'!S68)</f>
        <v/>
      </c>
      <c r="K3" s="321" t="str">
        <f>IF('B.07 JMFSS'!T68="","",'B.07 JMFSS'!T68)</f>
        <v/>
      </c>
      <c r="L3" s="321" t="str">
        <f>IF('B.07 JMFSS'!U68="","",'B.07 JMFSS'!U68)</f>
        <v/>
      </c>
      <c r="M3" s="322" t="str">
        <f>IF('B.07 JMFSS'!V68="","",'B.07 JMFSS'!V68)</f>
        <v/>
      </c>
      <c r="N3" s="322" t="str">
        <f>IF('B.07 JMFSS'!W68="","",'B.07 JMFSS'!W68)</f>
        <v/>
      </c>
      <c r="O3" s="321" t="str">
        <f>IF('B.07 JMFSS'!X68="","",'B.07 JMFSS'!X68)</f>
        <v/>
      </c>
      <c r="P3" s="321" t="str">
        <f>IF('B.07 JMFSS'!Y68="","",'B.07 JMFSS'!Y68)</f>
        <v/>
      </c>
      <c r="Q3" s="322" t="str">
        <f>IF('B.07 JMFSS'!Z68="","",'B.07 JMFSS'!Z68)</f>
        <v/>
      </c>
      <c r="R3" s="323" t="str">
        <f>IF('B.07 JMFSS'!AA68="","",'B.07 JMFSS'!AA68)</f>
        <v/>
      </c>
      <c r="S3" s="324" t="str">
        <f>IF('B.07 JMFSS'!AB68="","",'B.07 JMFSS'!AB68)</f>
        <v/>
      </c>
      <c r="T3" s="325" t="str">
        <f>IF('B.07 JMFSS'!AC68="","",'B.07 JMFSS'!AC68)</f>
        <v/>
      </c>
      <c r="U3" s="325" t="str">
        <f>IF('B.07 JMFSS'!AD68="","",'B.07 JMFSS'!AD68)</f>
        <v/>
      </c>
      <c r="V3" s="325" t="str">
        <f>IF('B.07 JMFSS'!AE68="","",'B.07 JMFSS'!AE68)</f>
        <v/>
      </c>
      <c r="W3" s="344" t="str">
        <f>IF('B.07 JMFSS'!AF68="","",'B.07 JMFSS'!AF68)</f>
        <v/>
      </c>
      <c r="X3" s="325" t="str">
        <f>IF('B.07 JMFSS'!AG68="","",'B.07 JMFSS'!AG68)</f>
        <v/>
      </c>
      <c r="Y3" s="324" t="str">
        <f>IF('B.07 JMFSS'!AH68="","",'B.07 JMFSS'!AH68)</f>
        <v/>
      </c>
      <c r="Z3" s="325" t="str">
        <f>IF('B.07 JMFSS'!AI68="","",'B.07 JMFSS'!AI68)</f>
        <v/>
      </c>
      <c r="AA3" s="325" t="str">
        <f>IF('B.07 JMFSS'!AJ68="","",'B.07 JMFSS'!AJ68)</f>
        <v/>
      </c>
      <c r="AB3" s="325" t="str">
        <f>IF('B.07 JMFSS'!AK68="","",'B.07 JMFSS'!AK68)</f>
        <v/>
      </c>
      <c r="AC3" s="326" t="str">
        <f>IF('B.07 JMFSS'!AL68="","",'B.07 JMFSS'!AL68)</f>
        <v/>
      </c>
      <c r="AD3" s="327" t="str">
        <f>IF('B.07 JMFSS'!AM68="","",'B.07 JMFSS'!AM68)</f>
        <v/>
      </c>
      <c r="AE3" s="444" t="str">
        <f>IF('B.07 JMFSS'!AN68="","",'B.07 JMFSS'!AN68)</f>
        <v/>
      </c>
      <c r="AF3" s="444" t="str">
        <f>IF('B.07 JMFSS'!AO68="","",'B.07 JMFSS'!AO68)</f>
        <v/>
      </c>
      <c r="AG3" s="325" t="str">
        <f>IF('B.07 JMFSS'!AP68="","",'B.07 JMFSS'!AP68)</f>
        <v/>
      </c>
      <c r="AH3" s="325" t="str">
        <f>IF('B.07 JMFSS'!AQ68="","",'B.07 JMFSS'!AQ68)</f>
        <v/>
      </c>
      <c r="AI3" s="324" t="str">
        <f>IF('B.07 JMFSS'!AR68="","",'B.07 JMFSS'!AR68)</f>
        <v/>
      </c>
      <c r="AJ3" s="325" t="str">
        <f>IF('B.07 JMFSS'!AS68="","",'B.07 JMFSS'!AS68)</f>
        <v/>
      </c>
      <c r="AK3" s="444" t="str">
        <f>IF('B.07 JMFSS'!AT68="","",'B.07 JMFSS'!AT68)</f>
        <v/>
      </c>
      <c r="AL3" s="444" t="str">
        <f>IF('B.07 JMFSS'!AU68="","",'B.07 JMFSS'!AU68)</f>
        <v/>
      </c>
      <c r="AM3" s="325" t="str">
        <f>IF('B.07 JMFSS'!AV68="","",'B.07 JMFSS'!AV68)</f>
        <v/>
      </c>
      <c r="AN3" s="344" t="str">
        <f>IF('B.07 JMFSS'!AW68="","",'B.07 JMFSS'!AW68)</f>
        <v/>
      </c>
      <c r="AO3" s="325" t="str">
        <f>IF('B.07 JMFSS'!AX68="","",'B.07 JMFSS'!AX68)</f>
        <v/>
      </c>
      <c r="AP3" s="325" t="str">
        <f>IF('B.07 JMFSS'!AY68="","",'B.07 JMFSS'!AY68)</f>
        <v/>
      </c>
      <c r="AQ3" s="325" t="str">
        <f>IF('B.07 JMFSS'!AZ68="","",'B.07 JMFSS'!AZ68)</f>
        <v/>
      </c>
      <c r="AR3" s="325" t="str">
        <f>IF('B.07 JMFSS'!BA68="","",'B.07 JMFSS'!BA68)</f>
        <v/>
      </c>
      <c r="AS3" s="325" t="str">
        <f>IF('B.07 JMFSS'!BB68="","",'B.07 JMFSS'!BB68)</f>
        <v/>
      </c>
      <c r="AT3" s="325" t="str">
        <f>IF('B.07 JMFSS'!BC68="","",'B.07 JMFSS'!BC68)</f>
        <v/>
      </c>
      <c r="AU3" s="325" t="str">
        <f>IF('B.07 JMFSS'!BD68="","",'B.07 JMFSS'!BD68)</f>
        <v/>
      </c>
      <c r="AV3" s="325" t="str">
        <f>IF('B.07 JMFSS'!BE68="","",'B.07 JMFSS'!BE68)</f>
        <v/>
      </c>
      <c r="AW3" s="324" t="str">
        <f>IF('B.07 JMFSS'!BF68="","",'B.07 JMFSS'!BF68)</f>
        <v/>
      </c>
      <c r="AX3" s="325" t="str">
        <f>IF('B.07 JMFSS'!BG68="","",'B.07 JMFSS'!BG68)</f>
        <v/>
      </c>
      <c r="AY3" s="325" t="str">
        <f>IF('B.07 JMFSS'!BH68="","",'B.07 JMFSS'!BH68)</f>
        <v/>
      </c>
      <c r="AZ3" s="325" t="str">
        <f>IF('B.07 JMFSS'!BI68="","",'B.07 JMFSS'!BI68)</f>
        <v/>
      </c>
      <c r="BA3" s="325" t="str">
        <f>IF('B.07 JMFSS'!BJ68="","",'B.07 JMFSS'!BJ68)</f>
        <v/>
      </c>
      <c r="BB3" s="325" t="str">
        <f>IF('B.07 JMFSS'!BK68="","",'B.07 JMFSS'!BK68)</f>
        <v/>
      </c>
      <c r="BC3" s="325" t="str">
        <f>IF('B.07 JMFSS'!BL68="","",'B.07 JMFSS'!BL68)</f>
        <v/>
      </c>
      <c r="BD3" s="325" t="str">
        <f>IF('B.07 JMFSS'!BM68="","",'B.07 JMFSS'!BM68)</f>
        <v/>
      </c>
      <c r="BE3" s="325" t="str">
        <f>IF('B.07 JMFSS'!BN68="","",'B.07 JMFSS'!BN68)</f>
        <v/>
      </c>
      <c r="BF3" s="325" t="str">
        <f>IF('B.07 JMFSS'!BO68="","",'B.07 JMFSS'!BO68)</f>
        <v/>
      </c>
      <c r="BG3" s="325" t="str">
        <f>IF('B.07 JMFSS'!BP68="","",'B.07 JMFSS'!BP68)</f>
        <v/>
      </c>
      <c r="BH3" s="325" t="str">
        <f>IF('B.07 JMFSS'!BQ68="","",'B.07 JMFSS'!BQ68)</f>
        <v/>
      </c>
      <c r="BI3" s="325" t="str">
        <f>IF('B.07 JMFSS'!BR68="","",'B.07 JMFSS'!BR68)</f>
        <v/>
      </c>
      <c r="BJ3" s="325" t="str">
        <f>IF('B.07 JMFSS'!BS68="","",'B.07 JMFSS'!BS68)</f>
        <v/>
      </c>
      <c r="BK3" s="325" t="str">
        <f>IF('B.07 JMFSS'!BT68="","",'B.07 JMFSS'!BT68)</f>
        <v>COARSE 12.5mm %</v>
      </c>
      <c r="BL3" s="324" t="str">
        <f>IF('B.07 JMFSS'!BU68="","",'B.07 JMFSS'!BU68)</f>
        <v>MF %</v>
      </c>
      <c r="BM3" s="325" t="str">
        <f>IF('B.07 JMFSS'!BV68="","",'B.07 JMFSS'!BV68)</f>
        <v>W. BLEND SAND %</v>
      </c>
      <c r="BN3" s="325" t="str">
        <f>IF('B.07 JMFSS'!BW68="","",'B.07 JMFSS'!BW68)</f>
        <v/>
      </c>
      <c r="BO3" s="325" t="str">
        <f>IF('B.07 JMFSS'!BX68="","",'B.07 JMFSS'!BX68)</f>
        <v/>
      </c>
      <c r="BP3" s="325" t="str">
        <f>IF('B.07 JMFSS'!BY68="","",'B.07 JMFSS'!BY68)</f>
        <v/>
      </c>
      <c r="BQ3" s="325" t="str">
        <f>IF('B.07 JMFSS'!BZ68="","",'B.07 JMFSS'!BZ68)</f>
        <v/>
      </c>
      <c r="BR3" s="325" t="str">
        <f>IF('B.07 JMFSS'!CA68="","",'B.07 JMFSS'!CA68)</f>
        <v>RAP %</v>
      </c>
      <c r="BS3" s="325" t="str">
        <f>IF('B.07 JMFSS'!CB68="","",'B.07 JMFSS'!CB68)</f>
        <v/>
      </c>
      <c r="BT3" s="325" t="str">
        <f>IF('B.07 JMFSS'!CC68="","",'B.07 JMFSS'!CC68)</f>
        <v/>
      </c>
      <c r="BU3" s="325" t="str">
        <f>IF('B.07 JMFSS'!CD68="","",'B.07 JMFSS'!CD68)</f>
        <v/>
      </c>
      <c r="BV3" s="325" t="str">
        <f>IF('B.07 JMFSS'!CE68="","",'B.07 JMFSS'!CE68)</f>
        <v/>
      </c>
      <c r="BW3" s="325" t="str">
        <f>IF('B.07 JMFSS'!CF68="","",'B.07 JMFSS'!CF68)</f>
        <v/>
      </c>
      <c r="BX3" s="325" t="str">
        <f>IF('B.07 JMFSS'!CG68="","",'B.07 JMFSS'!CG68)</f>
        <v/>
      </c>
      <c r="BY3" s="325" t="str">
        <f>IF('B.07 JMFSS'!CH68="","",'B.07 JMFSS'!CH68)</f>
        <v/>
      </c>
      <c r="BZ3" s="326" t="str">
        <f>IF('B.07 JMFSS'!CI68="","",'B.07 JMFSS'!CI68)</f>
        <v/>
      </c>
      <c r="CA3" s="326" t="str">
        <f>IF('B.07 JMFSS'!CJ68="","",'B.07 JMFSS'!CJ68)</f>
        <v/>
      </c>
      <c r="CB3" s="326" t="str">
        <f>IF('B.07 JMFSS'!CK68="","",'B.07 JMFSS'!CK68)</f>
        <v/>
      </c>
      <c r="CC3" s="326" t="str">
        <f>IF('B.07 JMFSS'!CL68="","",'B.07 JMFSS'!CL68)</f>
        <v/>
      </c>
      <c r="CD3" s="326" t="str">
        <f>IF('B.07 JMFSS'!CM68="","",'B.07 JMFSS'!CM68)</f>
        <v/>
      </c>
      <c r="CE3" s="326" t="str">
        <f>IF('B.07 JMFSS'!CN68="","",'B.07 JMFSS'!CN68)</f>
        <v/>
      </c>
      <c r="CF3" s="326" t="str">
        <f>IF('B.07 JMFSS'!CO68="","",'B.07 JMFSS'!CO68)</f>
        <v/>
      </c>
      <c r="CG3" s="326" t="str">
        <f>IF('B.07 JMFSS'!CP68="","",'B.07 JMFSS'!CP68)</f>
        <v/>
      </c>
      <c r="CH3" s="326" t="str">
        <f>IF('B.07 JMFSS'!CQ68="","",'B.07 JMFSS'!CQ68)</f>
        <v/>
      </c>
      <c r="CI3" s="326" t="str">
        <f>IF('B.07 JMFSS'!CR68="","",'B.07 JMFSS'!CR68)</f>
        <v/>
      </c>
      <c r="CJ3" s="326" t="str">
        <f>IF('B.07 JMFSS'!CS68="","",'B.07 JMFSS'!CS68)</f>
        <v/>
      </c>
      <c r="CK3" s="326" t="str">
        <f>IF('B.07 JMFSS'!CT68="","",'B.07 JMFSS'!CT68)</f>
        <v/>
      </c>
      <c r="CL3" s="328" t="str">
        <f>IF('B.07 JMFSS'!CU68="","",'B.07 JMFSS'!CU68)</f>
        <v/>
      </c>
    </row>
    <row r="4" spans="1:107">
      <c r="B4" s="1218"/>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19"/>
      <c r="BB4" s="1219"/>
      <c r="BC4" s="1219"/>
      <c r="BD4" s="1219"/>
      <c r="BE4" s="1219"/>
      <c r="BF4" s="1219"/>
      <c r="BG4" s="1219"/>
      <c r="BH4" s="1219"/>
      <c r="BI4" s="1219"/>
      <c r="BJ4" s="1219"/>
      <c r="BK4" s="1219"/>
      <c r="BL4" s="1219"/>
      <c r="BM4" s="1219"/>
      <c r="BN4" s="1219"/>
      <c r="BO4" s="1219"/>
      <c r="BP4" s="1219"/>
      <c r="BQ4" s="1219"/>
      <c r="BR4" s="1219"/>
      <c r="BS4" s="1219"/>
      <c r="BT4" s="1219"/>
      <c r="BU4" s="1219"/>
      <c r="BV4" s="1219"/>
      <c r="BW4" s="1219"/>
      <c r="BX4" s="1219"/>
      <c r="BY4" s="1219"/>
      <c r="BZ4" s="1219"/>
      <c r="CA4" s="1219"/>
      <c r="CB4" s="1219"/>
      <c r="CC4" s="1219"/>
      <c r="CD4" s="1219"/>
      <c r="CE4" s="1219"/>
      <c r="CF4" s="1219"/>
      <c r="CG4" s="1219"/>
      <c r="CH4" s="1219"/>
      <c r="CI4" s="1219"/>
      <c r="CJ4" s="1219"/>
      <c r="CK4" s="1219"/>
      <c r="CL4" s="1220"/>
    </row>
    <row r="5" spans="1:107">
      <c r="BZ5" s="523"/>
      <c r="CA5" s="523"/>
      <c r="CB5" s="523"/>
      <c r="CC5" s="523"/>
      <c r="CD5" s="523"/>
      <c r="CE5" s="523"/>
    </row>
    <row r="6" spans="1:107">
      <c r="B6" s="342" t="s">
        <v>518</v>
      </c>
    </row>
    <row r="7" spans="1:107" ht="89.25">
      <c r="B7" s="467" t="s">
        <v>343</v>
      </c>
      <c r="C7" s="468" t="s">
        <v>372</v>
      </c>
      <c r="D7" s="468" t="s">
        <v>1</v>
      </c>
      <c r="E7" s="469" t="s">
        <v>11</v>
      </c>
      <c r="F7" s="468" t="s">
        <v>19</v>
      </c>
      <c r="G7" s="468" t="s">
        <v>469</v>
      </c>
      <c r="H7" s="468" t="s">
        <v>470</v>
      </c>
      <c r="I7" s="468" t="s">
        <v>20</v>
      </c>
      <c r="J7" s="468" t="s">
        <v>355</v>
      </c>
      <c r="K7" s="468" t="s">
        <v>13</v>
      </c>
      <c r="L7" s="468" t="s">
        <v>471</v>
      </c>
      <c r="M7" s="468" t="s">
        <v>327</v>
      </c>
      <c r="N7" s="468" t="s">
        <v>331</v>
      </c>
      <c r="O7" s="468" t="s">
        <v>472</v>
      </c>
      <c r="P7" s="468" t="s">
        <v>14</v>
      </c>
      <c r="Q7" s="468" t="s">
        <v>21</v>
      </c>
      <c r="R7" s="468" t="s">
        <v>22</v>
      </c>
      <c r="S7" s="468" t="s">
        <v>326</v>
      </c>
      <c r="T7" s="468" t="s">
        <v>473</v>
      </c>
      <c r="U7" s="468" t="s">
        <v>474</v>
      </c>
      <c r="V7" s="468" t="s">
        <v>454</v>
      </c>
      <c r="W7" s="468" t="s">
        <v>455</v>
      </c>
      <c r="X7" s="468" t="s">
        <v>456</v>
      </c>
      <c r="Y7" s="468" t="s">
        <v>457</v>
      </c>
      <c r="Z7" s="470"/>
      <c r="AA7" s="470"/>
      <c r="AB7" s="470"/>
      <c r="AC7" s="468" t="s">
        <v>434</v>
      </c>
      <c r="AD7" s="468" t="s">
        <v>461</v>
      </c>
      <c r="AE7" s="468" t="s">
        <v>462</v>
      </c>
      <c r="AF7" s="468" t="s">
        <v>463</v>
      </c>
      <c r="AG7" s="468" t="s">
        <v>464</v>
      </c>
      <c r="AH7" s="468" t="s">
        <v>600</v>
      </c>
      <c r="AI7" s="470"/>
      <c r="AJ7" s="470"/>
      <c r="AK7" s="470"/>
      <c r="AL7" s="468" t="s">
        <v>475</v>
      </c>
      <c r="AM7" s="468" t="s">
        <v>476</v>
      </c>
      <c r="AN7" s="468" t="s">
        <v>477</v>
      </c>
      <c r="AO7" s="468" t="s">
        <v>478</v>
      </c>
      <c r="AP7" s="470"/>
      <c r="AQ7" s="470"/>
      <c r="AR7" s="470"/>
      <c r="AS7" s="468" t="s">
        <v>601</v>
      </c>
      <c r="AT7" s="468" t="s">
        <v>479</v>
      </c>
      <c r="AU7" s="468" t="s">
        <v>480</v>
      </c>
      <c r="AV7" s="470"/>
      <c r="AW7" s="470"/>
      <c r="AX7" s="470"/>
      <c r="AY7" s="468" t="s">
        <v>481</v>
      </c>
      <c r="AZ7" s="468" t="s">
        <v>482</v>
      </c>
      <c r="BA7" s="468" t="s">
        <v>483</v>
      </c>
      <c r="BB7" s="468" t="s">
        <v>484</v>
      </c>
      <c r="BC7" s="468" t="s">
        <v>485</v>
      </c>
      <c r="BD7" s="468" t="s">
        <v>486</v>
      </c>
      <c r="BE7" s="468" t="s">
        <v>487</v>
      </c>
      <c r="BF7" s="468" t="s">
        <v>488</v>
      </c>
      <c r="BG7" s="468" t="s">
        <v>33</v>
      </c>
      <c r="BH7" s="468" t="s">
        <v>489</v>
      </c>
      <c r="BI7" s="468" t="s">
        <v>490</v>
      </c>
      <c r="BJ7" s="468" t="s">
        <v>491</v>
      </c>
      <c r="BK7" s="468" t="s">
        <v>492</v>
      </c>
      <c r="BL7" s="468" t="s">
        <v>493</v>
      </c>
      <c r="BM7" s="468" t="s">
        <v>494</v>
      </c>
      <c r="BN7" s="468" t="s">
        <v>495</v>
      </c>
      <c r="BO7" s="468" t="s">
        <v>496</v>
      </c>
      <c r="BP7" s="468" t="s">
        <v>497</v>
      </c>
      <c r="BQ7" s="468" t="s">
        <v>498</v>
      </c>
      <c r="BR7" s="468" t="s">
        <v>499</v>
      </c>
      <c r="BS7" s="468" t="s">
        <v>500</v>
      </c>
      <c r="BT7" s="468" t="s">
        <v>501</v>
      </c>
      <c r="BU7" s="468" t="s">
        <v>502</v>
      </c>
      <c r="BV7" s="468" t="s">
        <v>503</v>
      </c>
      <c r="BW7" s="468" t="s">
        <v>504</v>
      </c>
      <c r="BX7" s="468" t="s">
        <v>505</v>
      </c>
      <c r="BY7" s="468" t="s">
        <v>506</v>
      </c>
      <c r="BZ7" s="468" t="s">
        <v>362</v>
      </c>
      <c r="CA7" s="468" t="s">
        <v>507</v>
      </c>
      <c r="CB7" s="468" t="s">
        <v>364</v>
      </c>
      <c r="CC7" s="468" t="s">
        <v>508</v>
      </c>
      <c r="CD7" s="468" t="s">
        <v>357</v>
      </c>
      <c r="CE7" s="468" t="s">
        <v>509</v>
      </c>
      <c r="CF7" s="468" t="s">
        <v>113</v>
      </c>
      <c r="CG7" s="468" t="s">
        <v>510</v>
      </c>
      <c r="CH7" s="468" t="s">
        <v>114</v>
      </c>
      <c r="CI7" s="468" t="s">
        <v>116</v>
      </c>
      <c r="CJ7" s="468" t="s">
        <v>511</v>
      </c>
      <c r="CK7" s="468" t="s">
        <v>512</v>
      </c>
      <c r="CL7" s="468" t="s">
        <v>513</v>
      </c>
      <c r="CM7" s="468" t="s">
        <v>514</v>
      </c>
      <c r="CN7" s="468" t="s">
        <v>515</v>
      </c>
      <c r="CO7" s="468" t="s">
        <v>516</v>
      </c>
      <c r="CP7" s="470" t="s">
        <v>328</v>
      </c>
      <c r="CQ7" s="470" t="s">
        <v>329</v>
      </c>
      <c r="CR7" s="470" t="s">
        <v>330</v>
      </c>
      <c r="CS7" s="468" t="s">
        <v>345</v>
      </c>
      <c r="CT7" s="465" t="s">
        <v>737</v>
      </c>
      <c r="CU7" s="465" t="s">
        <v>738</v>
      </c>
      <c r="CV7" s="465" t="s">
        <v>739</v>
      </c>
      <c r="CW7" s="465" t="s">
        <v>740</v>
      </c>
      <c r="CX7" s="465" t="s">
        <v>741</v>
      </c>
      <c r="CY7" s="465" t="s">
        <v>742</v>
      </c>
      <c r="CZ7" s="465" t="s">
        <v>743</v>
      </c>
      <c r="DA7" s="465" t="s">
        <v>744</v>
      </c>
      <c r="DB7" s="465" t="s">
        <v>745</v>
      </c>
      <c r="DC7" s="466" t="s">
        <v>746</v>
      </c>
    </row>
    <row r="8" spans="1:107" ht="25.5" customHeight="1">
      <c r="B8" s="330" t="str">
        <f>IF('B.09a Lot Report'!AO71="","",'B.09a Lot Report'!AO71)</f>
        <v/>
      </c>
      <c r="C8" s="331" t="str">
        <f>IF('B.09a Lot Report'!AP71="","",'B.09a Lot Report'!AP71)</f>
        <v/>
      </c>
      <c r="D8" s="332" t="str">
        <f>IF('B.09a Lot Report'!AQ71="","",'B.09a Lot Report'!AQ71)</f>
        <v/>
      </c>
      <c r="E8" s="332" t="str">
        <f>IF('B.09a Lot Report'!AR71="","",'B.09a Lot Report'!AR71)</f>
        <v/>
      </c>
      <c r="F8" s="331" t="str">
        <f>IF('B.09a Lot Report'!AS71="","",'B.09a Lot Report'!AS71)</f>
        <v/>
      </c>
      <c r="G8" s="331" t="str">
        <f>IF('B.09a Lot Report'!AT71="","",'B.09a Lot Report'!AT71)</f>
        <v/>
      </c>
      <c r="H8" s="331" t="str">
        <f>IF('B.09a Lot Report'!AU71="","",'B.09a Lot Report'!AU71)</f>
        <v/>
      </c>
      <c r="I8" s="331" t="str">
        <f>IF('B.09a Lot Report'!AV71="","",'B.09a Lot Report'!AV71)</f>
        <v/>
      </c>
      <c r="J8" s="331" t="str">
        <f>IF('B.09a Lot Report'!AW71="","",'B.09a Lot Report'!AW71)</f>
        <v/>
      </c>
      <c r="K8" s="331" t="str">
        <f>IF('B.09a Lot Report'!AX71="","",'B.09a Lot Report'!AX71)</f>
        <v/>
      </c>
      <c r="L8" s="333" t="str">
        <f>IF('B.09a Lot Report'!AY71="","",'B.09a Lot Report'!AY71)</f>
        <v/>
      </c>
      <c r="M8" s="333" t="str">
        <f>IF('B.09a Lot Report'!AZ71="","",'B.09a Lot Report'!AZ71)</f>
        <v/>
      </c>
      <c r="N8" s="334" t="str">
        <f>IF('B.09a Lot Report'!BA71="","",'B.09a Lot Report'!BA71)</f>
        <v/>
      </c>
      <c r="O8" s="334" t="str">
        <f>IF('B.09a Lot Report'!BB71="","",'B.09a Lot Report'!BB71)</f>
        <v/>
      </c>
      <c r="P8" s="334" t="str">
        <f>IF('B.09a Lot Report'!BC71="","",'B.09a Lot Report'!BC71)</f>
        <v/>
      </c>
      <c r="Q8" s="334" t="str">
        <f>IF('B.09a Lot Report'!BD71="","",'B.09a Lot Report'!BD71)</f>
        <v/>
      </c>
      <c r="R8" s="331" t="str">
        <f>IF('B.09a Lot Report'!BE71="","",'B.09a Lot Report'!BE71)</f>
        <v/>
      </c>
      <c r="S8" s="332" t="str">
        <f>IF('B.09a Lot Report'!BF71="","",'B.09a Lot Report'!BF71)</f>
        <v/>
      </c>
      <c r="T8" s="335" t="str">
        <f>IF('B.09a Lot Report'!BG71="","",'B.09a Lot Report'!BG71)</f>
        <v/>
      </c>
      <c r="U8" s="336" t="str">
        <f>IF('B.09a Lot Report'!BH71="","",'B.09a Lot Report'!BH71)</f>
        <v/>
      </c>
      <c r="V8" s="331" t="str">
        <f>IF('B.09a Lot Report'!BI71="","",'B.09a Lot Report'!BI71)</f>
        <v>COARSE 12.5mm %</v>
      </c>
      <c r="W8" s="331" t="str">
        <f>IF('B.09a Lot Report'!BJ71="","",'B.09a Lot Report'!BJ71)</f>
        <v>MF %</v>
      </c>
      <c r="X8" s="331" t="str">
        <f>IF('B.09a Lot Report'!BK71="","",'B.09a Lot Report'!BK71)</f>
        <v>W. BLEND SAND %</v>
      </c>
      <c r="Y8" s="331" t="str">
        <f>IF('B.09a Lot Report'!BL71="","",'B.09a Lot Report'!BL71)</f>
        <v/>
      </c>
      <c r="Z8" s="321" t="str">
        <f>IF('B.09a Lot Report'!BM71="","",'B.09a Lot Report'!BM71)</f>
        <v/>
      </c>
      <c r="AA8" s="321" t="str">
        <f>IF('B.09a Lot Report'!BN71="","",'B.09a Lot Report'!BN71)</f>
        <v/>
      </c>
      <c r="AB8" s="321" t="str">
        <f>IF('B.09a Lot Report'!BO71="","",'B.09a Lot Report'!BO71)</f>
        <v/>
      </c>
      <c r="AC8" s="331" t="str">
        <f>IF('B.09a Lot Report'!BP71="","",'B.09a Lot Report'!BP71)</f>
        <v>RAP %</v>
      </c>
      <c r="AD8" s="333" t="str">
        <f>IF('B.09a Lot Report'!BQ71="","",'B.09a Lot Report'!BQ71)</f>
        <v/>
      </c>
      <c r="AE8" s="331" t="str">
        <f>IF('B.09a Lot Report'!BR71="","",'B.09a Lot Report'!BR71)</f>
        <v/>
      </c>
      <c r="AF8" s="333" t="str">
        <f>IF('B.09a Lot Report'!BS71="","",'B.09a Lot Report'!BS71)</f>
        <v/>
      </c>
      <c r="AG8" s="333" t="str">
        <f>IF('B.09a Lot Report'!BT71="","",'B.09a Lot Report'!BT71)</f>
        <v/>
      </c>
      <c r="AH8" s="333" t="str">
        <f>IF('B.09a Lot Report'!BU71="","",'B.09a Lot Report'!BU71)</f>
        <v/>
      </c>
      <c r="AI8" s="321" t="str">
        <f>IF('B.09a Lot Report'!BV71="","",'B.09a Lot Report'!BV71)</f>
        <v/>
      </c>
      <c r="AJ8" s="321" t="str">
        <f>IF('B.09a Lot Report'!BW71="","",'B.09a Lot Report'!BW71)</f>
        <v/>
      </c>
      <c r="AK8" s="321" t="str">
        <f>IF('B.09a Lot Report'!BX71="","",'B.09a Lot Report'!BX71)</f>
        <v/>
      </c>
      <c r="AL8" s="333" t="str">
        <f>IF('B.09a Lot Report'!BY71="","",'B.09a Lot Report'!BY71)</f>
        <v/>
      </c>
      <c r="AM8" s="333" t="str">
        <f>IF('B.09a Lot Report'!BZ71="","",'B.09a Lot Report'!BZ71)</f>
        <v/>
      </c>
      <c r="AN8" s="333" t="str">
        <f>IF('B.09a Lot Report'!CA71="","",'B.09a Lot Report'!CA71)</f>
        <v/>
      </c>
      <c r="AO8" s="333" t="str">
        <f>IF('B.09a Lot Report'!CB71="","",'B.09a Lot Report'!CB71)</f>
        <v/>
      </c>
      <c r="AP8" s="321" t="str">
        <f>IF('B.09a Lot Report'!CC71="","",'B.09a Lot Report'!CC71)</f>
        <v/>
      </c>
      <c r="AQ8" s="321" t="str">
        <f>IF('B.09a Lot Report'!CD71="","",'B.09a Lot Report'!CD71)</f>
        <v/>
      </c>
      <c r="AR8" s="321" t="str">
        <f>IF('B.09a Lot Report'!CE71="","",'B.09a Lot Report'!CE71)</f>
        <v/>
      </c>
      <c r="AS8" s="333" t="str">
        <f>IF('B.09a Lot Report'!CF71="","",'B.09a Lot Report'!CF71)</f>
        <v/>
      </c>
      <c r="AT8" s="333" t="str">
        <f>IF('B.09a Lot Report'!CG71="","",'B.09a Lot Report'!CG71)</f>
        <v/>
      </c>
      <c r="AU8" s="334" t="str">
        <f>IF('B.09a Lot Report'!CH71="","",'B.09a Lot Report'!CH71)</f>
        <v/>
      </c>
      <c r="AV8" s="321" t="str">
        <f>IF('B.09a Lot Report'!CI71="","",'B.09a Lot Report'!CI71)</f>
        <v/>
      </c>
      <c r="AW8" s="321" t="str">
        <f>IF('B.09a Lot Report'!CJ71="","",'B.09a Lot Report'!CJ71)</f>
        <v/>
      </c>
      <c r="AX8" s="321" t="str">
        <f>IF('B.09a Lot Report'!CK71="","",'B.09a Lot Report'!CK71)</f>
        <v/>
      </c>
      <c r="AY8" s="334" t="str">
        <f>IF('B.09a Lot Report'!CL71="","",'B.09a Lot Report'!CL71)</f>
        <v/>
      </c>
      <c r="AZ8" s="334" t="str">
        <f>IF('B.09a Lot Report'!CM71="","",'B.09a Lot Report'!CM71)</f>
        <v/>
      </c>
      <c r="BA8" s="334" t="str">
        <f>IF('B.09a Lot Report'!CN71="","",'B.09a Lot Report'!CN71)</f>
        <v/>
      </c>
      <c r="BB8" s="336" t="str">
        <f>IF('B.09a Lot Report'!CO71="","",'B.09a Lot Report'!CO71)</f>
        <v/>
      </c>
      <c r="BC8" s="336" t="str">
        <f>IF('B.09a Lot Report'!CP71="","",'B.09a Lot Report'!CP71)</f>
        <v/>
      </c>
      <c r="BD8" s="334" t="str">
        <f>IF('B.09a Lot Report'!CQ71="","",'B.09a Lot Report'!CQ71)</f>
        <v/>
      </c>
      <c r="BE8" s="336" t="str">
        <f>IF('B.09a Lot Report'!CR71="","",'B.09a Lot Report'!CR71)</f>
        <v/>
      </c>
      <c r="BF8" s="336" t="str">
        <f>IF('B.09a Lot Report'!CS71="","",'B.09a Lot Report'!CS71)</f>
        <v/>
      </c>
      <c r="BG8" s="331" t="str">
        <f>IF('B.09a Lot Report'!CT71="","",'B.09a Lot Report'!CT71)</f>
        <v/>
      </c>
      <c r="BH8" s="333" t="str">
        <f>IF('B.09a Lot Report'!CU71="","",'B.09a Lot Report'!CU71)</f>
        <v/>
      </c>
      <c r="BI8" s="334" t="str">
        <f>IF('B.09a Lot Report'!CV71="","",'B.09a Lot Report'!CV71)</f>
        <v/>
      </c>
      <c r="BJ8" s="334" t="str">
        <f>IF('B.09a Lot Report'!CW71="","",'B.09a Lot Report'!CW71)</f>
        <v/>
      </c>
      <c r="BK8" s="334" t="str">
        <f>IF('B.09a Lot Report'!CX71="","",'B.09a Lot Report'!CX71)</f>
        <v/>
      </c>
      <c r="BL8" s="336" t="str">
        <f>IF('B.09a Lot Report'!CY71="","",'B.09a Lot Report'!CY71)</f>
        <v/>
      </c>
      <c r="BM8" s="334" t="str">
        <f>IF('B.09a Lot Report'!CZ71="","",'B.09a Lot Report'!CZ71)</f>
        <v/>
      </c>
      <c r="BN8" s="334" t="str">
        <f>IF('B.09a Lot Report'!DA71="","",'B.09a Lot Report'!DA71)</f>
        <v/>
      </c>
      <c r="BO8" s="334" t="str">
        <f>IF('B.09a Lot Report'!DB71="","",'B.09a Lot Report'!DB71)</f>
        <v/>
      </c>
      <c r="BP8" s="334" t="str">
        <f>IF('B.09a Lot Report'!DC71="","",'B.09a Lot Report'!DC71)</f>
        <v/>
      </c>
      <c r="BQ8" s="334" t="str">
        <f>IF('B.09a Lot Report'!DD71="","",'B.09a Lot Report'!DD71)</f>
        <v/>
      </c>
      <c r="BR8" s="334" t="str">
        <f>IF('B.09a Lot Report'!DE71="","",'B.09a Lot Report'!DE71)</f>
        <v/>
      </c>
      <c r="BS8" s="334" t="str">
        <f>IF('B.09a Lot Report'!DF71="","",'B.09a Lot Report'!DF71)</f>
        <v/>
      </c>
      <c r="BT8" s="334" t="str">
        <f>IF('B.09a Lot Report'!DG71="","",'B.09a Lot Report'!DG71)</f>
        <v/>
      </c>
      <c r="BU8" s="334" t="str">
        <f>IF('B.09a Lot Report'!DH71="","",'B.09a Lot Report'!DH71)</f>
        <v/>
      </c>
      <c r="BV8" s="334" t="str">
        <f>IF('B.09a Lot Report'!DI71="","",'B.09a Lot Report'!DI71)</f>
        <v/>
      </c>
      <c r="BW8" s="334" t="str">
        <f>IF('B.09a Lot Report'!DJ71="","",'B.09a Lot Report'!DJ71)</f>
        <v/>
      </c>
      <c r="BX8" s="334" t="str">
        <f>IF('B.09a Lot Report'!DK71="","",'B.09a Lot Report'!DK71)</f>
        <v/>
      </c>
      <c r="BY8" s="334" t="str">
        <f>IF('B.09a Lot Report'!DL71="","",'B.09a Lot Report'!DL71)</f>
        <v/>
      </c>
      <c r="BZ8" s="334" t="str">
        <f>IF('B.09a Lot Report'!DM71="","",'B.09a Lot Report'!DM71)</f>
        <v/>
      </c>
      <c r="CA8" s="334" t="str">
        <f>IF('B.09a Lot Report'!DN71="","",'B.09a Lot Report'!DN71)</f>
        <v/>
      </c>
      <c r="CB8" s="337" t="str">
        <f>IF('B.09a Lot Report'!DO71="","",'B.09a Lot Report'!DO71)</f>
        <v/>
      </c>
      <c r="CC8" s="338" t="str">
        <f>IF('B.09a Lot Report'!DP71="","",'B.09a Lot Report'!DP71)</f>
        <v>Data Missing</v>
      </c>
      <c r="CD8" s="331" t="str">
        <f>IF('B.09a Lot Report'!DQ71="","",'B.09a Lot Report'!DQ71)</f>
        <v/>
      </c>
      <c r="CE8" s="331" t="str">
        <f>IF('B.09a Lot Report'!DR71="","",'B.09a Lot Report'!DR71)</f>
        <v>HCS: EDITION 16, 2019</v>
      </c>
      <c r="CF8" s="331" t="str">
        <f>IF('B.09a Lot Report'!DS71="","",'B.09a Lot Report'!DS71)</f>
        <v/>
      </c>
      <c r="CG8" s="331" t="str">
        <f>IF('B.09a Lot Report'!DT71="","",'B.09a Lot Report'!DT71)</f>
        <v/>
      </c>
      <c r="CH8" s="331" t="str">
        <f>IF('B.09a Lot Report'!DU71="","",'B.09a Lot Report'!DU71)</f>
        <v/>
      </c>
      <c r="CI8" s="331" t="str">
        <f>IF('B.09a Lot Report'!DV71="","",'B.09a Lot Report'!DV71)</f>
        <v/>
      </c>
      <c r="CJ8" s="331" t="str">
        <f>IF('B.09a Lot Report'!DW71="","",'B.09a Lot Report'!DW71)</f>
        <v>Enter Lift Thickness on Lot Report</v>
      </c>
      <c r="CK8" s="331" t="str">
        <f>IF('B.09a Lot Report'!DX71="","",'B.09a Lot Report'!DX71)</f>
        <v>Specify QC or QA lot in Lot Paving Report (AD30)</v>
      </c>
      <c r="CL8" s="339" t="str">
        <f>IF('B.09a Lot Report'!DY71="","",'B.09a Lot Report'!DY71)</f>
        <v/>
      </c>
      <c r="CM8" s="331" t="b">
        <f>IF('B.09a Lot Report'!DZ71="","",'B.09a Lot Report'!DZ71)</f>
        <v>0</v>
      </c>
      <c r="CN8" s="331">
        <f>IF('B.09a Lot Report'!EA71="","",'B.09a Lot Report'!EA71)</f>
        <v>0</v>
      </c>
      <c r="CO8" s="340" t="str">
        <f>IF('B.09a Lot Report'!EB71="","",'B.09a Lot Report'!EB71)</f>
        <v/>
      </c>
      <c r="CP8" s="332" t="str">
        <f>IF('B.09a Lot Report'!EC71="","",'B.09a Lot Report'!EC71)</f>
        <v/>
      </c>
      <c r="CQ8" s="336" t="str">
        <f>IF('B.09a Lot Report'!ED71="","",'B.09a Lot Report'!ED71)</f>
        <v/>
      </c>
      <c r="CR8" s="334" t="str">
        <f>IF('B.09a Lot Report'!EE71="","",'B.09a Lot Report'!EE71)</f>
        <v/>
      </c>
      <c r="CS8" s="334" t="str">
        <f>IF('B.09a Lot Report'!EF71="","",'B.09a Lot Report'!EF71)</f>
        <v/>
      </c>
      <c r="CT8" s="334" t="str">
        <f>IF('B.09a Lot Report'!EG71="","",'B.09a Lot Report'!EG71)</f>
        <v/>
      </c>
      <c r="CU8" s="334" t="str">
        <f>IF('B.09a Lot Report'!EH71="","",'B.09a Lot Report'!EH71)</f>
        <v/>
      </c>
      <c r="CV8" s="334" t="str">
        <f>IF('B.09a Lot Report'!EI71="","",'B.09a Lot Report'!EI71)</f>
        <v/>
      </c>
      <c r="CW8" s="334" t="str">
        <f>IF('B.09a Lot Report'!EJ71="","",'B.09a Lot Report'!EJ71)</f>
        <v/>
      </c>
      <c r="CX8" s="334" t="str">
        <f>IF('B.09a Lot Report'!EK71="","",'B.09a Lot Report'!EK71)</f>
        <v/>
      </c>
      <c r="CY8" s="334" t="str">
        <f>IF('B.09a Lot Report'!EL71="","",'B.09a Lot Report'!EL71)</f>
        <v/>
      </c>
      <c r="CZ8" s="334" t="str">
        <f>IF('B.09a Lot Report'!EM71="","",'B.09a Lot Report'!EM71)</f>
        <v/>
      </c>
      <c r="DA8" s="334" t="str">
        <f>IF('B.09a Lot Report'!EN71="","",'B.09a Lot Report'!EN71)</f>
        <v/>
      </c>
      <c r="DB8" s="334" t="str">
        <f>IF('B.09a Lot Report'!EO71="","",'B.09a Lot Report'!EO71)</f>
        <v/>
      </c>
      <c r="DC8" s="341" t="str">
        <f>IF('B.09a Lot Report'!EP71="","",'B.09a Lot Report'!EP71)</f>
        <v/>
      </c>
    </row>
    <row r="9" spans="1:107">
      <c r="B9" s="872"/>
      <c r="C9" s="873"/>
      <c r="D9" s="873"/>
      <c r="E9" s="873"/>
      <c r="F9" s="873"/>
      <c r="G9" s="873"/>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c r="AG9" s="873"/>
      <c r="AH9" s="873"/>
      <c r="AI9" s="873"/>
      <c r="AJ9" s="873"/>
      <c r="AK9" s="873"/>
      <c r="AL9" s="873"/>
      <c r="AM9" s="873"/>
      <c r="AN9" s="873"/>
      <c r="AO9" s="873"/>
      <c r="AP9" s="873"/>
      <c r="AQ9" s="873"/>
      <c r="AR9" s="873"/>
      <c r="AS9" s="873"/>
      <c r="AT9" s="873"/>
      <c r="AU9" s="873"/>
      <c r="AV9" s="873"/>
      <c r="AW9" s="873"/>
      <c r="AX9" s="873"/>
      <c r="AY9" s="873"/>
      <c r="AZ9" s="873"/>
      <c r="BA9" s="873"/>
      <c r="BB9" s="873"/>
      <c r="BC9" s="873"/>
      <c r="BD9" s="873"/>
      <c r="BE9" s="873"/>
      <c r="BF9" s="873"/>
      <c r="BG9" s="873"/>
      <c r="BH9" s="873"/>
      <c r="BI9" s="873"/>
      <c r="BJ9" s="873"/>
      <c r="BK9" s="873"/>
      <c r="BL9" s="873"/>
      <c r="BM9" s="873"/>
      <c r="BN9" s="873"/>
      <c r="BO9" s="873"/>
      <c r="BP9" s="873"/>
      <c r="BQ9" s="873"/>
      <c r="BR9" s="873"/>
      <c r="BS9" s="873"/>
      <c r="BT9" s="873"/>
      <c r="BU9" s="873"/>
      <c r="BV9" s="873"/>
      <c r="BW9" s="873"/>
      <c r="BX9" s="873"/>
      <c r="BY9" s="873"/>
      <c r="BZ9" s="873"/>
      <c r="CA9" s="873"/>
      <c r="CB9" s="873"/>
      <c r="CC9" s="873"/>
      <c r="CD9" s="873"/>
      <c r="CE9" s="873"/>
      <c r="CF9" s="873"/>
      <c r="CG9" s="873"/>
      <c r="CH9" s="873"/>
      <c r="CI9" s="873"/>
      <c r="CJ9" s="873"/>
      <c r="CK9" s="873"/>
      <c r="CL9" s="873"/>
      <c r="CM9" s="873"/>
      <c r="CN9" s="873"/>
      <c r="CO9" s="873"/>
      <c r="CP9" s="873"/>
      <c r="CQ9" s="873"/>
      <c r="CR9" s="873"/>
      <c r="CS9" s="873"/>
      <c r="CT9" s="873"/>
      <c r="CU9" s="873"/>
      <c r="CV9" s="873"/>
      <c r="CW9" s="873"/>
      <c r="CX9" s="873"/>
      <c r="CY9" s="873"/>
      <c r="CZ9" s="873"/>
      <c r="DA9" s="873"/>
      <c r="DB9" s="873"/>
      <c r="DC9" s="874"/>
    </row>
    <row r="11" spans="1:107">
      <c r="A11" s="523"/>
      <c r="B11" s="523"/>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row>
    <row r="12" spans="1:107">
      <c r="A12" s="345"/>
      <c r="B12" s="346" t="s">
        <v>519</v>
      </c>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row>
    <row r="13" spans="1:107" ht="51">
      <c r="A13" s="347" t="s">
        <v>520</v>
      </c>
      <c r="B13" s="348" t="s">
        <v>521</v>
      </c>
      <c r="C13" s="349" t="s">
        <v>520</v>
      </c>
      <c r="D13" s="349" t="s">
        <v>522</v>
      </c>
      <c r="E13" s="349" t="s">
        <v>523</v>
      </c>
      <c r="F13" s="349" t="s">
        <v>524</v>
      </c>
      <c r="G13" s="349" t="s">
        <v>525</v>
      </c>
      <c r="H13" s="349" t="s">
        <v>526</v>
      </c>
      <c r="I13" s="349" t="s">
        <v>527</v>
      </c>
      <c r="J13" s="349" t="s">
        <v>528</v>
      </c>
      <c r="K13" s="349" t="s">
        <v>529</v>
      </c>
      <c r="L13" s="349" t="s">
        <v>530</v>
      </c>
      <c r="M13" s="349" t="s">
        <v>531</v>
      </c>
      <c r="N13" s="349" t="s">
        <v>532</v>
      </c>
      <c r="O13" s="349" t="s">
        <v>533</v>
      </c>
      <c r="P13" s="349" t="s">
        <v>534</v>
      </c>
      <c r="Q13" s="349" t="s">
        <v>535</v>
      </c>
      <c r="R13" s="349" t="s">
        <v>536</v>
      </c>
      <c r="S13" s="349" t="s">
        <v>537</v>
      </c>
      <c r="T13" s="349" t="s">
        <v>538</v>
      </c>
      <c r="U13" s="349" t="s">
        <v>539</v>
      </c>
      <c r="V13" s="349" t="s">
        <v>540</v>
      </c>
      <c r="W13" s="349" t="s">
        <v>541</v>
      </c>
      <c r="X13" s="349" t="s">
        <v>542</v>
      </c>
      <c r="Y13" s="349" t="s">
        <v>543</v>
      </c>
      <c r="Z13" s="349" t="s">
        <v>544</v>
      </c>
      <c r="AA13" s="350" t="s">
        <v>545</v>
      </c>
      <c r="AB13" s="345"/>
      <c r="AC13" s="345"/>
      <c r="AD13" s="345"/>
      <c r="AE13" s="345"/>
      <c r="AF13" s="345"/>
      <c r="AG13" s="345"/>
      <c r="AH13" s="345"/>
      <c r="AI13" s="345"/>
      <c r="AJ13" s="345"/>
      <c r="AK13" s="345"/>
      <c r="AL13" s="345"/>
      <c r="AM13" s="345"/>
      <c r="AN13" s="345"/>
      <c r="AO13" s="345"/>
    </row>
    <row r="14" spans="1:107">
      <c r="A14" s="641"/>
      <c r="B14" s="330" t="str">
        <f>L3</f>
        <v/>
      </c>
      <c r="C14" s="331">
        <f>A14</f>
        <v>0</v>
      </c>
      <c r="D14" s="331" t="s">
        <v>709</v>
      </c>
      <c r="E14" s="331" t="e">
        <f>VLOOKUP(P3,K44:M72,2,FALSE)</f>
        <v>#N/A</v>
      </c>
      <c r="F14" s="331" t="e">
        <f>VLOOKUP(Q3,B44:C72,2,FALSE)</f>
        <v>#N/A</v>
      </c>
      <c r="G14" s="331" t="e">
        <f>VLOOKUP(AC3,O44:P63,2,FALSE)</f>
        <v>#N/A</v>
      </c>
      <c r="H14" s="331"/>
      <c r="I14" s="331"/>
      <c r="J14" s="334" t="str">
        <f>U3</f>
        <v/>
      </c>
      <c r="K14" s="332" t="str">
        <f>R3</f>
        <v/>
      </c>
      <c r="L14" s="336" t="str">
        <f>S3</f>
        <v/>
      </c>
      <c r="M14" s="334" t="str">
        <f>AJ3</f>
        <v/>
      </c>
      <c r="N14" s="334" t="str">
        <f>AH3</f>
        <v/>
      </c>
      <c r="O14" s="335" t="str">
        <f>AD3</f>
        <v/>
      </c>
      <c r="P14" s="352" t="str">
        <f>AP3</f>
        <v/>
      </c>
      <c r="Q14" s="336" t="str">
        <f>AQ3</f>
        <v/>
      </c>
      <c r="R14" s="334" t="str">
        <f>CH3</f>
        <v/>
      </c>
      <c r="S14" s="334" t="str">
        <f t="shared" ref="S14:V14" si="0">CI3</f>
        <v/>
      </c>
      <c r="T14" s="334" t="str">
        <f t="shared" si="0"/>
        <v/>
      </c>
      <c r="U14" s="334" t="str">
        <f t="shared" si="0"/>
        <v/>
      </c>
      <c r="V14" s="334" t="str">
        <f t="shared" si="0"/>
        <v/>
      </c>
      <c r="W14" s="353" t="str">
        <f>M3</f>
        <v/>
      </c>
      <c r="X14" s="336" t="str">
        <f>X3</f>
        <v/>
      </c>
      <c r="Y14" s="331" t="str">
        <f>CC3</f>
        <v/>
      </c>
      <c r="Z14" s="333" t="str">
        <f>AK3</f>
        <v/>
      </c>
      <c r="AA14" s="354" t="str">
        <f>BZ3</f>
        <v/>
      </c>
      <c r="AB14" s="345"/>
      <c r="AC14" s="345"/>
      <c r="AD14" s="345"/>
      <c r="AE14" s="345"/>
      <c r="AF14" s="345"/>
      <c r="AG14" s="345"/>
      <c r="AH14" s="345"/>
      <c r="AI14" s="345"/>
      <c r="AJ14" s="345"/>
      <c r="AK14" s="345"/>
      <c r="AL14" s="345"/>
      <c r="AM14" s="345"/>
      <c r="AN14" s="345"/>
      <c r="AO14" s="345"/>
    </row>
    <row r="15" spans="1:107">
      <c r="A15" s="345"/>
      <c r="B15" s="1224"/>
      <c r="C15" s="1225"/>
      <c r="D15" s="1225"/>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6"/>
      <c r="AB15" s="345"/>
      <c r="AC15" s="345"/>
      <c r="AD15" s="345"/>
      <c r="AE15" s="345"/>
      <c r="AF15" s="345"/>
      <c r="AG15" s="345"/>
      <c r="AH15" s="345"/>
      <c r="AI15" s="345"/>
      <c r="AJ15" s="345"/>
      <c r="AK15" s="345"/>
      <c r="AL15" s="345"/>
      <c r="AM15" s="345"/>
      <c r="AN15" s="345"/>
      <c r="AO15" s="345"/>
    </row>
    <row r="16" spans="1:107" s="57" customFormat="1">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3"/>
      <c r="DC16" s="523"/>
    </row>
    <row r="17" spans="1:41">
      <c r="A17" s="345"/>
      <c r="B17" s="355" t="s">
        <v>616</v>
      </c>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row>
    <row r="18" spans="1:41" ht="95.25" customHeight="1">
      <c r="A18" s="345"/>
      <c r="B18" s="348" t="s">
        <v>521</v>
      </c>
      <c r="C18" s="349" t="s">
        <v>602</v>
      </c>
      <c r="D18" s="349" t="s">
        <v>603</v>
      </c>
      <c r="E18" s="349" t="s">
        <v>604</v>
      </c>
      <c r="F18" s="349" t="s">
        <v>605</v>
      </c>
      <c r="G18" s="349" t="s">
        <v>606</v>
      </c>
      <c r="H18" s="349" t="s">
        <v>607</v>
      </c>
      <c r="I18" s="349" t="s">
        <v>608</v>
      </c>
      <c r="J18" s="349" t="s">
        <v>609</v>
      </c>
      <c r="K18" s="349" t="s">
        <v>610</v>
      </c>
      <c r="L18" s="349" t="s">
        <v>611</v>
      </c>
      <c r="M18" s="349" t="s">
        <v>547</v>
      </c>
      <c r="N18" s="349" t="s">
        <v>598</v>
      </c>
      <c r="O18" s="349" t="s">
        <v>548</v>
      </c>
      <c r="P18" s="349" t="s">
        <v>549</v>
      </c>
      <c r="Q18" s="349" t="s">
        <v>550</v>
      </c>
      <c r="R18" s="349" t="s">
        <v>552</v>
      </c>
      <c r="S18" s="349" t="s">
        <v>553</v>
      </c>
      <c r="T18" s="349" t="s">
        <v>554</v>
      </c>
      <c r="U18" s="349" t="s">
        <v>599</v>
      </c>
      <c r="V18" s="349" t="s">
        <v>555</v>
      </c>
      <c r="W18" s="349" t="s">
        <v>612</v>
      </c>
      <c r="X18" s="349" t="s">
        <v>613</v>
      </c>
      <c r="Y18" s="349" t="s">
        <v>556</v>
      </c>
      <c r="Z18" s="349" t="s">
        <v>557</v>
      </c>
      <c r="AA18" s="349" t="s">
        <v>614</v>
      </c>
      <c r="AB18" s="350" t="s">
        <v>615</v>
      </c>
      <c r="AC18" s="345"/>
      <c r="AD18" s="345"/>
      <c r="AE18" s="345"/>
      <c r="AF18" s="345"/>
      <c r="AG18" s="345"/>
      <c r="AH18" s="345"/>
      <c r="AI18" s="345"/>
      <c r="AJ18" s="345"/>
      <c r="AK18" s="345"/>
      <c r="AL18" s="345"/>
      <c r="AM18" s="345"/>
      <c r="AN18" s="345"/>
      <c r="AO18" s="345"/>
    </row>
    <row r="19" spans="1:41" ht="18" customHeight="1">
      <c r="A19" s="345"/>
      <c r="B19" s="330" t="str">
        <f>L3</f>
        <v/>
      </c>
      <c r="C19" s="356" t="str">
        <f>T3</f>
        <v/>
      </c>
      <c r="D19" s="357" t="str">
        <f>V3</f>
        <v/>
      </c>
      <c r="E19" s="334" t="str">
        <f>Y3</f>
        <v/>
      </c>
      <c r="F19" s="357" t="str">
        <f>AG3</f>
        <v/>
      </c>
      <c r="G19" s="358" t="str">
        <f>BZ3</f>
        <v/>
      </c>
      <c r="H19" s="357" t="str">
        <f>AR3</f>
        <v/>
      </c>
      <c r="I19" s="357" t="str">
        <f>AL3</f>
        <v/>
      </c>
      <c r="J19" s="357" t="str">
        <f>AM3</f>
        <v/>
      </c>
      <c r="K19" s="358"/>
      <c r="L19" s="357" t="str">
        <f>AO3</f>
        <v/>
      </c>
      <c r="M19" s="334" t="str">
        <f>AX3</f>
        <v/>
      </c>
      <c r="N19" s="334" t="str">
        <f>AY3</f>
        <v/>
      </c>
      <c r="O19" s="334" t="str">
        <f>AZ3</f>
        <v/>
      </c>
      <c r="P19" s="334" t="str">
        <f>BA3</f>
        <v/>
      </c>
      <c r="Q19" s="334" t="str">
        <f>BB3</f>
        <v/>
      </c>
      <c r="R19" s="334" t="str">
        <f>BD3</f>
        <v/>
      </c>
      <c r="S19" s="334" t="str">
        <f>BE3</f>
        <v/>
      </c>
      <c r="T19" s="334" t="str">
        <f>BF3</f>
        <v/>
      </c>
      <c r="U19" s="334" t="str">
        <f>BG3</f>
        <v/>
      </c>
      <c r="V19" s="334" t="str">
        <f>BH3</f>
        <v/>
      </c>
      <c r="W19" s="334" t="str">
        <f>AT3</f>
        <v/>
      </c>
      <c r="X19" s="334" t="str">
        <f>AS3</f>
        <v/>
      </c>
      <c r="Y19" s="331" t="str">
        <f>AV3</f>
        <v/>
      </c>
      <c r="Z19" s="336" t="str">
        <f>AU3</f>
        <v/>
      </c>
      <c r="AA19" s="334" t="str">
        <f>AA3</f>
        <v/>
      </c>
      <c r="AB19" s="341" t="str">
        <f>Z3</f>
        <v/>
      </c>
      <c r="AC19" s="345"/>
      <c r="AD19" s="345"/>
      <c r="AE19" s="345"/>
      <c r="AF19" s="345"/>
      <c r="AG19" s="345"/>
      <c r="AH19" s="345"/>
      <c r="AI19" s="345"/>
      <c r="AJ19" s="345"/>
      <c r="AK19" s="345"/>
      <c r="AL19" s="345"/>
      <c r="AM19" s="345"/>
      <c r="AN19" s="345"/>
      <c r="AO19" s="345"/>
    </row>
    <row r="20" spans="1:41" ht="18" customHeight="1">
      <c r="A20" s="345"/>
      <c r="B20" s="1221"/>
      <c r="C20" s="1222"/>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3"/>
      <c r="AC20" s="345"/>
      <c r="AD20" s="345"/>
      <c r="AE20" s="345"/>
      <c r="AF20" s="345"/>
      <c r="AG20" s="345"/>
      <c r="AH20" s="345"/>
      <c r="AI20" s="345"/>
      <c r="AJ20" s="345"/>
      <c r="AK20" s="345"/>
      <c r="AL20" s="345"/>
      <c r="AM20" s="345"/>
      <c r="AN20" s="345"/>
      <c r="AO20" s="345"/>
    </row>
    <row r="21" spans="1:41">
      <c r="A21" s="345"/>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row>
    <row r="22" spans="1:41">
      <c r="A22" s="345"/>
      <c r="B22" s="346" t="s">
        <v>558</v>
      </c>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row>
    <row r="23" spans="1:41" ht="51">
      <c r="A23" s="345"/>
      <c r="B23" s="351" t="s">
        <v>559</v>
      </c>
      <c r="C23" s="349" t="s">
        <v>560</v>
      </c>
      <c r="D23" s="349" t="s">
        <v>521</v>
      </c>
      <c r="E23" s="349" t="s">
        <v>561</v>
      </c>
      <c r="F23" s="349" t="s">
        <v>562</v>
      </c>
      <c r="G23" s="349" t="s">
        <v>563</v>
      </c>
      <c r="H23" s="349" t="s">
        <v>564</v>
      </c>
      <c r="I23" s="349" t="s">
        <v>565</v>
      </c>
      <c r="J23" s="349" t="s">
        <v>566</v>
      </c>
      <c r="K23" s="349" t="s">
        <v>567</v>
      </c>
      <c r="L23" s="349" t="s">
        <v>568</v>
      </c>
      <c r="M23" s="349" t="s">
        <v>569</v>
      </c>
      <c r="N23" s="349" t="s">
        <v>570</v>
      </c>
      <c r="O23" s="349" t="s">
        <v>571</v>
      </c>
      <c r="P23" s="349" t="s">
        <v>572</v>
      </c>
      <c r="Q23" s="349" t="s">
        <v>573</v>
      </c>
      <c r="R23" s="349" t="s">
        <v>574</v>
      </c>
      <c r="S23" s="349" t="s">
        <v>532</v>
      </c>
      <c r="T23" s="349" t="s">
        <v>575</v>
      </c>
      <c r="U23" s="349" t="s">
        <v>576</v>
      </c>
      <c r="V23" s="349" t="s">
        <v>577</v>
      </c>
      <c r="W23" s="349" t="s">
        <v>578</v>
      </c>
      <c r="X23" s="349" t="s">
        <v>579</v>
      </c>
      <c r="Y23" s="349" t="s">
        <v>580</v>
      </c>
      <c r="Z23" s="349" t="s">
        <v>581</v>
      </c>
      <c r="AA23" s="349" t="s">
        <v>582</v>
      </c>
      <c r="AB23" s="349" t="s">
        <v>583</v>
      </c>
      <c r="AC23" s="349" t="s">
        <v>584</v>
      </c>
      <c r="AD23" s="349" t="s">
        <v>585</v>
      </c>
      <c r="AE23" s="349" t="s">
        <v>586</v>
      </c>
      <c r="AF23" s="349" t="s">
        <v>587</v>
      </c>
      <c r="AG23" s="349" t="s">
        <v>588</v>
      </c>
      <c r="AH23" s="349" t="s">
        <v>589</v>
      </c>
      <c r="AI23" s="349" t="s">
        <v>590</v>
      </c>
      <c r="AJ23" s="349" t="s">
        <v>591</v>
      </c>
      <c r="AK23" s="349" t="s">
        <v>592</v>
      </c>
      <c r="AL23" s="349" t="s">
        <v>593</v>
      </c>
      <c r="AM23" s="349" t="s">
        <v>594</v>
      </c>
      <c r="AN23" s="349" t="s">
        <v>595</v>
      </c>
      <c r="AO23" s="350" t="s">
        <v>596</v>
      </c>
    </row>
    <row r="24" spans="1:41">
      <c r="A24" s="345"/>
      <c r="B24" s="642"/>
      <c r="C24" s="331" t="str">
        <f>'B.09a Lot Report'!AT71</f>
        <v/>
      </c>
      <c r="D24" s="331" t="str">
        <f>'B.09a Lot Report'!AW71</f>
        <v/>
      </c>
      <c r="E24" s="331" t="str">
        <f>'B.09a Lot Report'!EB71</f>
        <v/>
      </c>
      <c r="F24" s="331" t="str">
        <f>'B.09a Lot Report'!CT71</f>
        <v/>
      </c>
      <c r="G24" s="331" t="b">
        <v>1</v>
      </c>
      <c r="H24" s="337" t="str">
        <f>'B.09a Lot Report'!DO71</f>
        <v/>
      </c>
      <c r="I24" s="331" t="str">
        <f>'B.09a Lot Report'!BE71</f>
        <v/>
      </c>
      <c r="J24" s="336" t="str">
        <f>'B.09a Lot Report'!DM71</f>
        <v/>
      </c>
      <c r="K24" s="336" t="str">
        <f>'B.09a Lot Report'!DN71</f>
        <v/>
      </c>
      <c r="L24" s="334" t="str">
        <f>CY8</f>
        <v/>
      </c>
      <c r="M24" s="334" t="str">
        <f t="shared" ref="M24:P24" si="1">CZ8</f>
        <v/>
      </c>
      <c r="N24" s="334" t="str">
        <f t="shared" si="1"/>
        <v/>
      </c>
      <c r="O24" s="334" t="str">
        <f t="shared" si="1"/>
        <v/>
      </c>
      <c r="P24" s="334" t="str">
        <f t="shared" si="1"/>
        <v/>
      </c>
      <c r="Q24" s="472" t="s">
        <v>747</v>
      </c>
      <c r="R24" s="334" t="str">
        <f>'B.09a Lot Report'!CQ71</f>
        <v/>
      </c>
      <c r="S24" s="336" t="str">
        <f>'B.09a Lot Report'!BD71</f>
        <v/>
      </c>
      <c r="T24" s="331" t="str">
        <f>'B.09a Lot Report'!CS71</f>
        <v/>
      </c>
      <c r="U24" s="333" t="str">
        <f>'B.09a Lot Report'!CU71</f>
        <v/>
      </c>
      <c r="V24" s="334" t="str">
        <f>'B.09a Lot Report'!CV71</f>
        <v/>
      </c>
      <c r="W24" s="334" t="str">
        <f>'B.09a Lot Report'!CW71</f>
        <v/>
      </c>
      <c r="X24" s="334" t="str">
        <f>'B.09a Lot Report'!CX71</f>
        <v/>
      </c>
      <c r="Y24" s="336" t="str">
        <f>'B.09a Lot Report'!CR71</f>
        <v/>
      </c>
      <c r="Z24" s="331"/>
      <c r="AA24" s="331"/>
      <c r="AB24" s="331"/>
      <c r="AC24" s="331"/>
      <c r="AD24" s="339" t="str">
        <f>'B.09a Lot Report'!DY71</f>
        <v/>
      </c>
      <c r="AE24" s="331"/>
      <c r="AF24" s="331" t="str">
        <f>'B.09a Lot Report'!DX71</f>
        <v>Specify QC or QA lot in Lot Paving Report (AD30)</v>
      </c>
      <c r="AG24" s="331" t="str">
        <f>'B.09a Lot Report'!DQ71</f>
        <v/>
      </c>
      <c r="AH24" s="331"/>
      <c r="AI24" s="331"/>
      <c r="AJ24" s="334" t="str">
        <f>'B.09a Lot Report'!CV71</f>
        <v/>
      </c>
      <c r="AK24" s="334" t="str">
        <f>'B.09a Lot Report'!CW71</f>
        <v/>
      </c>
      <c r="AL24" s="331" t="e">
        <f>'B.09a Lot Report'!CX71/100</f>
        <v>#VALUE!</v>
      </c>
      <c r="AM24" s="331" t="str">
        <f>'B.09a Lot Report'!DW71</f>
        <v>Enter Lift Thickness on Lot Report</v>
      </c>
      <c r="AN24" s="331"/>
      <c r="AO24" s="354">
        <f>'B.09a Lot Report'!EA71</f>
        <v>0</v>
      </c>
    </row>
    <row r="25" spans="1:41">
      <c r="A25" s="345"/>
      <c r="C25" s="122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6"/>
    </row>
    <row r="26" spans="1:41">
      <c r="A26" s="345"/>
      <c r="B26" s="345"/>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row>
    <row r="27" spans="1:41">
      <c r="A27" s="345"/>
      <c r="B27" s="355" t="s">
        <v>597</v>
      </c>
      <c r="C27" s="345"/>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row>
    <row r="28" spans="1:41" ht="38.25">
      <c r="A28" s="345"/>
      <c r="B28" s="348" t="s">
        <v>559</v>
      </c>
      <c r="C28" s="349" t="s">
        <v>574</v>
      </c>
      <c r="D28" s="349" t="s">
        <v>546</v>
      </c>
      <c r="E28" s="349" t="s">
        <v>547</v>
      </c>
      <c r="F28" s="349" t="s">
        <v>598</v>
      </c>
      <c r="G28" s="349" t="s">
        <v>548</v>
      </c>
      <c r="H28" s="349" t="s">
        <v>549</v>
      </c>
      <c r="I28" s="349" t="s">
        <v>550</v>
      </c>
      <c r="J28" s="349" t="s">
        <v>551</v>
      </c>
      <c r="K28" s="349" t="s">
        <v>552</v>
      </c>
      <c r="L28" s="349" t="s">
        <v>553</v>
      </c>
      <c r="M28" s="349" t="s">
        <v>554</v>
      </c>
      <c r="N28" s="349" t="s">
        <v>599</v>
      </c>
      <c r="O28" s="350" t="s">
        <v>555</v>
      </c>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row>
    <row r="29" spans="1:41">
      <c r="A29" s="345"/>
      <c r="B29" s="330">
        <f>B24</f>
        <v>0</v>
      </c>
      <c r="C29" s="331" t="str">
        <f>'B.09a Lot Report'!CZ71</f>
        <v/>
      </c>
      <c r="D29" s="334" t="str">
        <f>'B.09a Lot Report'!DA71</f>
        <v/>
      </c>
      <c r="E29" s="334" t="str">
        <f>'B.09a Lot Report'!DB71</f>
        <v/>
      </c>
      <c r="F29" s="334" t="str">
        <f>'B.09a Lot Report'!DC71</f>
        <v/>
      </c>
      <c r="G29" s="334" t="str">
        <f>'B.09a Lot Report'!DD71</f>
        <v/>
      </c>
      <c r="H29" s="334" t="str">
        <f>'B.09a Lot Report'!DE71</f>
        <v/>
      </c>
      <c r="I29" s="334" t="str">
        <f>'B.09a Lot Report'!DF71</f>
        <v/>
      </c>
      <c r="J29" s="334" t="str">
        <f>'B.09a Lot Report'!DG71</f>
        <v/>
      </c>
      <c r="K29" s="334" t="str">
        <f>'B.09a Lot Report'!DH71</f>
        <v/>
      </c>
      <c r="L29" s="334" t="str">
        <f>'B.09a Lot Report'!DI71</f>
        <v/>
      </c>
      <c r="M29" s="334" t="str">
        <f>'B.09a Lot Report'!DJ71</f>
        <v/>
      </c>
      <c r="N29" s="334" t="str">
        <f>'B.09a Lot Report'!DK71</f>
        <v/>
      </c>
      <c r="O29" s="341" t="str">
        <f>'B.09a Lot Report'!DL71</f>
        <v/>
      </c>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row>
    <row r="30" spans="1:41">
      <c r="A30" s="345"/>
      <c r="B30" s="1221"/>
      <c r="C30" s="1222"/>
      <c r="D30" s="1222"/>
      <c r="E30" s="1222"/>
      <c r="F30" s="1222"/>
      <c r="G30" s="1222"/>
      <c r="H30" s="1222"/>
      <c r="I30" s="1222"/>
      <c r="J30" s="1222"/>
      <c r="K30" s="1222"/>
      <c r="L30" s="1222"/>
      <c r="M30" s="1222"/>
      <c r="N30" s="1222"/>
      <c r="O30" s="1223"/>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row>
    <row r="43" spans="2:20">
      <c r="B43" s="346" t="s">
        <v>617</v>
      </c>
      <c r="C43" s="346"/>
      <c r="D43" s="346"/>
      <c r="E43" s="346" t="s">
        <v>618</v>
      </c>
      <c r="F43" s="346"/>
      <c r="G43" s="346"/>
      <c r="H43" s="355" t="s">
        <v>619</v>
      </c>
      <c r="I43" s="346"/>
      <c r="J43" s="346"/>
      <c r="K43" s="355" t="s">
        <v>620</v>
      </c>
      <c r="L43" s="346"/>
      <c r="M43" s="355" t="s">
        <v>621</v>
      </c>
      <c r="N43" s="346"/>
      <c r="O43" s="355" t="s">
        <v>622</v>
      </c>
      <c r="P43" s="346"/>
      <c r="Q43" s="346"/>
      <c r="S43" s="355" t="s">
        <v>729</v>
      </c>
    </row>
    <row r="44" spans="2:20">
      <c r="B44" s="359" t="s">
        <v>390</v>
      </c>
      <c r="C44" s="360">
        <v>17</v>
      </c>
      <c r="D44" s="345"/>
      <c r="E44" s="361" t="s">
        <v>81</v>
      </c>
      <c r="F44" s="360">
        <v>1</v>
      </c>
      <c r="G44" s="345"/>
      <c r="H44" s="359" t="s">
        <v>623</v>
      </c>
      <c r="I44" s="360">
        <v>1</v>
      </c>
      <c r="J44" s="345"/>
      <c r="K44" s="359" t="s">
        <v>624</v>
      </c>
      <c r="L44" s="362">
        <v>34</v>
      </c>
      <c r="M44" s="360">
        <v>1</v>
      </c>
      <c r="N44" s="345"/>
      <c r="O44" s="359" t="s">
        <v>625</v>
      </c>
      <c r="P44" s="362">
        <v>1</v>
      </c>
      <c r="Q44" s="360" t="s">
        <v>626</v>
      </c>
      <c r="S44" s="457" t="s">
        <v>375</v>
      </c>
      <c r="T44" s="458">
        <v>1</v>
      </c>
    </row>
    <row r="45" spans="2:20">
      <c r="B45" s="363" t="s">
        <v>627</v>
      </c>
      <c r="C45" s="364">
        <v>22</v>
      </c>
      <c r="D45" s="345"/>
      <c r="E45" s="365" t="s">
        <v>69</v>
      </c>
      <c r="F45" s="364">
        <v>2</v>
      </c>
      <c r="G45" s="345"/>
      <c r="H45" s="363" t="s">
        <v>628</v>
      </c>
      <c r="I45" s="364">
        <v>2</v>
      </c>
      <c r="J45" s="345"/>
      <c r="K45" s="363" t="s">
        <v>359</v>
      </c>
      <c r="L45" s="366">
        <v>35</v>
      </c>
      <c r="M45" s="364">
        <v>1</v>
      </c>
      <c r="N45" s="345"/>
      <c r="O45" s="363" t="s">
        <v>629</v>
      </c>
      <c r="P45" s="366">
        <v>2</v>
      </c>
      <c r="Q45" s="364" t="s">
        <v>630</v>
      </c>
      <c r="S45" s="459" t="s">
        <v>725</v>
      </c>
      <c r="T45" s="460">
        <v>2</v>
      </c>
    </row>
    <row r="46" spans="2:20">
      <c r="B46" s="363" t="s">
        <v>631</v>
      </c>
      <c r="C46" s="364">
        <v>8</v>
      </c>
      <c r="D46" s="345"/>
      <c r="E46" s="365" t="s">
        <v>92</v>
      </c>
      <c r="F46" s="364">
        <v>3</v>
      </c>
      <c r="G46" s="345"/>
      <c r="H46" s="363" t="s">
        <v>632</v>
      </c>
      <c r="I46" s="364">
        <v>3</v>
      </c>
      <c r="J46" s="345"/>
      <c r="K46" s="363" t="s">
        <v>633</v>
      </c>
      <c r="L46" s="366">
        <v>36</v>
      </c>
      <c r="M46" s="364">
        <v>1</v>
      </c>
      <c r="N46" s="345"/>
      <c r="O46" s="363" t="s">
        <v>634</v>
      </c>
      <c r="P46" s="366">
        <v>3</v>
      </c>
      <c r="Q46" s="364" t="s">
        <v>635</v>
      </c>
      <c r="S46" s="459" t="s">
        <v>726</v>
      </c>
      <c r="T46" s="460">
        <v>3</v>
      </c>
    </row>
    <row r="47" spans="2:20">
      <c r="B47" s="363" t="s">
        <v>636</v>
      </c>
      <c r="C47" s="364">
        <v>24</v>
      </c>
      <c r="D47" s="345"/>
      <c r="E47" s="365"/>
      <c r="F47" s="364"/>
      <c r="G47" s="345"/>
      <c r="H47" s="363" t="s">
        <v>637</v>
      </c>
      <c r="I47" s="364">
        <v>4</v>
      </c>
      <c r="J47" s="345"/>
      <c r="K47" s="363" t="s">
        <v>638</v>
      </c>
      <c r="L47" s="366">
        <v>44</v>
      </c>
      <c r="M47" s="364">
        <v>1</v>
      </c>
      <c r="N47" s="345"/>
      <c r="O47" s="363" t="s">
        <v>639</v>
      </c>
      <c r="P47" s="366">
        <v>4</v>
      </c>
      <c r="Q47" s="364" t="s">
        <v>640</v>
      </c>
      <c r="S47" s="459" t="s">
        <v>727</v>
      </c>
      <c r="T47" s="460">
        <v>4</v>
      </c>
    </row>
    <row r="48" spans="2:20">
      <c r="B48" s="363" t="s">
        <v>641</v>
      </c>
      <c r="C48" s="364">
        <v>10</v>
      </c>
      <c r="D48" s="345"/>
      <c r="E48" s="365"/>
      <c r="F48" s="364"/>
      <c r="G48" s="345"/>
      <c r="H48" s="363" t="s">
        <v>642</v>
      </c>
      <c r="I48" s="364">
        <v>5</v>
      </c>
      <c r="J48" s="345"/>
      <c r="K48" s="363" t="s">
        <v>643</v>
      </c>
      <c r="L48" s="366">
        <v>37</v>
      </c>
      <c r="M48" s="364">
        <v>1</v>
      </c>
      <c r="N48" s="345"/>
      <c r="O48" s="363" t="s">
        <v>644</v>
      </c>
      <c r="P48" s="366">
        <v>5</v>
      </c>
      <c r="Q48" s="364" t="s">
        <v>626</v>
      </c>
      <c r="S48" s="459" t="s">
        <v>728</v>
      </c>
      <c r="T48" s="460">
        <v>7</v>
      </c>
    </row>
    <row r="49" spans="2:20">
      <c r="B49" s="363" t="s">
        <v>645</v>
      </c>
      <c r="C49" s="364">
        <v>23</v>
      </c>
      <c r="D49" s="345"/>
      <c r="E49" s="367"/>
      <c r="F49" s="368"/>
      <c r="G49" s="345"/>
      <c r="H49" s="363" t="s">
        <v>646</v>
      </c>
      <c r="I49" s="364">
        <v>6</v>
      </c>
      <c r="J49" s="345"/>
      <c r="K49" s="363" t="s">
        <v>647</v>
      </c>
      <c r="L49" s="366">
        <v>38</v>
      </c>
      <c r="M49" s="364">
        <v>1</v>
      </c>
      <c r="N49" s="345"/>
      <c r="O49" s="363" t="s">
        <v>648</v>
      </c>
      <c r="P49" s="366">
        <v>6</v>
      </c>
      <c r="Q49" s="364"/>
      <c r="S49" s="459" t="s">
        <v>93</v>
      </c>
      <c r="T49" s="460">
        <v>5</v>
      </c>
    </row>
    <row r="50" spans="2:20">
      <c r="B50" s="363" t="s">
        <v>649</v>
      </c>
      <c r="C50" s="364">
        <v>6</v>
      </c>
      <c r="D50" s="345"/>
      <c r="E50" s="345"/>
      <c r="F50" s="345"/>
      <c r="G50" s="345"/>
      <c r="H50" s="363" t="s">
        <v>650</v>
      </c>
      <c r="I50" s="364">
        <v>7</v>
      </c>
      <c r="J50" s="345"/>
      <c r="K50" s="363" t="s">
        <v>651</v>
      </c>
      <c r="L50" s="366">
        <v>39</v>
      </c>
      <c r="M50" s="364">
        <v>1</v>
      </c>
      <c r="N50" s="345"/>
      <c r="O50" s="363" t="s">
        <v>652</v>
      </c>
      <c r="P50" s="366">
        <v>7</v>
      </c>
      <c r="Q50" s="364" t="s">
        <v>653</v>
      </c>
      <c r="S50" s="459"/>
      <c r="T50" s="460"/>
    </row>
    <row r="51" spans="2:20">
      <c r="B51" s="363" t="s">
        <v>654</v>
      </c>
      <c r="C51" s="364">
        <f>C50</f>
        <v>6</v>
      </c>
      <c r="D51" s="345"/>
      <c r="E51" s="345"/>
      <c r="F51" s="345"/>
      <c r="G51" s="345"/>
      <c r="H51" s="363" t="s">
        <v>655</v>
      </c>
      <c r="I51" s="364">
        <v>8</v>
      </c>
      <c r="J51" s="345"/>
      <c r="K51" s="363" t="s">
        <v>656</v>
      </c>
      <c r="L51" s="366">
        <v>40</v>
      </c>
      <c r="M51" s="364">
        <v>1</v>
      </c>
      <c r="N51" s="345"/>
      <c r="O51" s="363" t="s">
        <v>657</v>
      </c>
      <c r="P51" s="366">
        <v>8</v>
      </c>
      <c r="Q51" s="364" t="s">
        <v>658</v>
      </c>
      <c r="S51" s="459"/>
      <c r="T51" s="460"/>
    </row>
    <row r="52" spans="2:20">
      <c r="B52" s="363" t="s">
        <v>659</v>
      </c>
      <c r="C52" s="364">
        <v>7</v>
      </c>
      <c r="D52" s="345"/>
      <c r="E52" s="345"/>
      <c r="F52" s="345"/>
      <c r="G52" s="345"/>
      <c r="H52" s="363" t="s">
        <v>660</v>
      </c>
      <c r="I52" s="364">
        <v>9</v>
      </c>
      <c r="J52" s="345"/>
      <c r="K52" s="363" t="s">
        <v>661</v>
      </c>
      <c r="L52" s="366">
        <v>48</v>
      </c>
      <c r="M52" s="364">
        <v>2</v>
      </c>
      <c r="N52" s="345"/>
      <c r="O52" s="363" t="s">
        <v>662</v>
      </c>
      <c r="P52" s="366">
        <v>9</v>
      </c>
      <c r="Q52" s="364" t="s">
        <v>663</v>
      </c>
      <c r="S52" s="459"/>
      <c r="T52" s="460"/>
    </row>
    <row r="53" spans="2:20">
      <c r="B53" s="363" t="s">
        <v>664</v>
      </c>
      <c r="C53" s="364">
        <f>C54</f>
        <v>5</v>
      </c>
      <c r="D53" s="345"/>
      <c r="E53" s="345"/>
      <c r="F53" s="345"/>
      <c r="G53" s="345"/>
      <c r="H53" s="363" t="s">
        <v>665</v>
      </c>
      <c r="I53" s="364">
        <v>10</v>
      </c>
      <c r="J53" s="345"/>
      <c r="K53" s="363" t="s">
        <v>666</v>
      </c>
      <c r="L53" s="366">
        <v>46</v>
      </c>
      <c r="M53" s="364">
        <v>2</v>
      </c>
      <c r="N53" s="345"/>
      <c r="O53" s="363" t="s">
        <v>667</v>
      </c>
      <c r="P53" s="366">
        <v>10</v>
      </c>
      <c r="Q53" s="364" t="s">
        <v>668</v>
      </c>
      <c r="S53" s="459"/>
      <c r="T53" s="460"/>
    </row>
    <row r="54" spans="2:20">
      <c r="B54" s="363" t="s">
        <v>669</v>
      </c>
      <c r="C54" s="364">
        <v>5</v>
      </c>
      <c r="D54" s="345"/>
      <c r="E54" s="345"/>
      <c r="F54" s="345"/>
      <c r="G54" s="345"/>
      <c r="H54" s="363" t="s">
        <v>670</v>
      </c>
      <c r="I54" s="364">
        <v>11</v>
      </c>
      <c r="J54" s="345"/>
      <c r="K54" s="363" t="s">
        <v>671</v>
      </c>
      <c r="L54" s="366">
        <v>46</v>
      </c>
      <c r="M54" s="364">
        <v>2</v>
      </c>
      <c r="N54" s="345"/>
      <c r="O54" s="363" t="s">
        <v>672</v>
      </c>
      <c r="P54" s="366">
        <v>11</v>
      </c>
      <c r="Q54" s="364" t="s">
        <v>673</v>
      </c>
      <c r="S54" s="459"/>
      <c r="T54" s="460"/>
    </row>
    <row r="55" spans="2:20">
      <c r="B55" s="363" t="s">
        <v>674</v>
      </c>
      <c r="C55" s="364">
        <v>16</v>
      </c>
      <c r="D55" s="345"/>
      <c r="E55" s="345"/>
      <c r="F55" s="345"/>
      <c r="G55" s="345"/>
      <c r="H55" s="363" t="s">
        <v>675</v>
      </c>
      <c r="I55" s="364">
        <v>12</v>
      </c>
      <c r="J55" s="345"/>
      <c r="K55" s="363" t="s">
        <v>676</v>
      </c>
      <c r="L55" s="366">
        <v>46</v>
      </c>
      <c r="M55" s="364">
        <v>2</v>
      </c>
      <c r="N55" s="345"/>
      <c r="O55" s="363" t="s">
        <v>644</v>
      </c>
      <c r="P55" s="366">
        <v>12</v>
      </c>
      <c r="Q55" s="364" t="s">
        <v>677</v>
      </c>
      <c r="S55" s="459"/>
      <c r="T55" s="460"/>
    </row>
    <row r="56" spans="2:20">
      <c r="B56" s="363" t="s">
        <v>678</v>
      </c>
      <c r="C56" s="364">
        <f>C55</f>
        <v>16</v>
      </c>
      <c r="D56" s="345"/>
      <c r="E56" s="345"/>
      <c r="F56" s="345"/>
      <c r="G56" s="345"/>
      <c r="H56" s="363" t="s">
        <v>679</v>
      </c>
      <c r="I56" s="364">
        <v>13</v>
      </c>
      <c r="J56" s="345"/>
      <c r="K56" s="363" t="s">
        <v>680</v>
      </c>
      <c r="L56" s="366">
        <v>53</v>
      </c>
      <c r="M56" s="364">
        <v>2</v>
      </c>
      <c r="N56" s="345"/>
      <c r="O56" s="363" t="s">
        <v>681</v>
      </c>
      <c r="P56" s="366">
        <v>13</v>
      </c>
      <c r="Q56" s="364" t="s">
        <v>630</v>
      </c>
      <c r="S56" s="459"/>
      <c r="T56" s="460"/>
    </row>
    <row r="57" spans="2:20">
      <c r="B57" s="363" t="s">
        <v>682</v>
      </c>
      <c r="C57" s="364">
        <v>19</v>
      </c>
      <c r="D57" s="345"/>
      <c r="E57" s="345"/>
      <c r="F57" s="345"/>
      <c r="G57" s="345"/>
      <c r="H57" s="363" t="s">
        <v>683</v>
      </c>
      <c r="I57" s="364">
        <v>14</v>
      </c>
      <c r="J57" s="345"/>
      <c r="K57" s="363" t="s">
        <v>684</v>
      </c>
      <c r="L57" s="366">
        <v>61</v>
      </c>
      <c r="M57" s="364">
        <v>2</v>
      </c>
      <c r="N57" s="345"/>
      <c r="O57" s="363" t="s">
        <v>685</v>
      </c>
      <c r="P57" s="366">
        <v>14</v>
      </c>
      <c r="Q57" s="364"/>
      <c r="S57" s="459"/>
      <c r="T57" s="460"/>
    </row>
    <row r="58" spans="2:20">
      <c r="B58" s="363" t="s">
        <v>686</v>
      </c>
      <c r="C58" s="364">
        <f>C57</f>
        <v>19</v>
      </c>
      <c r="D58" s="345"/>
      <c r="E58" s="345"/>
      <c r="F58" s="345"/>
      <c r="G58" s="345"/>
      <c r="H58" s="363" t="s">
        <v>687</v>
      </c>
      <c r="I58" s="364">
        <v>15</v>
      </c>
      <c r="J58" s="345"/>
      <c r="K58" s="363" t="s">
        <v>688</v>
      </c>
      <c r="L58" s="366">
        <v>61</v>
      </c>
      <c r="M58" s="364">
        <v>2</v>
      </c>
      <c r="N58" s="345"/>
      <c r="O58" s="365"/>
      <c r="P58" s="366"/>
      <c r="Q58" s="364"/>
      <c r="S58" s="459"/>
      <c r="T58" s="460"/>
    </row>
    <row r="59" spans="2:20">
      <c r="B59" s="363" t="s">
        <v>689</v>
      </c>
      <c r="C59" s="364">
        <v>9</v>
      </c>
      <c r="D59" s="345"/>
      <c r="E59" s="345"/>
      <c r="F59" s="345"/>
      <c r="G59" s="345"/>
      <c r="H59" s="363" t="s">
        <v>690</v>
      </c>
      <c r="I59" s="364">
        <v>16</v>
      </c>
      <c r="J59" s="345"/>
      <c r="K59" s="363" t="s">
        <v>691</v>
      </c>
      <c r="L59" s="366">
        <v>61</v>
      </c>
      <c r="M59" s="364">
        <v>2</v>
      </c>
      <c r="N59" s="345"/>
      <c r="O59" s="365"/>
      <c r="P59" s="366"/>
      <c r="Q59" s="364"/>
      <c r="S59" s="459"/>
      <c r="T59" s="460"/>
    </row>
    <row r="60" spans="2:20">
      <c r="B60" s="363" t="s">
        <v>692</v>
      </c>
      <c r="C60" s="364">
        <v>21</v>
      </c>
      <c r="D60" s="345"/>
      <c r="E60" s="345"/>
      <c r="F60" s="345"/>
      <c r="G60" s="345"/>
      <c r="H60" s="363" t="s">
        <v>693</v>
      </c>
      <c r="I60" s="364">
        <v>17</v>
      </c>
      <c r="J60" s="345"/>
      <c r="K60" s="363" t="s">
        <v>694</v>
      </c>
      <c r="L60" s="366">
        <v>52</v>
      </c>
      <c r="M60" s="364">
        <v>2</v>
      </c>
      <c r="N60" s="345"/>
      <c r="O60" s="365"/>
      <c r="P60" s="366"/>
      <c r="Q60" s="364"/>
      <c r="S60" s="459"/>
      <c r="T60" s="460"/>
    </row>
    <row r="61" spans="2:20">
      <c r="B61" s="363" t="s">
        <v>695</v>
      </c>
      <c r="C61" s="364">
        <v>12</v>
      </c>
      <c r="D61" s="345"/>
      <c r="E61" s="345"/>
      <c r="F61" s="345"/>
      <c r="G61" s="345"/>
      <c r="H61" s="443" t="s">
        <v>719</v>
      </c>
      <c r="I61" s="364">
        <v>18</v>
      </c>
      <c r="J61" s="345"/>
      <c r="K61" s="363" t="s">
        <v>696</v>
      </c>
      <c r="L61" s="366">
        <v>52</v>
      </c>
      <c r="M61" s="364">
        <v>2</v>
      </c>
      <c r="N61" s="345"/>
      <c r="O61" s="365"/>
      <c r="P61" s="366"/>
      <c r="Q61" s="364"/>
      <c r="S61" s="459"/>
      <c r="T61" s="460"/>
    </row>
    <row r="62" spans="2:20">
      <c r="B62" s="363" t="s">
        <v>697</v>
      </c>
      <c r="C62" s="364">
        <v>14</v>
      </c>
      <c r="D62" s="345"/>
      <c r="E62" s="345"/>
      <c r="F62" s="345"/>
      <c r="G62" s="345"/>
      <c r="H62" s="363" t="s">
        <v>698</v>
      </c>
      <c r="I62" s="364">
        <v>19</v>
      </c>
      <c r="J62" s="345"/>
      <c r="K62" s="363" t="s">
        <v>699</v>
      </c>
      <c r="L62" s="366">
        <v>52</v>
      </c>
      <c r="M62" s="364">
        <v>2</v>
      </c>
      <c r="N62" s="345"/>
      <c r="O62" s="365"/>
      <c r="P62" s="366"/>
      <c r="Q62" s="364"/>
      <c r="S62" s="459"/>
      <c r="T62" s="460"/>
    </row>
    <row r="63" spans="2:20">
      <c r="B63" s="363" t="s">
        <v>700</v>
      </c>
      <c r="C63" s="364">
        <v>15</v>
      </c>
      <c r="D63" s="345"/>
      <c r="E63" s="345"/>
      <c r="F63" s="345"/>
      <c r="G63" s="345"/>
      <c r="H63" s="363" t="s">
        <v>701</v>
      </c>
      <c r="I63" s="364">
        <v>20</v>
      </c>
      <c r="J63" s="345"/>
      <c r="K63" s="363" t="s">
        <v>702</v>
      </c>
      <c r="L63" s="366">
        <v>52</v>
      </c>
      <c r="M63" s="364">
        <v>2</v>
      </c>
      <c r="N63" s="345"/>
      <c r="O63" s="367"/>
      <c r="P63" s="369"/>
      <c r="Q63" s="368"/>
      <c r="S63" s="461"/>
      <c r="T63" s="462"/>
    </row>
    <row r="64" spans="2:20">
      <c r="B64" s="363" t="s">
        <v>703</v>
      </c>
      <c r="C64" s="364">
        <f>C63</f>
        <v>15</v>
      </c>
      <c r="D64" s="345"/>
      <c r="E64" s="345"/>
      <c r="F64" s="345"/>
      <c r="G64" s="345"/>
      <c r="H64" s="363" t="s">
        <v>704</v>
      </c>
      <c r="I64" s="364">
        <v>21</v>
      </c>
      <c r="J64" s="345"/>
      <c r="K64" s="365"/>
      <c r="L64" s="366"/>
      <c r="M64" s="364"/>
      <c r="N64" s="345"/>
      <c r="O64" s="345"/>
      <c r="P64" s="345"/>
      <c r="Q64" s="345"/>
    </row>
    <row r="65" spans="2:17">
      <c r="B65" s="363" t="s">
        <v>705</v>
      </c>
      <c r="C65" s="364">
        <v>18</v>
      </c>
      <c r="D65" s="345"/>
      <c r="E65" s="345"/>
      <c r="F65" s="345"/>
      <c r="G65" s="345"/>
      <c r="H65" s="363" t="s">
        <v>706</v>
      </c>
      <c r="I65" s="364">
        <v>22</v>
      </c>
      <c r="J65" s="345"/>
      <c r="K65" s="365"/>
      <c r="L65" s="366"/>
      <c r="M65" s="364"/>
      <c r="N65" s="345"/>
      <c r="O65" s="345"/>
      <c r="P65" s="345"/>
      <c r="Q65" s="345"/>
    </row>
    <row r="66" spans="2:17">
      <c r="B66" s="363" t="s">
        <v>707</v>
      </c>
      <c r="C66" s="364">
        <v>20</v>
      </c>
      <c r="D66" s="345"/>
      <c r="E66" s="345"/>
      <c r="F66" s="345"/>
      <c r="G66" s="345"/>
      <c r="H66" s="365"/>
      <c r="I66" s="364"/>
      <c r="J66" s="345"/>
      <c r="K66" s="365"/>
      <c r="L66" s="366"/>
      <c r="M66" s="364"/>
      <c r="N66" s="345"/>
      <c r="O66" s="345"/>
      <c r="P66" s="345"/>
      <c r="Q66" s="345"/>
    </row>
    <row r="67" spans="2:17">
      <c r="B67" s="363" t="s">
        <v>708</v>
      </c>
      <c r="C67" s="364">
        <v>4</v>
      </c>
      <c r="D67" s="345"/>
      <c r="E67" s="345"/>
      <c r="F67" s="345"/>
      <c r="G67" s="345"/>
      <c r="H67" s="365"/>
      <c r="I67" s="364"/>
      <c r="J67" s="345"/>
      <c r="K67" s="365"/>
      <c r="L67" s="366"/>
      <c r="M67" s="364"/>
      <c r="N67" s="345"/>
      <c r="O67" s="345"/>
      <c r="P67" s="345"/>
      <c r="Q67" s="345"/>
    </row>
    <row r="68" spans="2:17">
      <c r="B68" s="365"/>
      <c r="C68" s="364"/>
      <c r="D68" s="345"/>
      <c r="E68" s="345"/>
      <c r="F68" s="345"/>
      <c r="G68" s="345"/>
      <c r="H68" s="365"/>
      <c r="I68" s="364"/>
      <c r="J68" s="345"/>
      <c r="K68" s="365"/>
      <c r="L68" s="366"/>
      <c r="M68" s="364"/>
      <c r="N68" s="345"/>
      <c r="O68" s="345"/>
      <c r="P68" s="345"/>
      <c r="Q68" s="345"/>
    </row>
    <row r="69" spans="2:17">
      <c r="B69" s="365"/>
      <c r="C69" s="364"/>
      <c r="D69" s="345"/>
      <c r="E69" s="345"/>
      <c r="F69" s="345"/>
      <c r="G69" s="345"/>
      <c r="H69" s="365"/>
      <c r="I69" s="364"/>
      <c r="J69" s="345"/>
      <c r="K69" s="365"/>
      <c r="L69" s="366"/>
      <c r="M69" s="364"/>
      <c r="N69" s="345"/>
      <c r="O69" s="345"/>
      <c r="P69" s="345"/>
      <c r="Q69" s="345"/>
    </row>
    <row r="70" spans="2:17">
      <c r="B70" s="365"/>
      <c r="C70" s="364"/>
      <c r="D70" s="345"/>
      <c r="E70" s="345"/>
      <c r="F70" s="345"/>
      <c r="G70" s="345"/>
      <c r="H70" s="365"/>
      <c r="I70" s="364"/>
      <c r="J70" s="345"/>
      <c r="K70" s="365"/>
      <c r="L70" s="366"/>
      <c r="M70" s="364"/>
      <c r="N70" s="345"/>
      <c r="O70" s="345"/>
      <c r="P70" s="345"/>
      <c r="Q70" s="345"/>
    </row>
    <row r="71" spans="2:17">
      <c r="B71" s="365"/>
      <c r="C71" s="364"/>
      <c r="D71" s="345"/>
      <c r="E71" s="345"/>
      <c r="F71" s="345"/>
      <c r="G71" s="345"/>
      <c r="H71" s="365"/>
      <c r="I71" s="364"/>
      <c r="J71" s="345"/>
      <c r="K71" s="365"/>
      <c r="L71" s="366"/>
      <c r="M71" s="364"/>
      <c r="N71" s="345"/>
      <c r="O71" s="345"/>
      <c r="P71" s="345"/>
      <c r="Q71" s="345"/>
    </row>
    <row r="72" spans="2:17">
      <c r="B72" s="367"/>
      <c r="C72" s="368"/>
      <c r="D72" s="345"/>
      <c r="E72" s="345"/>
      <c r="F72" s="345"/>
      <c r="G72" s="345"/>
      <c r="H72" s="367"/>
      <c r="I72" s="368"/>
      <c r="J72" s="345"/>
      <c r="K72" s="367"/>
      <c r="L72" s="369"/>
      <c r="M72" s="368"/>
      <c r="N72" s="345"/>
      <c r="O72" s="345"/>
      <c r="P72" s="345"/>
      <c r="Q72" s="345"/>
    </row>
  </sheetData>
  <mergeCells count="6">
    <mergeCell ref="B4:CL4"/>
    <mergeCell ref="B30:O30"/>
    <mergeCell ref="B20:AB20"/>
    <mergeCell ref="B15:AA15"/>
    <mergeCell ref="C25:AO25"/>
    <mergeCell ref="B9:DC9"/>
  </mergeCells>
  <dataValidations disablePrompts="1" count="2">
    <dataValidation type="decimal" allowBlank="1" showInputMessage="1" showErrorMessage="1" sqref="P7:R7 H7:I7 T7:U7 CG7:CI7 K7 CA7:CB7 M7:N7" xr:uid="{EC8DF13F-E63F-46DE-BD59-3DBAC32D1A09}">
      <formula1>111</formula1>
      <formula2>222</formula2>
    </dataValidation>
    <dataValidation allowBlank="1" showInputMessage="1" sqref="BN7:CL7 CN7 N7:P7 R7:S7 BH7:BL7 J7:L7 B7:H7 AY7:BF7 AS7:AU7 AL7:AO7 AC7:AH7 U7:Y7" xr:uid="{252E04E1-E81B-4C70-A215-170EA5CA9DDB}"/>
  </dataValidations>
  <pageMargins left="0.7" right="0.7" top="0.75" bottom="0.75" header="0.3" footer="0.3"/>
  <headerFooter>
    <oddFooter>&amp;L_x000D_&amp;1#&amp;"Calibri"&amp;11&amp;K000000 Classification: 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F12D-2E13-4433-8258-18A2A2E44D3C}">
  <sheetPr codeName="Sheet2">
    <pageSetUpPr fitToPage="1"/>
  </sheetPr>
  <dimension ref="A1:AD127"/>
  <sheetViews>
    <sheetView zoomScale="80" zoomScaleNormal="80" zoomScaleSheetLayoutView="100" workbookViewId="0">
      <selection activeCell="O21" sqref="O21"/>
    </sheetView>
  </sheetViews>
  <sheetFormatPr defaultRowHeight="12.75"/>
  <cols>
    <col min="1" max="1" width="3.85546875" style="14" customWidth="1"/>
    <col min="2" max="2" width="14.5703125" customWidth="1"/>
    <col min="3" max="3" width="11.140625" customWidth="1"/>
    <col min="5" max="6" width="15.140625" customWidth="1"/>
    <col min="7" max="7" width="10.42578125" customWidth="1"/>
    <col min="8" max="8" width="8.85546875" customWidth="1"/>
    <col min="9" max="9" width="12.7109375" customWidth="1"/>
    <col min="10" max="10" width="18.5703125" customWidth="1"/>
    <col min="11" max="11" width="12.7109375" style="14" customWidth="1"/>
    <col min="12" max="12" width="11.42578125" customWidth="1"/>
    <col min="13" max="13" width="9.140625" style="194"/>
    <col min="14" max="19" width="20.7109375" customWidth="1"/>
    <col min="20" max="20" width="20.7109375" style="194" customWidth="1"/>
    <col min="21" max="23" width="20.7109375" customWidth="1"/>
    <col min="24" max="24" width="20.7109375" style="194" customWidth="1"/>
    <col min="25" max="27" width="20.7109375" customWidth="1"/>
    <col min="28" max="28" width="20.7109375" style="194" customWidth="1"/>
    <col min="29" max="30" width="20.7109375" customWidth="1"/>
  </cols>
  <sheetData>
    <row r="1" spans="1:30" s="194" customFormat="1" ht="27.6" customHeight="1" thickBot="1">
      <c r="A1" s="185"/>
      <c r="B1" s="185"/>
      <c r="C1" s="185"/>
      <c r="D1" s="185"/>
      <c r="E1" s="185"/>
      <c r="F1" s="185"/>
      <c r="G1" s="185"/>
      <c r="H1" s="185"/>
      <c r="I1" s="185"/>
      <c r="J1" s="185"/>
      <c r="K1" s="185"/>
      <c r="L1" s="189"/>
      <c r="M1" s="185"/>
      <c r="N1" s="1274" t="s">
        <v>783</v>
      </c>
      <c r="O1" s="1274"/>
      <c r="P1" s="1274"/>
      <c r="Q1" s="673"/>
      <c r="R1" s="673"/>
      <c r="S1" s="673"/>
      <c r="T1" s="673"/>
      <c r="U1" s="673"/>
      <c r="V1" s="673"/>
      <c r="W1" s="673"/>
      <c r="X1" s="673"/>
      <c r="Y1" s="673"/>
      <c r="Z1" s="673"/>
      <c r="AA1" s="673"/>
      <c r="AB1" s="673"/>
      <c r="AC1" s="673"/>
      <c r="AD1" s="673"/>
    </row>
    <row r="2" spans="1:30" ht="33" customHeight="1">
      <c r="A2" s="185"/>
      <c r="B2" s="1320"/>
      <c r="C2" s="1321"/>
      <c r="D2" s="1322"/>
      <c r="E2" s="1316" t="s">
        <v>318</v>
      </c>
      <c r="F2" s="1316"/>
      <c r="G2" s="1316"/>
      <c r="H2" s="1316"/>
      <c r="I2" s="1316"/>
      <c r="J2" s="1316"/>
      <c r="K2" s="1317"/>
      <c r="L2" s="189"/>
      <c r="M2" s="185"/>
      <c r="N2" s="693" t="s">
        <v>784</v>
      </c>
      <c r="O2" s="693" t="s">
        <v>255</v>
      </c>
      <c r="P2" s="693" t="s">
        <v>785</v>
      </c>
      <c r="Q2" s="693" t="s">
        <v>33</v>
      </c>
      <c r="R2" s="693" t="s">
        <v>786</v>
      </c>
      <c r="S2" s="693" t="s">
        <v>787</v>
      </c>
      <c r="T2" s="694" t="s">
        <v>788</v>
      </c>
      <c r="U2" s="693" t="s">
        <v>789</v>
      </c>
      <c r="V2" s="693" t="s">
        <v>790</v>
      </c>
      <c r="W2" s="693" t="s">
        <v>791</v>
      </c>
      <c r="X2" s="694" t="s">
        <v>792</v>
      </c>
      <c r="Y2" s="693" t="s">
        <v>793</v>
      </c>
      <c r="Z2" s="693" t="s">
        <v>794</v>
      </c>
      <c r="AA2" s="693" t="s">
        <v>795</v>
      </c>
      <c r="AB2" s="694" t="s">
        <v>796</v>
      </c>
      <c r="AC2" s="693" t="s">
        <v>797</v>
      </c>
      <c r="AD2" s="693" t="s">
        <v>798</v>
      </c>
    </row>
    <row r="3" spans="1:30" ht="25.9" customHeight="1">
      <c r="A3" s="185"/>
      <c r="B3" s="1323"/>
      <c r="C3" s="1324"/>
      <c r="D3" s="1325"/>
      <c r="E3" s="1318"/>
      <c r="F3" s="1318"/>
      <c r="G3" s="1318"/>
      <c r="H3" s="1318"/>
      <c r="I3" s="1318"/>
      <c r="J3" s="1318"/>
      <c r="K3" s="1319"/>
      <c r="L3" s="190"/>
      <c r="M3" s="195"/>
      <c r="N3" s="695" t="str">
        <f>K4</f>
        <v/>
      </c>
      <c r="O3" s="696" t="str">
        <f>I4</f>
        <v/>
      </c>
      <c r="P3" s="697" t="str">
        <f>K7</f>
        <v/>
      </c>
      <c r="Q3" s="696" t="str">
        <f>K5</f>
        <v/>
      </c>
      <c r="R3" s="696" t="str">
        <f>'B.09a Lot Report'!R8</f>
        <v/>
      </c>
      <c r="S3" s="696" t="str">
        <f>D7</f>
        <v/>
      </c>
      <c r="T3" s="698" t="str">
        <f>F18</f>
        <v>Enter Lift Thickness on Lot Report</v>
      </c>
      <c r="U3" s="698" t="str">
        <f>H18</f>
        <v/>
      </c>
      <c r="V3" s="699" t="str">
        <f>F34</f>
        <v/>
      </c>
      <c r="W3" s="698" t="str">
        <f>H34</f>
        <v>Enter Lot Tonnage in Lot Report Cell AE28</v>
      </c>
      <c r="X3" s="698" t="str">
        <f>F25</f>
        <v>Specify QC or QA lot in Lot Paving Report (AD30)</v>
      </c>
      <c r="Y3" s="698" t="str">
        <f>H25</f>
        <v>Enter Lot Tonnage in Lot Report Cell AE28</v>
      </c>
      <c r="Z3" s="698">
        <f>F43</f>
        <v>0</v>
      </c>
      <c r="AA3" s="698" t="str">
        <f>H43</f>
        <v>Enter Lot Tonnage in Lot Report Cell AE28</v>
      </c>
      <c r="AB3" s="699" t="str">
        <f>H9</f>
        <v>Data Missing</v>
      </c>
      <c r="AC3" s="700" t="str">
        <f>G7</f>
        <v>Enter Tonnage on Lot Paving Report</v>
      </c>
      <c r="AD3" s="698" t="str">
        <f>H10</f>
        <v>Data Missing</v>
      </c>
    </row>
    <row r="4" spans="1:30" ht="30" customHeight="1">
      <c r="A4" s="185"/>
      <c r="B4" s="1311" t="s">
        <v>257</v>
      </c>
      <c r="C4" s="1312"/>
      <c r="D4" s="1345" t="str">
        <f>IF('B.09a Lot Report'!K9="","",'B.09a Lot Report'!K9&amp;":"&amp;'B.09a Lot Report'!M9)</f>
        <v/>
      </c>
      <c r="E4" s="1346"/>
      <c r="F4" s="537" t="s">
        <v>256</v>
      </c>
      <c r="G4" s="674" t="str">
        <f>IF('B.09a Lot Report'!H6="","",'B.09a Lot Report'!H6)</f>
        <v/>
      </c>
      <c r="H4" s="537" t="s">
        <v>255</v>
      </c>
      <c r="I4" s="675" t="str">
        <f>IF('B.09a Lot Report'!R6="","",'B.09a Lot Report'!R6)</f>
        <v/>
      </c>
      <c r="J4" s="538" t="s">
        <v>254</v>
      </c>
      <c r="K4" s="676" t="str">
        <f>IF('B.09a Lot Report'!C14="","",'B.09a Lot Report'!C14)</f>
        <v/>
      </c>
      <c r="L4" s="191"/>
      <c r="M4" s="191"/>
      <c r="V4" s="646"/>
      <c r="W4" s="646"/>
    </row>
    <row r="5" spans="1:30" ht="30" customHeight="1" thickBot="1">
      <c r="A5" s="185"/>
      <c r="B5" s="1311" t="s">
        <v>252</v>
      </c>
      <c r="C5" s="1312"/>
      <c r="D5" s="1347" t="str">
        <f>IF('B.09a Lot Report'!N6="","",'B.09a Lot Report'!N6)</f>
        <v/>
      </c>
      <c r="E5" s="1348"/>
      <c r="F5" s="537" t="s">
        <v>251</v>
      </c>
      <c r="G5" s="1330" t="str">
        <f>IF('B.09a Lot Report'!N8="","",'B.09a Lot Report'!N8)</f>
        <v/>
      </c>
      <c r="H5" s="1330"/>
      <c r="I5" s="1330"/>
      <c r="J5" s="539" t="s">
        <v>316</v>
      </c>
      <c r="K5" s="677" t="str">
        <f>IF('B.09a Lot Report'!AB15="","",'B.09a Lot Report'!AB15)</f>
        <v/>
      </c>
      <c r="L5" s="183"/>
      <c r="M5" s="183"/>
      <c r="N5" s="219" t="s">
        <v>333</v>
      </c>
      <c r="O5" s="194"/>
      <c r="P5" s="194"/>
      <c r="Q5" s="194"/>
      <c r="R5" s="194"/>
      <c r="S5" s="194"/>
      <c r="U5" s="194"/>
      <c r="V5" s="194"/>
      <c r="W5" s="194"/>
      <c r="Y5" s="194"/>
      <c r="Z5" s="194"/>
      <c r="AA5" s="194"/>
    </row>
    <row r="6" spans="1:30" ht="30" customHeight="1">
      <c r="A6" s="185"/>
      <c r="B6" s="1349" t="s">
        <v>320</v>
      </c>
      <c r="C6" s="1350"/>
      <c r="D6" s="1345" t="str">
        <f>IF('B.09a Lot Report'!R10="","",'B.09a Lot Report'!R10)</f>
        <v/>
      </c>
      <c r="E6" s="1346"/>
      <c r="F6" s="540" t="s">
        <v>248</v>
      </c>
      <c r="G6" s="1313" t="str">
        <f>IF('B.09a Lot Report'!N10="","",'B.09a Lot Report'!N10)</f>
        <v/>
      </c>
      <c r="H6" s="1313"/>
      <c r="I6" s="1313"/>
      <c r="J6" s="541" t="s">
        <v>308</v>
      </c>
      <c r="K6" s="732" t="str">
        <f>'Gradation Price Adj.'!$K$9</f>
        <v>Complete Design Gradation</v>
      </c>
      <c r="L6" s="186"/>
      <c r="M6" s="183"/>
      <c r="N6" s="1275" t="s">
        <v>799</v>
      </c>
      <c r="O6" s="1276"/>
      <c r="P6" s="1276"/>
      <c r="Q6" s="1276"/>
      <c r="R6" s="1276"/>
      <c r="S6" s="1277"/>
      <c r="T6" s="196"/>
      <c r="U6" s="1248" t="s">
        <v>332</v>
      </c>
      <c r="V6" s="1249"/>
      <c r="W6" s="1250"/>
      <c r="Y6" s="1261" t="s">
        <v>280</v>
      </c>
      <c r="Z6" s="1262"/>
      <c r="AA6" s="1263"/>
    </row>
    <row r="7" spans="1:30" ht="30" customHeight="1">
      <c r="A7" s="185"/>
      <c r="B7" s="1331" t="s">
        <v>317</v>
      </c>
      <c r="C7" s="1332"/>
      <c r="D7" s="1333" t="str">
        <f>IF('B.09a Lot Report'!AE9="","",'B.09a Lot Report'!AE9)</f>
        <v/>
      </c>
      <c r="E7" s="1334"/>
      <c r="F7" s="542" t="s">
        <v>319</v>
      </c>
      <c r="G7" s="1335" t="str">
        <f>IF('B.09a Lot Report'!AF30="","Enter Tonnage on Lot Paving Report",'B.09a Lot Report'!AF30)</f>
        <v>Enter Tonnage on Lot Paving Report</v>
      </c>
      <c r="H7" s="1335"/>
      <c r="I7" s="1336"/>
      <c r="J7" s="543" t="s">
        <v>309</v>
      </c>
      <c r="K7" s="678" t="str">
        <f>IF('B.09a Lot Report'!AF32="","",'B.09a Lot Report'!AF32)</f>
        <v/>
      </c>
      <c r="L7" s="186"/>
      <c r="M7" s="185"/>
      <c r="N7" s="1278" t="s">
        <v>296</v>
      </c>
      <c r="O7" s="1280" t="s">
        <v>284</v>
      </c>
      <c r="P7" s="1281"/>
      <c r="Q7" s="1281"/>
      <c r="R7" s="1281"/>
      <c r="S7" s="1282"/>
      <c r="T7" s="197"/>
      <c r="U7" s="1251"/>
      <c r="V7" s="1252"/>
      <c r="W7" s="1253"/>
      <c r="Y7" s="1264"/>
      <c r="Z7" s="1265"/>
      <c r="AA7" s="1266"/>
    </row>
    <row r="8" spans="1:30" ht="30" customHeight="1" thickBot="1">
      <c r="A8" s="185"/>
      <c r="B8" s="1337" t="s">
        <v>366</v>
      </c>
      <c r="C8" s="1338"/>
      <c r="D8" s="1338"/>
      <c r="E8" s="1338"/>
      <c r="F8" s="1338"/>
      <c r="G8" s="1338"/>
      <c r="H8" s="1338"/>
      <c r="I8" s="1338"/>
      <c r="J8" s="424" t="s">
        <v>356</v>
      </c>
      <c r="K8" s="679" t="b">
        <v>0</v>
      </c>
      <c r="M8" s="185"/>
      <c r="N8" s="1279"/>
      <c r="O8" s="1280" t="s">
        <v>285</v>
      </c>
      <c r="P8" s="1281"/>
      <c r="Q8" s="1281"/>
      <c r="R8" s="1281"/>
      <c r="S8" s="1282"/>
      <c r="T8" s="197"/>
      <c r="U8" s="1254" t="s">
        <v>270</v>
      </c>
      <c r="V8" s="1257" t="s">
        <v>271</v>
      </c>
      <c r="W8" s="1258"/>
      <c r="Y8" s="1267"/>
      <c r="Z8" s="1268"/>
      <c r="AA8" s="1269"/>
    </row>
    <row r="9" spans="1:30" ht="30" customHeight="1">
      <c r="A9" s="185"/>
      <c r="B9" s="1326" t="s">
        <v>315</v>
      </c>
      <c r="C9" s="1327"/>
      <c r="D9" s="1327"/>
      <c r="E9" s="1327"/>
      <c r="F9" s="1327"/>
      <c r="G9" s="1327"/>
      <c r="H9" s="1339" t="str">
        <f>IF(OR(F18="",F25="",F43="",F34=""),"Data Missing",IF(F25="QC Lot - No Penalty",F18+F43,(IF(ISNUMBER(F18),IF(ISNUMBER(F25),IF(ISNUMBER(F34),F18+F25+F34+F43,F34),F25),F18))))</f>
        <v>Data Missing</v>
      </c>
      <c r="I9" s="1340"/>
      <c r="J9" s="1340"/>
      <c r="K9" s="1341"/>
      <c r="L9" s="186"/>
      <c r="M9" s="185"/>
      <c r="N9" s="1254" t="s">
        <v>47</v>
      </c>
      <c r="O9" s="154" t="s">
        <v>286</v>
      </c>
      <c r="P9" s="155" t="s">
        <v>287</v>
      </c>
      <c r="Q9" s="155" t="s">
        <v>288</v>
      </c>
      <c r="R9" s="154" t="s">
        <v>286</v>
      </c>
      <c r="S9" s="155" t="s">
        <v>287</v>
      </c>
      <c r="T9" s="198"/>
      <c r="U9" s="1255"/>
      <c r="V9" s="1259"/>
      <c r="W9" s="1260"/>
      <c r="Y9" s="1270" t="s">
        <v>816</v>
      </c>
      <c r="Z9" s="1272" t="s">
        <v>269</v>
      </c>
      <c r="AA9" s="1273"/>
    </row>
    <row r="10" spans="1:30" ht="30" customHeight="1" thickBot="1">
      <c r="A10" s="185"/>
      <c r="B10" s="1328" t="str">
        <f>"Total Price Adjustment for Lot "&amp;I4&amp;" (PAd+PAa+PAv+PAg)"</f>
        <v>Total Price Adjustment for Lot  (PAd+PAa+PAv+PAg)</v>
      </c>
      <c r="C10" s="1329"/>
      <c r="D10" s="1329"/>
      <c r="E10" s="1329"/>
      <c r="F10" s="1329"/>
      <c r="G10" s="1329"/>
      <c r="H10" s="1342" t="str">
        <f>IF(OR(H18="",H25="",H43="",H34=""),"Data Missing",IF('B.09a Lot Report'!AF30="","Enter Lot Tonnage in Lot Report Cell AE28",IF(H25="QC Lot - No Penalty",H18+H43,(IF(ISNUMBER(H18),IF(ISNUMBER(H25),IF(ISNUMBER(H34),H18+H25+H34+H43,H34),H25),H18)))))</f>
        <v>Data Missing</v>
      </c>
      <c r="I10" s="1343"/>
      <c r="J10" s="1343"/>
      <c r="K10" s="1344"/>
      <c r="L10" s="186"/>
      <c r="M10" s="185"/>
      <c r="N10" s="1315"/>
      <c r="O10" s="156" t="s">
        <v>273</v>
      </c>
      <c r="P10" s="156" t="s">
        <v>273</v>
      </c>
      <c r="Q10" s="155" t="s">
        <v>273</v>
      </c>
      <c r="R10" s="156" t="s">
        <v>272</v>
      </c>
      <c r="S10" s="155" t="s">
        <v>272</v>
      </c>
      <c r="T10" s="198"/>
      <c r="U10" s="1256"/>
      <c r="V10" s="645" t="s">
        <v>272</v>
      </c>
      <c r="W10" s="645" t="s">
        <v>273</v>
      </c>
      <c r="Y10" s="1271"/>
      <c r="Z10" s="680" t="s">
        <v>268</v>
      </c>
      <c r="AA10" s="681" t="s">
        <v>267</v>
      </c>
    </row>
    <row r="11" spans="1:30" ht="17.45" customHeight="1">
      <c r="A11" s="185"/>
      <c r="B11" s="544"/>
      <c r="C11" s="545"/>
      <c r="D11" s="1314"/>
      <c r="E11" s="1314"/>
      <c r="F11" s="545"/>
      <c r="G11" s="545"/>
      <c r="H11" s="545"/>
      <c r="I11" s="545"/>
      <c r="J11" s="546"/>
      <c r="K11" s="547"/>
      <c r="L11" s="186"/>
      <c r="M11" s="185"/>
      <c r="N11" s="157">
        <v>95.4</v>
      </c>
      <c r="O11" s="158">
        <v>1</v>
      </c>
      <c r="P11" s="159">
        <v>1</v>
      </c>
      <c r="Q11" s="158">
        <v>1</v>
      </c>
      <c r="R11" s="158">
        <v>1</v>
      </c>
      <c r="S11" s="158">
        <v>1</v>
      </c>
      <c r="T11" s="199"/>
      <c r="U11" s="131">
        <v>-0.65</v>
      </c>
      <c r="V11" s="142" t="s">
        <v>274</v>
      </c>
      <c r="W11" s="132">
        <v>-9.5</v>
      </c>
      <c r="Y11" s="152" t="s">
        <v>266</v>
      </c>
      <c r="Z11" s="151">
        <v>0</v>
      </c>
      <c r="AA11" s="153">
        <v>0</v>
      </c>
    </row>
    <row r="12" spans="1:30" ht="15.6" customHeight="1">
      <c r="A12" s="185"/>
      <c r="B12" s="548" t="s">
        <v>297</v>
      </c>
      <c r="C12" s="549"/>
      <c r="D12" s="549"/>
      <c r="E12" s="549"/>
      <c r="F12" s="549"/>
      <c r="G12" s="549"/>
      <c r="H12" s="549"/>
      <c r="I12" s="549"/>
      <c r="J12" s="549"/>
      <c r="K12" s="550"/>
      <c r="L12" s="185"/>
      <c r="M12" s="185"/>
      <c r="N12" s="157">
        <v>95.3</v>
      </c>
      <c r="O12" s="158">
        <v>1</v>
      </c>
      <c r="P12" s="159">
        <v>1</v>
      </c>
      <c r="Q12" s="158">
        <v>1</v>
      </c>
      <c r="R12" s="158">
        <v>1</v>
      </c>
      <c r="S12" s="158">
        <v>1</v>
      </c>
      <c r="T12" s="199"/>
      <c r="U12" s="143">
        <v>-0.61</v>
      </c>
      <c r="V12" s="129" t="s">
        <v>274</v>
      </c>
      <c r="W12" s="144">
        <v>-9.5</v>
      </c>
      <c r="Y12" s="152" t="s">
        <v>265</v>
      </c>
      <c r="Z12" s="151">
        <v>0</v>
      </c>
      <c r="AA12" s="153">
        <v>-3</v>
      </c>
    </row>
    <row r="13" spans="1:30" ht="13.15" customHeight="1">
      <c r="A13" s="185"/>
      <c r="B13" s="1301" t="s">
        <v>299</v>
      </c>
      <c r="C13" s="1301"/>
      <c r="D13" s="1301"/>
      <c r="E13" s="1301"/>
      <c r="F13" s="1301"/>
      <c r="G13" s="1301"/>
      <c r="H13" s="1301"/>
      <c r="I13" s="1301"/>
      <c r="J13" s="551"/>
      <c r="K13" s="552"/>
      <c r="L13" s="184"/>
      <c r="M13" s="185"/>
      <c r="N13" s="157">
        <v>95.2</v>
      </c>
      <c r="O13" s="158">
        <v>1</v>
      </c>
      <c r="P13" s="159">
        <v>1</v>
      </c>
      <c r="Q13" s="158">
        <v>1</v>
      </c>
      <c r="R13" s="158">
        <v>1</v>
      </c>
      <c r="S13" s="158">
        <v>1</v>
      </c>
      <c r="T13" s="199"/>
      <c r="U13" s="143">
        <v>-0.6</v>
      </c>
      <c r="V13" s="129" t="s">
        <v>274</v>
      </c>
      <c r="W13" s="144">
        <v>-8.4</v>
      </c>
      <c r="Y13" s="152" t="s">
        <v>264</v>
      </c>
      <c r="Z13" s="151">
        <v>-3</v>
      </c>
      <c r="AA13" s="153">
        <v>-4</v>
      </c>
    </row>
    <row r="14" spans="1:30" ht="13.15" customHeight="1">
      <c r="A14" s="185"/>
      <c r="B14" s="1301"/>
      <c r="C14" s="1301"/>
      <c r="D14" s="1301"/>
      <c r="E14" s="1301"/>
      <c r="F14" s="1301"/>
      <c r="G14" s="1301"/>
      <c r="H14" s="1301"/>
      <c r="I14" s="1301"/>
      <c r="J14" s="551"/>
      <c r="K14" s="552"/>
      <c r="L14" s="184"/>
      <c r="M14" s="185"/>
      <c r="N14" s="157">
        <v>95.1</v>
      </c>
      <c r="O14" s="158">
        <v>1</v>
      </c>
      <c r="P14" s="159">
        <v>1</v>
      </c>
      <c r="Q14" s="158">
        <v>1</v>
      </c>
      <c r="R14" s="158">
        <v>1</v>
      </c>
      <c r="S14" s="158">
        <v>1</v>
      </c>
      <c r="T14" s="199"/>
      <c r="U14" s="143">
        <v>-0.56000000000000005</v>
      </c>
      <c r="V14" s="129" t="s">
        <v>274</v>
      </c>
      <c r="W14" s="144">
        <v>-8.4</v>
      </c>
      <c r="Y14" s="152" t="s">
        <v>263</v>
      </c>
      <c r="Z14" s="151">
        <v>-5</v>
      </c>
      <c r="AA14" s="153">
        <v>-6</v>
      </c>
    </row>
    <row r="15" spans="1:30" ht="13.15" customHeight="1">
      <c r="A15" s="185"/>
      <c r="B15" s="1300" t="s">
        <v>307</v>
      </c>
      <c r="C15" s="1300"/>
      <c r="D15" s="1300" t="s">
        <v>323</v>
      </c>
      <c r="E15" s="1300"/>
      <c r="F15" s="1300" t="s">
        <v>301</v>
      </c>
      <c r="G15" s="1300"/>
      <c r="H15" s="1300" t="s">
        <v>302</v>
      </c>
      <c r="I15" s="1300"/>
      <c r="J15" s="551"/>
      <c r="K15" s="552"/>
      <c r="L15" s="184"/>
      <c r="M15" s="185"/>
      <c r="N15" s="157">
        <v>95</v>
      </c>
      <c r="O15" s="158">
        <v>1</v>
      </c>
      <c r="P15" s="203">
        <v>1</v>
      </c>
      <c r="Q15" s="158">
        <v>1</v>
      </c>
      <c r="R15" s="158">
        <v>1</v>
      </c>
      <c r="S15" s="158">
        <v>1</v>
      </c>
      <c r="T15" s="199"/>
      <c r="U15" s="143">
        <v>-0.55000000000000004</v>
      </c>
      <c r="V15" s="129" t="s">
        <v>274</v>
      </c>
      <c r="W15" s="144">
        <v>-7.2</v>
      </c>
      <c r="Y15" s="671" t="s">
        <v>262</v>
      </c>
      <c r="Z15" s="151">
        <v>-7</v>
      </c>
      <c r="AA15" s="153">
        <v>-8</v>
      </c>
    </row>
    <row r="16" spans="1:30" ht="13.15" customHeight="1" thickBot="1">
      <c r="A16" s="185"/>
      <c r="B16" s="1300"/>
      <c r="C16" s="1300"/>
      <c r="D16" s="1300"/>
      <c r="E16" s="1300"/>
      <c r="F16" s="1300"/>
      <c r="G16" s="1300"/>
      <c r="H16" s="1300"/>
      <c r="I16" s="1300"/>
      <c r="J16" s="553"/>
      <c r="K16" s="552"/>
      <c r="L16" s="184"/>
      <c r="M16" s="185"/>
      <c r="N16" s="157">
        <v>94.9</v>
      </c>
      <c r="O16" s="158">
        <v>1</v>
      </c>
      <c r="P16" s="159">
        <v>1</v>
      </c>
      <c r="Q16" s="158">
        <v>1</v>
      </c>
      <c r="R16" s="158">
        <v>1</v>
      </c>
      <c r="S16" s="158">
        <v>1</v>
      </c>
      <c r="T16" s="199"/>
      <c r="U16" s="133">
        <v>-0.51</v>
      </c>
      <c r="V16" s="145" t="s">
        <v>274</v>
      </c>
      <c r="W16" s="134">
        <v>-7.2</v>
      </c>
      <c r="Y16" s="672"/>
      <c r="Z16" s="192" t="s">
        <v>261</v>
      </c>
      <c r="AA16" s="193" t="s">
        <v>261</v>
      </c>
      <c r="AB16" s="204"/>
    </row>
    <row r="17" spans="1:28" ht="13.15" customHeight="1">
      <c r="A17" s="185"/>
      <c r="B17" s="1300"/>
      <c r="C17" s="1300"/>
      <c r="D17" s="1300"/>
      <c r="E17" s="1300"/>
      <c r="F17" s="1300"/>
      <c r="G17" s="1300"/>
      <c r="H17" s="1300"/>
      <c r="I17" s="1300"/>
      <c r="J17" s="549"/>
      <c r="K17" s="550"/>
      <c r="L17" s="185"/>
      <c r="M17" s="185"/>
      <c r="N17" s="157">
        <v>94.8</v>
      </c>
      <c r="O17" s="158">
        <v>1</v>
      </c>
      <c r="P17" s="159">
        <v>1</v>
      </c>
      <c r="Q17" s="158">
        <v>1</v>
      </c>
      <c r="R17" s="158">
        <v>1</v>
      </c>
      <c r="S17" s="158">
        <v>1</v>
      </c>
      <c r="T17" s="199"/>
      <c r="U17" s="146">
        <v>-0.5</v>
      </c>
      <c r="V17" s="135">
        <v>-6.1</v>
      </c>
      <c r="W17" s="147">
        <v>-6.1</v>
      </c>
      <c r="Y17" s="206"/>
      <c r="Z17" s="207"/>
      <c r="AA17" s="207"/>
      <c r="AB17" s="204"/>
    </row>
    <row r="18" spans="1:28" ht="30" customHeight="1">
      <c r="A18" s="185"/>
      <c r="B18" s="1310" t="str">
        <f>IF(D7="","",IF(D7&gt;=35,"+35mm",IF(D7&gt;20,"21-34mm",IF(D7&lt;21,"20mm"))))</f>
        <v/>
      </c>
      <c r="C18" s="1310"/>
      <c r="D18" s="1309" t="str">
        <f>IF('B.09a Lot Report'!AF25="","",ROUND('B.09a Lot Report'!AF25,1))</f>
        <v/>
      </c>
      <c r="E18" s="1309"/>
      <c r="F18" s="1299" t="str">
        <f>IF(B18="","Enter Lift Thickness on Lot Report",IF(D18="","",IF(K5="","",IF(D18&gt;94.9,O11,VLOOKUP(D18,$N$11:$S$121,(IF(B18=" "," ",IF(K5="T",IF(B18="+35mm",5,IF(B18="21-34mm",6)),IF(OR(K5="B",K5="O"),IF(B18="+35mm",2,IF(B18="21-34mm",3,IF(B18="20mm",4," "))))))),FALSE)))))</f>
        <v>Enter Lift Thickness on Lot Report</v>
      </c>
      <c r="G18" s="1299"/>
      <c r="H18" s="1299" t="str">
        <f>IF(B18="","",IF(F18="","",IF('B.09a Lot Report'!AF30="","Enter Lot Tonnage in Lot Report Cell AE28",IF(F18=O61,O61,IF(F18=O91,O91,IF(F18=R80,R80,F18*'B.09a Lot Report'!AF30))))))</f>
        <v/>
      </c>
      <c r="I18" s="1299"/>
      <c r="J18" s="549"/>
      <c r="K18" s="550"/>
      <c r="L18" s="185"/>
      <c r="M18" s="185"/>
      <c r="N18" s="157">
        <v>94.7</v>
      </c>
      <c r="O18" s="158">
        <v>1</v>
      </c>
      <c r="P18" s="159">
        <v>1</v>
      </c>
      <c r="Q18" s="158">
        <v>1</v>
      </c>
      <c r="R18" s="158">
        <v>1</v>
      </c>
      <c r="S18" s="158">
        <v>1</v>
      </c>
      <c r="T18" s="199"/>
      <c r="U18" s="143">
        <v>-0.46</v>
      </c>
      <c r="V18" s="128">
        <v>-6.1</v>
      </c>
      <c r="W18" s="144">
        <v>-6.1</v>
      </c>
      <c r="Y18" s="194"/>
      <c r="Z18" s="194"/>
      <c r="AA18" s="194"/>
      <c r="AB18" s="205"/>
    </row>
    <row r="19" spans="1:28" ht="15" customHeight="1">
      <c r="A19" s="185"/>
      <c r="B19" s="554"/>
      <c r="C19" s="549"/>
      <c r="D19" s="549"/>
      <c r="E19" s="549"/>
      <c r="F19" s="549"/>
      <c r="G19" s="549"/>
      <c r="H19" s="549"/>
      <c r="I19" s="549"/>
      <c r="J19" s="555"/>
      <c r="K19" s="550"/>
      <c r="L19" s="185"/>
      <c r="M19" s="185"/>
      <c r="N19" s="157">
        <v>94.6</v>
      </c>
      <c r="O19" s="158">
        <v>1</v>
      </c>
      <c r="P19" s="159">
        <v>1</v>
      </c>
      <c r="Q19" s="158">
        <v>1</v>
      </c>
      <c r="R19" s="158">
        <v>1</v>
      </c>
      <c r="S19" s="158">
        <v>1</v>
      </c>
      <c r="T19" s="199"/>
      <c r="U19" s="143">
        <v>-0.45</v>
      </c>
      <c r="V19" s="128">
        <v>-5</v>
      </c>
      <c r="W19" s="144">
        <v>-5</v>
      </c>
      <c r="Y19" s="1239" t="s">
        <v>283</v>
      </c>
      <c r="Z19" s="1240"/>
      <c r="AA19" s="1241"/>
      <c r="AB19" s="185"/>
    </row>
    <row r="20" spans="1:28" ht="13.15" customHeight="1" thickBot="1">
      <c r="A20" s="185"/>
      <c r="B20" s="548" t="s">
        <v>281</v>
      </c>
      <c r="C20" s="549"/>
      <c r="D20" s="549"/>
      <c r="E20" s="549"/>
      <c r="F20" s="549"/>
      <c r="G20" s="549"/>
      <c r="H20" s="549"/>
      <c r="I20" s="549"/>
      <c r="J20" s="549"/>
      <c r="K20" s="550"/>
      <c r="L20" s="185"/>
      <c r="M20" s="185"/>
      <c r="N20" s="157">
        <v>94.5</v>
      </c>
      <c r="O20" s="160">
        <v>1</v>
      </c>
      <c r="P20" s="161">
        <v>1</v>
      </c>
      <c r="Q20" s="160">
        <v>1</v>
      </c>
      <c r="R20" s="160">
        <v>1</v>
      </c>
      <c r="S20" s="160">
        <v>1</v>
      </c>
      <c r="T20" s="199"/>
      <c r="U20" s="143">
        <v>-0.41</v>
      </c>
      <c r="V20" s="128">
        <v>-5</v>
      </c>
      <c r="W20" s="144">
        <v>-5</v>
      </c>
      <c r="Y20" s="1242"/>
      <c r="Z20" s="1243"/>
      <c r="AA20" s="1244"/>
      <c r="AB20" s="185"/>
    </row>
    <row r="21" spans="1:28" ht="13.15" customHeight="1">
      <c r="A21" s="185"/>
      <c r="B21" s="1301" t="s">
        <v>298</v>
      </c>
      <c r="C21" s="1301"/>
      <c r="D21" s="1301"/>
      <c r="E21" s="1301"/>
      <c r="F21" s="1301"/>
      <c r="G21" s="1301"/>
      <c r="H21" s="1301"/>
      <c r="I21" s="1301"/>
      <c r="J21" s="551"/>
      <c r="K21" s="552"/>
      <c r="L21" s="184"/>
      <c r="M21" s="185"/>
      <c r="N21" s="157">
        <v>94.4</v>
      </c>
      <c r="O21" s="162">
        <v>0.9</v>
      </c>
      <c r="P21" s="163">
        <v>0.9</v>
      </c>
      <c r="Q21" s="162">
        <v>0.9</v>
      </c>
      <c r="R21" s="162">
        <v>0.9</v>
      </c>
      <c r="S21" s="162">
        <v>0.9</v>
      </c>
      <c r="T21" s="199"/>
      <c r="U21" s="143">
        <v>-0.4</v>
      </c>
      <c r="V21" s="128">
        <v>-3.8</v>
      </c>
      <c r="W21" s="144">
        <v>-3.8</v>
      </c>
      <c r="Y21" s="1242"/>
      <c r="Z21" s="1243"/>
      <c r="AA21" s="1244"/>
      <c r="AB21" s="205"/>
    </row>
    <row r="22" spans="1:28" ht="13.15" customHeight="1">
      <c r="A22" s="185"/>
      <c r="B22" s="1301"/>
      <c r="C22" s="1301"/>
      <c r="D22" s="1301"/>
      <c r="E22" s="1301"/>
      <c r="F22" s="1301"/>
      <c r="G22" s="1301"/>
      <c r="H22" s="1301"/>
      <c r="I22" s="1301"/>
      <c r="J22" s="551"/>
      <c r="K22" s="552"/>
      <c r="L22" s="184"/>
      <c r="M22" s="185"/>
      <c r="N22" s="157">
        <v>94.3</v>
      </c>
      <c r="O22" s="158">
        <v>0.8</v>
      </c>
      <c r="P22" s="159">
        <v>0.8</v>
      </c>
      <c r="Q22" s="158">
        <v>0.8</v>
      </c>
      <c r="R22" s="158">
        <v>0.8</v>
      </c>
      <c r="S22" s="158">
        <v>0.8</v>
      </c>
      <c r="T22" s="199"/>
      <c r="U22" s="143">
        <v>-0.36</v>
      </c>
      <c r="V22" s="128">
        <v>-3.8</v>
      </c>
      <c r="W22" s="144">
        <v>-3.8</v>
      </c>
      <c r="Y22" s="1245"/>
      <c r="Z22" s="1246"/>
      <c r="AA22" s="1247"/>
      <c r="AB22" s="205"/>
    </row>
    <row r="23" spans="1:28" ht="13.15" customHeight="1">
      <c r="A23" s="185"/>
      <c r="B23" s="1300" t="s">
        <v>275</v>
      </c>
      <c r="C23" s="1300" t="s">
        <v>276</v>
      </c>
      <c r="D23" s="1300" t="s">
        <v>277</v>
      </c>
      <c r="E23" s="1300"/>
      <c r="F23" s="1300" t="s">
        <v>278</v>
      </c>
      <c r="G23" s="1300"/>
      <c r="H23" s="1300" t="s">
        <v>279</v>
      </c>
      <c r="I23" s="1300"/>
      <c r="J23" s="549"/>
      <c r="K23" s="550"/>
      <c r="L23" s="185"/>
      <c r="M23" s="185"/>
      <c r="N23" s="157">
        <v>94.2</v>
      </c>
      <c r="O23" s="158">
        <v>0.7</v>
      </c>
      <c r="P23" s="159">
        <v>0.7</v>
      </c>
      <c r="Q23" s="158">
        <v>0.7</v>
      </c>
      <c r="R23" s="158">
        <v>0.7</v>
      </c>
      <c r="S23" s="158">
        <v>0.7</v>
      </c>
      <c r="T23" s="199"/>
      <c r="U23" s="143">
        <v>-0.35</v>
      </c>
      <c r="V23" s="128">
        <v>-2.6</v>
      </c>
      <c r="W23" s="144">
        <v>-2.6</v>
      </c>
      <c r="Y23" s="682"/>
      <c r="Z23" s="682"/>
      <c r="AA23" s="682"/>
      <c r="AB23" s="205"/>
    </row>
    <row r="24" spans="1:28" ht="13.15" customHeight="1" thickBot="1">
      <c r="A24" s="185"/>
      <c r="B24" s="1300"/>
      <c r="C24" s="1300"/>
      <c r="D24" s="1300"/>
      <c r="E24" s="1300"/>
      <c r="F24" s="1300"/>
      <c r="G24" s="1300"/>
      <c r="H24" s="1300"/>
      <c r="I24" s="1300"/>
      <c r="J24" s="549"/>
      <c r="K24" s="550"/>
      <c r="L24" s="185"/>
      <c r="M24" s="185"/>
      <c r="N24" s="157">
        <v>94.1</v>
      </c>
      <c r="O24" s="158">
        <v>0.6</v>
      </c>
      <c r="P24" s="159">
        <v>0.6</v>
      </c>
      <c r="Q24" s="158">
        <v>0.6</v>
      </c>
      <c r="R24" s="158">
        <v>0.6</v>
      </c>
      <c r="S24" s="158">
        <v>0.6</v>
      </c>
      <c r="T24" s="199"/>
      <c r="U24" s="148">
        <v>-0.31</v>
      </c>
      <c r="V24" s="130">
        <v>-2.6</v>
      </c>
      <c r="W24" s="149">
        <v>-2.6</v>
      </c>
      <c r="Y24" s="1239" t="s">
        <v>314</v>
      </c>
      <c r="Z24" s="1240"/>
      <c r="AA24" s="1241"/>
      <c r="AB24" s="205"/>
    </row>
    <row r="25" spans="1:28" ht="30" customHeight="1">
      <c r="A25" s="185"/>
      <c r="B25" s="701" t="str">
        <f>'B.09a Lot Report'!S25</f>
        <v/>
      </c>
      <c r="C25" s="701" t="str">
        <f>IF('B.09a Lot Report'!AE8="","",'B.09a Lot Report'!AE8)</f>
        <v/>
      </c>
      <c r="D25" s="1296" t="str">
        <f>IF(B25="","",IF(C25="","",B25-C25))</f>
        <v/>
      </c>
      <c r="E25" s="1296"/>
      <c r="F25" s="1299" t="str">
        <f>IF(K7="","Specify QC or QA lot in Lot Paving Report (AD30)",IF(K7="QC","QC Lot - No Penalty",IF($D$25="","",IF(OR(K5="B",K5="O"),IF(ABS(D25)&gt;0.65,"SEE SPEC.",VLOOKUP($D$25,$U$11:$W$41,3)),IF(K5="T",IF(ABS(D25)&gt;0.5,"SEE SPEC.",VLOOKUP($D$25,$U$11:$W$41,2)))))))</f>
        <v>Specify QC or QA lot in Lot Paving Report (AD30)</v>
      </c>
      <c r="G25" s="1299"/>
      <c r="H25" s="1299" t="str">
        <f>IF(K7="QC",F25,IF(F25="","",IF('B.09a Lot Report'!AF30="","Enter Lot Tonnage in Lot Report Cell AE28",IF(F25="SEE SPEC.",F25,F25*'B.09a Lot Report'!AF30))))</f>
        <v>Enter Lot Tonnage in Lot Report Cell AE28</v>
      </c>
      <c r="I25" s="1299"/>
      <c r="J25" s="556" t="str">
        <f>IF(F25="see spec.","See Notes below","")</f>
        <v/>
      </c>
      <c r="K25" s="550"/>
      <c r="L25" s="185"/>
      <c r="M25" s="185"/>
      <c r="N25" s="157">
        <v>94</v>
      </c>
      <c r="O25" s="158">
        <v>0.5</v>
      </c>
      <c r="P25" s="159">
        <v>0.5</v>
      </c>
      <c r="Q25" s="158">
        <v>0.5</v>
      </c>
      <c r="R25" s="158">
        <v>0.5</v>
      </c>
      <c r="S25" s="158">
        <v>0.5</v>
      </c>
      <c r="T25" s="199"/>
      <c r="U25" s="136">
        <v>-0.3</v>
      </c>
      <c r="V25" s="125">
        <v>0</v>
      </c>
      <c r="W25" s="137">
        <v>0</v>
      </c>
      <c r="Y25" s="1242"/>
      <c r="Z25" s="1243"/>
      <c r="AA25" s="1244"/>
      <c r="AB25" s="205"/>
    </row>
    <row r="26" spans="1:28" ht="16.149999999999999" customHeight="1">
      <c r="A26" s="185"/>
      <c r="B26" s="1302" t="s">
        <v>817</v>
      </c>
      <c r="C26" s="1303"/>
      <c r="D26" s="1303"/>
      <c r="E26" s="1303"/>
      <c r="F26" s="1303"/>
      <c r="G26" s="1303"/>
      <c r="H26" s="1303"/>
      <c r="I26" s="1303"/>
      <c r="J26" s="557"/>
      <c r="K26" s="558"/>
      <c r="L26" s="266"/>
      <c r="M26" s="185"/>
      <c r="N26" s="157">
        <v>93.9</v>
      </c>
      <c r="O26" s="158">
        <v>0.4</v>
      </c>
      <c r="P26" s="159">
        <v>0.4</v>
      </c>
      <c r="Q26" s="158">
        <v>0.4</v>
      </c>
      <c r="R26" s="158">
        <v>0.4</v>
      </c>
      <c r="S26" s="158">
        <v>0.4</v>
      </c>
      <c r="T26" s="199"/>
      <c r="U26" s="138">
        <v>0</v>
      </c>
      <c r="V26" s="126">
        <v>0</v>
      </c>
      <c r="W26" s="139">
        <v>0</v>
      </c>
      <c r="Y26" s="1242"/>
      <c r="Z26" s="1243"/>
      <c r="AA26" s="1244"/>
      <c r="AB26" s="185"/>
    </row>
    <row r="27" spans="1:28" ht="14.45" customHeight="1" thickBot="1">
      <c r="A27" s="185"/>
      <c r="B27" s="1286" t="s">
        <v>818</v>
      </c>
      <c r="C27" s="1287"/>
      <c r="D27" s="1287"/>
      <c r="E27" s="1287"/>
      <c r="F27" s="1287"/>
      <c r="G27" s="1287"/>
      <c r="H27" s="1287"/>
      <c r="I27" s="1287"/>
      <c r="J27" s="559"/>
      <c r="K27" s="560"/>
      <c r="L27" s="265"/>
      <c r="M27" s="185"/>
      <c r="N27" s="157">
        <v>93.8</v>
      </c>
      <c r="O27" s="158">
        <v>0.3</v>
      </c>
      <c r="P27" s="159">
        <v>0.3</v>
      </c>
      <c r="Q27" s="158">
        <v>0.3</v>
      </c>
      <c r="R27" s="158">
        <v>0.3</v>
      </c>
      <c r="S27" s="158">
        <v>0.3</v>
      </c>
      <c r="T27" s="199"/>
      <c r="U27" s="140">
        <v>0.3</v>
      </c>
      <c r="V27" s="127">
        <v>0</v>
      </c>
      <c r="W27" s="141">
        <v>0</v>
      </c>
      <c r="Y27" s="1242"/>
      <c r="Z27" s="1243"/>
      <c r="AA27" s="1244"/>
      <c r="AB27" s="185"/>
    </row>
    <row r="28" spans="1:28" ht="22.5" customHeight="1">
      <c r="A28" s="185"/>
      <c r="B28" s="1286"/>
      <c r="C28" s="1287"/>
      <c r="D28" s="1287"/>
      <c r="E28" s="1287"/>
      <c r="F28" s="1287"/>
      <c r="G28" s="1287"/>
      <c r="H28" s="1287"/>
      <c r="I28" s="1287"/>
      <c r="J28" s="559"/>
      <c r="K28" s="560"/>
      <c r="L28" s="265"/>
      <c r="M28" s="185"/>
      <c r="N28" s="157">
        <v>93.7</v>
      </c>
      <c r="O28" s="158">
        <v>0.2</v>
      </c>
      <c r="P28" s="159">
        <v>0.2</v>
      </c>
      <c r="Q28" s="158">
        <v>0.2</v>
      </c>
      <c r="R28" s="158">
        <v>0.2</v>
      </c>
      <c r="S28" s="158">
        <v>0.2</v>
      </c>
      <c r="T28" s="199"/>
      <c r="U28" s="146">
        <v>0.31</v>
      </c>
      <c r="V28" s="135">
        <v>-0.9</v>
      </c>
      <c r="W28" s="147">
        <v>-0.9</v>
      </c>
      <c r="Y28" s="1242"/>
      <c r="Z28" s="1243"/>
      <c r="AA28" s="1244"/>
      <c r="AB28" s="185"/>
    </row>
    <row r="29" spans="1:28">
      <c r="A29" s="185"/>
      <c r="B29" s="1297" t="s">
        <v>321</v>
      </c>
      <c r="C29" s="1298"/>
      <c r="D29" s="1298"/>
      <c r="E29" s="1298"/>
      <c r="F29" s="1298"/>
      <c r="G29" s="1298"/>
      <c r="H29" s="1298"/>
      <c r="I29" s="1298"/>
      <c r="J29" s="549"/>
      <c r="K29" s="550"/>
      <c r="L29" s="185"/>
      <c r="M29" s="185"/>
      <c r="N29" s="157">
        <v>93.6</v>
      </c>
      <c r="O29" s="158">
        <v>0.1</v>
      </c>
      <c r="P29" s="159">
        <v>0.1</v>
      </c>
      <c r="Q29" s="158">
        <v>0.1</v>
      </c>
      <c r="R29" s="158">
        <v>0.1</v>
      </c>
      <c r="S29" s="158">
        <v>0.1</v>
      </c>
      <c r="T29" s="199"/>
      <c r="U29" s="143">
        <v>0.35</v>
      </c>
      <c r="V29" s="128">
        <v>-0.9</v>
      </c>
      <c r="W29" s="144">
        <v>-0.9</v>
      </c>
      <c r="Y29" s="1242"/>
      <c r="Z29" s="1243"/>
      <c r="AA29" s="1244"/>
      <c r="AB29" s="185"/>
    </row>
    <row r="30" spans="1:28" ht="12.75" customHeight="1" thickBot="1">
      <c r="A30" s="185"/>
      <c r="B30" s="1301" t="s">
        <v>310</v>
      </c>
      <c r="C30" s="1301"/>
      <c r="D30" s="1301"/>
      <c r="E30" s="1301"/>
      <c r="F30" s="1301"/>
      <c r="G30" s="1301"/>
      <c r="H30" s="1301"/>
      <c r="I30" s="1301"/>
      <c r="J30" s="549"/>
      <c r="K30" s="550"/>
      <c r="L30" s="185"/>
      <c r="M30" s="185"/>
      <c r="N30" s="157">
        <v>93.5</v>
      </c>
      <c r="O30" s="160">
        <v>0</v>
      </c>
      <c r="P30" s="161">
        <v>0</v>
      </c>
      <c r="Q30" s="160">
        <v>0</v>
      </c>
      <c r="R30" s="160">
        <v>0</v>
      </c>
      <c r="S30" s="160">
        <v>0</v>
      </c>
      <c r="T30" s="199"/>
      <c r="U30" s="143">
        <v>0.36</v>
      </c>
      <c r="V30" s="128">
        <v>-1.8</v>
      </c>
      <c r="W30" s="144">
        <v>-1.8</v>
      </c>
      <c r="Y30" s="1242"/>
      <c r="Z30" s="1243"/>
      <c r="AA30" s="1244"/>
      <c r="AB30" s="185"/>
    </row>
    <row r="31" spans="1:28">
      <c r="A31" s="185"/>
      <c r="B31" s="1301"/>
      <c r="C31" s="1301"/>
      <c r="D31" s="1301"/>
      <c r="E31" s="1301"/>
      <c r="F31" s="1301"/>
      <c r="G31" s="1301"/>
      <c r="H31" s="1301"/>
      <c r="I31" s="1301"/>
      <c r="J31" s="549"/>
      <c r="K31" s="550"/>
      <c r="L31" s="185"/>
      <c r="M31" s="185"/>
      <c r="N31" s="157">
        <v>93.4</v>
      </c>
      <c r="O31" s="162">
        <v>-0.2</v>
      </c>
      <c r="P31" s="163">
        <v>0</v>
      </c>
      <c r="Q31" s="162">
        <v>0</v>
      </c>
      <c r="R31" s="162">
        <v>-0.2</v>
      </c>
      <c r="S31" s="162">
        <v>0</v>
      </c>
      <c r="T31" s="199"/>
      <c r="U31" s="143">
        <v>0.4</v>
      </c>
      <c r="V31" s="128">
        <v>-1.8</v>
      </c>
      <c r="W31" s="144">
        <v>-1.8</v>
      </c>
      <c r="Y31" s="1242"/>
      <c r="Z31" s="1243"/>
      <c r="AA31" s="1244"/>
    </row>
    <row r="32" spans="1:28" ht="13.15" customHeight="1">
      <c r="A32" s="185"/>
      <c r="B32" s="1308" t="s">
        <v>324</v>
      </c>
      <c r="C32" s="1308"/>
      <c r="D32" s="1308"/>
      <c r="E32" s="1308"/>
      <c r="F32" s="1300" t="s">
        <v>311</v>
      </c>
      <c r="G32" s="1300"/>
      <c r="H32" s="1300" t="s">
        <v>322</v>
      </c>
      <c r="I32" s="1300"/>
      <c r="J32" s="549"/>
      <c r="K32" s="550"/>
      <c r="L32" s="185"/>
      <c r="M32" s="185"/>
      <c r="N32" s="157">
        <v>93.3</v>
      </c>
      <c r="O32" s="158">
        <v>-0.4</v>
      </c>
      <c r="P32" s="159">
        <v>0</v>
      </c>
      <c r="Q32" s="158">
        <v>0</v>
      </c>
      <c r="R32" s="158">
        <v>-0.4</v>
      </c>
      <c r="S32" s="158">
        <v>0</v>
      </c>
      <c r="T32" s="199"/>
      <c r="U32" s="143">
        <v>0.41</v>
      </c>
      <c r="V32" s="128">
        <v>-2.7</v>
      </c>
      <c r="W32" s="144">
        <v>-2.7</v>
      </c>
      <c r="Y32" s="1242"/>
      <c r="Z32" s="1243"/>
      <c r="AA32" s="1244"/>
    </row>
    <row r="33" spans="1:29" ht="13.15" customHeight="1">
      <c r="A33" s="185"/>
      <c r="B33" s="1308"/>
      <c r="C33" s="1308"/>
      <c r="D33" s="1308"/>
      <c r="E33" s="1308"/>
      <c r="F33" s="1300"/>
      <c r="G33" s="1300"/>
      <c r="H33" s="1300"/>
      <c r="I33" s="1300"/>
      <c r="J33" s="549"/>
      <c r="K33" s="550"/>
      <c r="L33" s="185"/>
      <c r="M33" s="185"/>
      <c r="N33" s="157">
        <v>93.2</v>
      </c>
      <c r="O33" s="158">
        <v>-0.6</v>
      </c>
      <c r="P33" s="159">
        <v>0</v>
      </c>
      <c r="Q33" s="158">
        <v>0</v>
      </c>
      <c r="R33" s="158">
        <v>-0.6</v>
      </c>
      <c r="S33" s="158">
        <v>0</v>
      </c>
      <c r="T33" s="199"/>
      <c r="U33" s="143">
        <v>0.45</v>
      </c>
      <c r="V33" s="128">
        <v>-2.7</v>
      </c>
      <c r="W33" s="144">
        <v>-2.7</v>
      </c>
      <c r="Y33" s="1245"/>
      <c r="Z33" s="1246"/>
      <c r="AA33" s="1247"/>
    </row>
    <row r="34" spans="1:29" ht="30" customHeight="1">
      <c r="A34" s="185"/>
      <c r="B34" s="1308"/>
      <c r="C34" s="1308"/>
      <c r="D34" s="1308"/>
      <c r="E34" s="1308"/>
      <c r="F34" s="1307" t="str">
        <f>IF(K7="QC","QC Lot - No Penalty",'Gradation Price Adj.'!H45)</f>
        <v/>
      </c>
      <c r="G34" s="1307"/>
      <c r="H34" s="1299" t="str">
        <f>IF(K7="QC",F34,IF('B.09a Lot Report'!AF30="","Enter Lot Tonnage in Lot Report Cell AE28",'Gradation Price Adj.'!H47))</f>
        <v>Enter Lot Tonnage in Lot Report Cell AE28</v>
      </c>
      <c r="I34" s="1299"/>
      <c r="J34" s="549"/>
      <c r="K34" s="550"/>
      <c r="L34" s="185"/>
      <c r="M34" s="185"/>
      <c r="N34" s="157">
        <v>93.1</v>
      </c>
      <c r="O34" s="158">
        <v>-0.8</v>
      </c>
      <c r="P34" s="159">
        <v>0</v>
      </c>
      <c r="Q34" s="158">
        <v>0</v>
      </c>
      <c r="R34" s="158">
        <v>-0.8</v>
      </c>
      <c r="S34" s="158">
        <v>0</v>
      </c>
      <c r="T34" s="199"/>
      <c r="U34" s="143">
        <v>0.46</v>
      </c>
      <c r="V34" s="128">
        <v>-3.6</v>
      </c>
      <c r="W34" s="144">
        <v>-3.6</v>
      </c>
      <c r="Y34" s="194"/>
      <c r="Z34" s="194"/>
      <c r="AA34" s="194"/>
    </row>
    <row r="35" spans="1:29" ht="13.15" customHeight="1" thickBot="1">
      <c r="A35" s="185"/>
      <c r="B35" s="561"/>
      <c r="C35" s="549"/>
      <c r="D35" s="549"/>
      <c r="E35" s="549"/>
      <c r="F35" s="549"/>
      <c r="G35" s="549"/>
      <c r="H35" s="549"/>
      <c r="I35" s="549"/>
      <c r="J35" s="549"/>
      <c r="K35" s="550"/>
      <c r="L35" s="185"/>
      <c r="M35" s="185"/>
      <c r="N35" s="157">
        <v>93</v>
      </c>
      <c r="O35" s="158">
        <v>-1</v>
      </c>
      <c r="P35" s="159">
        <v>0</v>
      </c>
      <c r="Q35" s="158">
        <v>0</v>
      </c>
      <c r="R35" s="158">
        <v>-1</v>
      </c>
      <c r="S35" s="158">
        <v>0</v>
      </c>
      <c r="T35" s="199"/>
      <c r="U35" s="148">
        <v>0.5</v>
      </c>
      <c r="V35" s="130">
        <v>-3.6</v>
      </c>
      <c r="W35" s="149">
        <v>-3.6</v>
      </c>
      <c r="Y35" s="194"/>
      <c r="Z35" s="194"/>
      <c r="AA35" s="194"/>
    </row>
    <row r="36" spans="1:29">
      <c r="A36" s="185"/>
      <c r="B36" s="548" t="s">
        <v>282</v>
      </c>
      <c r="C36" s="549"/>
      <c r="D36" s="549"/>
      <c r="E36" s="549"/>
      <c r="F36" s="549"/>
      <c r="G36" s="549"/>
      <c r="H36" s="549"/>
      <c r="I36" s="549"/>
      <c r="J36" s="549"/>
      <c r="K36" s="550"/>
      <c r="L36" s="185"/>
      <c r="M36" s="185"/>
      <c r="N36" s="157">
        <v>92.9</v>
      </c>
      <c r="O36" s="158">
        <v>-1.2</v>
      </c>
      <c r="P36" s="159">
        <v>0</v>
      </c>
      <c r="Q36" s="158">
        <v>0</v>
      </c>
      <c r="R36" s="158">
        <v>-1.2</v>
      </c>
      <c r="S36" s="158">
        <v>0</v>
      </c>
      <c r="T36" s="199"/>
      <c r="U36" s="131">
        <v>0.51</v>
      </c>
      <c r="V36" s="142" t="s">
        <v>274</v>
      </c>
      <c r="W36" s="132">
        <v>-4.5</v>
      </c>
      <c r="Y36" s="194"/>
      <c r="Z36" s="194"/>
      <c r="AA36" s="194"/>
    </row>
    <row r="37" spans="1:29" ht="15.75">
      <c r="A37" s="185"/>
      <c r="B37" s="1301" t="s">
        <v>300</v>
      </c>
      <c r="C37" s="1301"/>
      <c r="D37" s="1301"/>
      <c r="E37" s="1301"/>
      <c r="F37" s="1301"/>
      <c r="G37" s="1301"/>
      <c r="H37" s="1301"/>
      <c r="I37" s="1301"/>
      <c r="J37" s="551"/>
      <c r="K37" s="552"/>
      <c r="L37" s="184"/>
      <c r="M37" s="185"/>
      <c r="N37" s="157">
        <v>92.8</v>
      </c>
      <c r="O37" s="158">
        <v>-1.4</v>
      </c>
      <c r="P37" s="159">
        <v>0</v>
      </c>
      <c r="Q37" s="158">
        <v>0</v>
      </c>
      <c r="R37" s="158">
        <v>-1.4</v>
      </c>
      <c r="S37" s="158">
        <v>0</v>
      </c>
      <c r="T37" s="199"/>
      <c r="U37" s="143">
        <v>0.55000000000000004</v>
      </c>
      <c r="V37" s="129" t="s">
        <v>274</v>
      </c>
      <c r="W37" s="144">
        <v>-4.5</v>
      </c>
      <c r="Y37" s="194"/>
      <c r="Z37" s="194"/>
      <c r="AA37" s="194"/>
    </row>
    <row r="38" spans="1:29" ht="13.15" customHeight="1">
      <c r="A38" s="185"/>
      <c r="B38" s="1301"/>
      <c r="C38" s="1301"/>
      <c r="D38" s="1301"/>
      <c r="E38" s="1301"/>
      <c r="F38" s="1301"/>
      <c r="G38" s="1301"/>
      <c r="H38" s="1301"/>
      <c r="I38" s="1301"/>
      <c r="J38" s="551"/>
      <c r="K38" s="552"/>
      <c r="L38" s="184"/>
      <c r="M38" s="185"/>
      <c r="N38" s="157">
        <v>92.7</v>
      </c>
      <c r="O38" s="158">
        <v>-1.6</v>
      </c>
      <c r="P38" s="159">
        <v>0</v>
      </c>
      <c r="Q38" s="158">
        <v>0</v>
      </c>
      <c r="R38" s="158">
        <v>-1.6</v>
      </c>
      <c r="S38" s="158">
        <v>0</v>
      </c>
      <c r="T38" s="199"/>
      <c r="U38" s="143">
        <v>0.56000000000000005</v>
      </c>
      <c r="V38" s="129" t="s">
        <v>274</v>
      </c>
      <c r="W38" s="144">
        <v>-5.4</v>
      </c>
      <c r="Y38" s="194"/>
      <c r="Z38" s="194"/>
      <c r="AA38" s="194"/>
    </row>
    <row r="39" spans="1:29" ht="13.15" customHeight="1">
      <c r="A39" s="185"/>
      <c r="B39" s="1300" t="s">
        <v>304</v>
      </c>
      <c r="C39" s="1300" t="s">
        <v>305</v>
      </c>
      <c r="D39" s="1300" t="s">
        <v>306</v>
      </c>
      <c r="E39" s="1300"/>
      <c r="F39" s="1300" t="s">
        <v>312</v>
      </c>
      <c r="G39" s="1300"/>
      <c r="H39" s="1300" t="s">
        <v>303</v>
      </c>
      <c r="I39" s="1300"/>
      <c r="J39" s="551"/>
      <c r="K39" s="552"/>
      <c r="L39" s="184"/>
      <c r="M39" s="185"/>
      <c r="N39" s="157">
        <v>92.6</v>
      </c>
      <c r="O39" s="158">
        <v>-1.8</v>
      </c>
      <c r="P39" s="159">
        <v>0</v>
      </c>
      <c r="Q39" s="158">
        <v>0</v>
      </c>
      <c r="R39" s="158">
        <v>-1.8</v>
      </c>
      <c r="S39" s="158">
        <v>0</v>
      </c>
      <c r="T39" s="199"/>
      <c r="U39" s="143">
        <v>0.6</v>
      </c>
      <c r="V39" s="129" t="s">
        <v>274</v>
      </c>
      <c r="W39" s="144">
        <v>-5.4</v>
      </c>
      <c r="Y39" s="194"/>
      <c r="Z39" s="194"/>
      <c r="AA39" s="194"/>
    </row>
    <row r="40" spans="1:29" ht="13.15" customHeight="1" thickBot="1">
      <c r="A40" s="185"/>
      <c r="B40" s="1300"/>
      <c r="C40" s="1300"/>
      <c r="D40" s="1300"/>
      <c r="E40" s="1300"/>
      <c r="F40" s="1300"/>
      <c r="G40" s="1300"/>
      <c r="H40" s="1300"/>
      <c r="I40" s="1300"/>
      <c r="J40" s="549"/>
      <c r="K40" s="550"/>
      <c r="L40" s="185"/>
      <c r="M40" s="185"/>
      <c r="N40" s="157">
        <v>92.5</v>
      </c>
      <c r="O40" s="160">
        <v>-2</v>
      </c>
      <c r="P40" s="161">
        <v>0</v>
      </c>
      <c r="Q40" s="160">
        <v>0</v>
      </c>
      <c r="R40" s="160">
        <v>-2</v>
      </c>
      <c r="S40" s="160">
        <v>0</v>
      </c>
      <c r="T40" s="199"/>
      <c r="U40" s="143">
        <v>0.61</v>
      </c>
      <c r="V40" s="129" t="s">
        <v>274</v>
      </c>
      <c r="W40" s="144">
        <v>-6.3</v>
      </c>
      <c r="Y40" s="194"/>
      <c r="Z40" s="194"/>
      <c r="AA40" s="194"/>
    </row>
    <row r="41" spans="1:29" ht="13.5" thickBot="1">
      <c r="A41" s="185"/>
      <c r="B41" s="1300"/>
      <c r="C41" s="1300"/>
      <c r="D41" s="1300"/>
      <c r="E41" s="1300"/>
      <c r="F41" s="1300"/>
      <c r="G41" s="1300"/>
      <c r="H41" s="1300"/>
      <c r="I41" s="1300"/>
      <c r="J41" s="549"/>
      <c r="K41" s="550"/>
      <c r="L41" s="185"/>
      <c r="M41" s="185"/>
      <c r="N41" s="157">
        <v>92.4</v>
      </c>
      <c r="O41" s="162">
        <v>-2.2000000000000002</v>
      </c>
      <c r="P41" s="163">
        <v>0</v>
      </c>
      <c r="Q41" s="162">
        <v>0</v>
      </c>
      <c r="R41" s="162">
        <v>-2.2000000000000002</v>
      </c>
      <c r="S41" s="162">
        <v>-0.2</v>
      </c>
      <c r="T41" s="199"/>
      <c r="U41" s="133">
        <v>0.65</v>
      </c>
      <c r="V41" s="145" t="s">
        <v>274</v>
      </c>
      <c r="W41" s="134">
        <v>-6.3</v>
      </c>
      <c r="Y41" s="194"/>
      <c r="Z41" s="194"/>
      <c r="AA41" s="194"/>
    </row>
    <row r="42" spans="1:29" ht="12.75" customHeight="1">
      <c r="A42" s="185"/>
      <c r="B42" s="1300"/>
      <c r="C42" s="1300"/>
      <c r="D42" s="1300"/>
      <c r="E42" s="1300"/>
      <c r="F42" s="1300"/>
      <c r="G42" s="1300"/>
      <c r="H42" s="1300"/>
      <c r="I42" s="1300"/>
      <c r="J42" s="549"/>
      <c r="K42" s="550"/>
      <c r="L42" s="185"/>
      <c r="M42" s="185"/>
      <c r="N42" s="157">
        <v>92.3</v>
      </c>
      <c r="O42" s="158">
        <v>-2.4</v>
      </c>
      <c r="P42" s="159">
        <v>0</v>
      </c>
      <c r="Q42" s="158">
        <v>0</v>
      </c>
      <c r="R42" s="158">
        <v>-2.4</v>
      </c>
      <c r="S42" s="158">
        <v>-0.4</v>
      </c>
      <c r="T42" s="199"/>
      <c r="U42" s="1227" t="s">
        <v>813</v>
      </c>
      <c r="V42" s="1228"/>
      <c r="W42" s="1229"/>
      <c r="Y42" s="194"/>
      <c r="Z42" s="194"/>
      <c r="AA42" s="194"/>
    </row>
    <row r="43" spans="1:29" ht="30" customHeight="1">
      <c r="A43" s="185"/>
      <c r="B43" s="701" t="str">
        <f>IF('B.09a Lot Report'!AB9="","",'B.09a Lot Report'!AB9)</f>
        <v/>
      </c>
      <c r="C43" s="701" t="str">
        <f>'B.09a Lot Report'!M25</f>
        <v/>
      </c>
      <c r="D43" s="1296" t="str">
        <f>IF(OR(C43="",B43=""),"",C43-B43)</f>
        <v/>
      </c>
      <c r="E43" s="1296"/>
      <c r="F43" s="1299">
        <f>IF(K8=FALSE,0,IF(D43="","",IF(D43&gt;0,IF($D$43&lt;0.51,0,IF($D$43&lt;1.01,-3,IF($D$43&lt;1.31,-4,IF($D$43&lt;1.501,-6,IF($D$43&gt;1.501,-8))))),IF($D$43&lt;-1.5,-7,IF($D$43&lt;-1.3,-5,IF($D$43&lt;-1,-3,0))))))</f>
        <v>0</v>
      </c>
      <c r="G43" s="1299"/>
      <c r="H43" s="1299" t="str">
        <f>IF(F43="","",IF('B.09a Lot Report'!AF30="","Enter Lot Tonnage in Lot Report Cell AE28",F43*'B.09a Lot Report'!AF30))</f>
        <v>Enter Lot Tonnage in Lot Report Cell AE28</v>
      </c>
      <c r="I43" s="1299"/>
      <c r="J43" s="556" t="str">
        <f>IF(D43="","",IF(ABS(D43)&gt;1.5,"See Note (1) below",""))</f>
        <v/>
      </c>
      <c r="K43" s="550"/>
      <c r="L43" s="185"/>
      <c r="M43" s="185"/>
      <c r="N43" s="157">
        <v>92.2</v>
      </c>
      <c r="O43" s="158">
        <v>-2.6</v>
      </c>
      <c r="P43" s="159">
        <v>0</v>
      </c>
      <c r="Q43" s="158">
        <v>0</v>
      </c>
      <c r="R43" s="158">
        <v>-2.6</v>
      </c>
      <c r="S43" s="158">
        <v>-0.6</v>
      </c>
      <c r="T43" s="199"/>
      <c r="U43" s="1230"/>
      <c r="V43" s="1231"/>
      <c r="W43" s="1232"/>
      <c r="Y43" s="194"/>
      <c r="Z43" s="194"/>
      <c r="AA43" s="194"/>
    </row>
    <row r="44" spans="1:29" ht="15" customHeight="1">
      <c r="A44" s="185"/>
      <c r="B44" s="1304" t="s">
        <v>313</v>
      </c>
      <c r="C44" s="1305"/>
      <c r="D44" s="1305"/>
      <c r="E44" s="1305"/>
      <c r="F44" s="1305"/>
      <c r="G44" s="1305"/>
      <c r="H44" s="1305"/>
      <c r="I44" s="1305"/>
      <c r="J44" s="1305"/>
      <c r="K44" s="1306"/>
      <c r="L44" s="263"/>
      <c r="M44" s="185"/>
      <c r="N44" s="157">
        <v>92.1</v>
      </c>
      <c r="O44" s="158">
        <v>-2.8</v>
      </c>
      <c r="P44" s="159">
        <v>0</v>
      </c>
      <c r="Q44" s="158">
        <v>0</v>
      </c>
      <c r="R44" s="158">
        <v>-2.8</v>
      </c>
      <c r="S44" s="158">
        <v>-0.8</v>
      </c>
      <c r="T44" s="199"/>
      <c r="U44" s="1230"/>
      <c r="V44" s="1231"/>
      <c r="W44" s="1232"/>
      <c r="Y44" s="194"/>
      <c r="Z44" s="194"/>
      <c r="AA44" s="194"/>
    </row>
    <row r="45" spans="1:29" ht="12.75" customHeight="1">
      <c r="A45" s="185"/>
      <c r="B45" s="1304"/>
      <c r="C45" s="1305"/>
      <c r="D45" s="1305"/>
      <c r="E45" s="1305"/>
      <c r="F45" s="1305"/>
      <c r="G45" s="1305"/>
      <c r="H45" s="1305"/>
      <c r="I45" s="1305"/>
      <c r="J45" s="1305"/>
      <c r="K45" s="1306"/>
      <c r="L45" s="263"/>
      <c r="M45" s="185"/>
      <c r="N45" s="157">
        <v>92</v>
      </c>
      <c r="O45" s="158">
        <v>-3</v>
      </c>
      <c r="P45" s="159">
        <v>0</v>
      </c>
      <c r="Q45" s="158">
        <v>0</v>
      </c>
      <c r="R45" s="158">
        <v>-3</v>
      </c>
      <c r="S45" s="158">
        <v>-1</v>
      </c>
      <c r="T45" s="199"/>
      <c r="U45" s="1233"/>
      <c r="V45" s="1234"/>
      <c r="W45" s="1235"/>
      <c r="Y45" s="194"/>
      <c r="Z45" s="194"/>
      <c r="AA45" s="194"/>
    </row>
    <row r="46" spans="1:29" ht="13.9" customHeight="1">
      <c r="A46" s="185"/>
      <c r="B46" s="1283" t="s">
        <v>814</v>
      </c>
      <c r="C46" s="1284"/>
      <c r="D46" s="1284"/>
      <c r="E46" s="1284"/>
      <c r="F46" s="1284"/>
      <c r="G46" s="1284"/>
      <c r="H46" s="1284"/>
      <c r="I46" s="1284"/>
      <c r="J46" s="1284"/>
      <c r="K46" s="1285"/>
      <c r="L46" s="264"/>
      <c r="M46" s="185"/>
      <c r="N46" s="157">
        <v>91.9</v>
      </c>
      <c r="O46" s="158">
        <v>-3.2</v>
      </c>
      <c r="P46" s="159">
        <v>0</v>
      </c>
      <c r="Q46" s="158">
        <v>0</v>
      </c>
      <c r="R46" s="158">
        <v>-3.2</v>
      </c>
      <c r="S46" s="158">
        <v>-1.2</v>
      </c>
      <c r="T46" s="200"/>
      <c r="U46" s="1236" t="s">
        <v>815</v>
      </c>
      <c r="V46" s="1237"/>
      <c r="W46" s="1238"/>
      <c r="Y46" s="194"/>
      <c r="Z46" s="194"/>
      <c r="AA46" s="194"/>
    </row>
    <row r="47" spans="1:29" ht="12.75" customHeight="1">
      <c r="A47" s="185"/>
      <c r="B47" s="1283"/>
      <c r="C47" s="1284"/>
      <c r="D47" s="1284"/>
      <c r="E47" s="1284"/>
      <c r="F47" s="1284"/>
      <c r="G47" s="1284"/>
      <c r="H47" s="1284"/>
      <c r="I47" s="1284"/>
      <c r="J47" s="1284"/>
      <c r="K47" s="1285"/>
      <c r="L47" s="264"/>
      <c r="M47" s="185"/>
      <c r="N47" s="157">
        <v>91.8</v>
      </c>
      <c r="O47" s="158">
        <v>-3.4</v>
      </c>
      <c r="P47" s="159">
        <v>0</v>
      </c>
      <c r="Q47" s="158">
        <v>0</v>
      </c>
      <c r="R47" s="158">
        <v>-3.4</v>
      </c>
      <c r="S47" s="158">
        <v>-1.4</v>
      </c>
      <c r="T47" s="200"/>
      <c r="U47" s="1230"/>
      <c r="V47" s="1231"/>
      <c r="W47" s="1232"/>
      <c r="Y47" s="194"/>
      <c r="Z47" s="194"/>
      <c r="AA47" s="194"/>
      <c r="AC47" s="194"/>
    </row>
    <row r="48" spans="1:29">
      <c r="A48" s="185"/>
      <c r="B48" s="562"/>
      <c r="C48" s="563"/>
      <c r="D48" s="563"/>
      <c r="E48" s="563"/>
      <c r="F48" s="563"/>
      <c r="G48" s="563"/>
      <c r="H48" s="563"/>
      <c r="I48" s="563"/>
      <c r="J48" s="563"/>
      <c r="K48" s="564"/>
      <c r="L48" s="264"/>
      <c r="M48" s="185"/>
      <c r="N48" s="157">
        <v>91.7</v>
      </c>
      <c r="O48" s="158">
        <v>-3.6</v>
      </c>
      <c r="P48" s="159">
        <v>0</v>
      </c>
      <c r="Q48" s="158">
        <v>0</v>
      </c>
      <c r="R48" s="158">
        <v>-3.6</v>
      </c>
      <c r="S48" s="158">
        <v>-1.6</v>
      </c>
      <c r="T48" s="200"/>
      <c r="U48" s="1230"/>
      <c r="V48" s="1231"/>
      <c r="W48" s="1232"/>
      <c r="Y48" s="194"/>
      <c r="Z48" s="194"/>
      <c r="AA48" s="194"/>
      <c r="AC48" s="194"/>
    </row>
    <row r="49" spans="1:29">
      <c r="A49" s="185"/>
      <c r="B49" s="554"/>
      <c r="C49" s="549"/>
      <c r="D49" s="549"/>
      <c r="E49" s="549"/>
      <c r="F49" s="549"/>
      <c r="G49" s="549"/>
      <c r="H49" s="549"/>
      <c r="I49" s="549"/>
      <c r="J49" s="549"/>
      <c r="K49" s="550"/>
      <c r="L49" s="262"/>
      <c r="M49" s="185"/>
      <c r="N49" s="157">
        <v>91.6</v>
      </c>
      <c r="O49" s="158">
        <v>-3.8</v>
      </c>
      <c r="P49" s="159">
        <v>0</v>
      </c>
      <c r="Q49" s="158">
        <v>0</v>
      </c>
      <c r="R49" s="158">
        <v>-3.8</v>
      </c>
      <c r="S49" s="158">
        <v>-1.8</v>
      </c>
      <c r="T49" s="200"/>
      <c r="U49" s="1230"/>
      <c r="V49" s="1231"/>
      <c r="W49" s="1232"/>
      <c r="Y49" s="194"/>
      <c r="Z49" s="194"/>
      <c r="AA49" s="194"/>
      <c r="AC49" s="194"/>
    </row>
    <row r="50" spans="1:29" ht="13.5" thickBot="1">
      <c r="A50" s="185"/>
      <c r="B50" s="1293" t="s">
        <v>357</v>
      </c>
      <c r="C50" s="1294"/>
      <c r="D50" s="1294"/>
      <c r="E50" s="1294"/>
      <c r="F50" s="1294"/>
      <c r="G50" s="1294"/>
      <c r="H50" s="1294"/>
      <c r="I50" s="1294"/>
      <c r="J50" s="1294"/>
      <c r="K50" s="1295"/>
      <c r="L50" s="261"/>
      <c r="M50" s="185"/>
      <c r="N50" s="157">
        <v>91.5</v>
      </c>
      <c r="O50" s="160">
        <v>-4</v>
      </c>
      <c r="P50" s="161">
        <v>0</v>
      </c>
      <c r="Q50" s="160">
        <v>0</v>
      </c>
      <c r="R50" s="160">
        <v>-4</v>
      </c>
      <c r="S50" s="160">
        <v>-2</v>
      </c>
      <c r="T50" s="200"/>
      <c r="U50" s="1233"/>
      <c r="V50" s="1234"/>
      <c r="W50" s="1235"/>
      <c r="Y50" s="194"/>
      <c r="Z50" s="194"/>
      <c r="AA50" s="194"/>
      <c r="AC50" s="194"/>
    </row>
    <row r="51" spans="1:29">
      <c r="A51" s="185"/>
      <c r="B51" s="1288"/>
      <c r="C51" s="1289"/>
      <c r="D51" s="1289"/>
      <c r="E51" s="1289"/>
      <c r="F51" s="1289"/>
      <c r="G51" s="1289"/>
      <c r="H51" s="1289"/>
      <c r="I51" s="1289"/>
      <c r="J51" s="1289"/>
      <c r="K51" s="1290"/>
      <c r="L51" s="261"/>
      <c r="M51" s="185"/>
      <c r="N51" s="157">
        <v>91.4</v>
      </c>
      <c r="O51" s="162">
        <v>-4.4000000000000004</v>
      </c>
      <c r="P51" s="163">
        <v>0</v>
      </c>
      <c r="Q51" s="162">
        <v>0</v>
      </c>
      <c r="R51" s="162">
        <v>-4.4000000000000004</v>
      </c>
      <c r="S51" s="162">
        <v>-2.2000000000000002</v>
      </c>
      <c r="T51" s="200"/>
      <c r="U51" s="194"/>
      <c r="V51" s="194"/>
      <c r="W51" s="194"/>
      <c r="Y51" s="194"/>
      <c r="Z51" s="194"/>
      <c r="AA51" s="194"/>
      <c r="AC51" s="194"/>
    </row>
    <row r="52" spans="1:29">
      <c r="A52" s="185"/>
      <c r="B52" s="1288"/>
      <c r="C52" s="1289"/>
      <c r="D52" s="1289"/>
      <c r="E52" s="1289"/>
      <c r="F52" s="1289"/>
      <c r="G52" s="1289"/>
      <c r="H52" s="1289"/>
      <c r="I52" s="1289"/>
      <c r="J52" s="1289"/>
      <c r="K52" s="1290"/>
      <c r="L52" s="261"/>
      <c r="M52" s="185"/>
      <c r="N52" s="157">
        <v>91.3</v>
      </c>
      <c r="O52" s="158">
        <v>-4.8</v>
      </c>
      <c r="P52" s="159">
        <v>0</v>
      </c>
      <c r="Q52" s="158">
        <v>0</v>
      </c>
      <c r="R52" s="158">
        <v>-4.8</v>
      </c>
      <c r="S52" s="158">
        <v>-2.4</v>
      </c>
      <c r="T52" s="200"/>
      <c r="U52" s="194"/>
      <c r="V52" s="194"/>
      <c r="W52" s="194"/>
      <c r="Y52" s="194"/>
      <c r="Z52" s="194"/>
      <c r="AA52" s="194"/>
      <c r="AC52" s="194"/>
    </row>
    <row r="53" spans="1:29">
      <c r="A53" s="185"/>
      <c r="B53" s="1288"/>
      <c r="C53" s="1289"/>
      <c r="D53" s="1289"/>
      <c r="E53" s="1289"/>
      <c r="F53" s="1289"/>
      <c r="G53" s="1289"/>
      <c r="H53" s="1289"/>
      <c r="I53" s="1289"/>
      <c r="J53" s="1289"/>
      <c r="K53" s="1290"/>
      <c r="L53" s="261"/>
      <c r="M53" s="185"/>
      <c r="N53" s="157">
        <v>91.2</v>
      </c>
      <c r="O53" s="158">
        <v>-5.2</v>
      </c>
      <c r="P53" s="159">
        <v>0</v>
      </c>
      <c r="Q53" s="158">
        <v>0</v>
      </c>
      <c r="R53" s="158">
        <v>-5.2</v>
      </c>
      <c r="S53" s="158">
        <v>-2.6</v>
      </c>
      <c r="T53" s="200"/>
      <c r="U53" s="194"/>
      <c r="V53" s="194"/>
      <c r="W53" s="194"/>
      <c r="Y53" s="194"/>
      <c r="Z53" s="194"/>
      <c r="AA53" s="194"/>
      <c r="AC53" s="194"/>
    </row>
    <row r="54" spans="1:29">
      <c r="A54" s="185"/>
      <c r="B54" s="1288"/>
      <c r="C54" s="1289"/>
      <c r="D54" s="1289"/>
      <c r="E54" s="1289"/>
      <c r="F54" s="1289"/>
      <c r="G54" s="1289"/>
      <c r="H54" s="1289"/>
      <c r="I54" s="1289"/>
      <c r="J54" s="1289"/>
      <c r="K54" s="1290"/>
      <c r="L54" s="261"/>
      <c r="M54" s="185"/>
      <c r="N54" s="157">
        <v>91.1</v>
      </c>
      <c r="O54" s="158">
        <v>-5.6</v>
      </c>
      <c r="P54" s="159">
        <v>0</v>
      </c>
      <c r="Q54" s="158">
        <v>0</v>
      </c>
      <c r="R54" s="158">
        <v>-5.6</v>
      </c>
      <c r="S54" s="158">
        <v>-2.8</v>
      </c>
      <c r="T54" s="201"/>
      <c r="U54" s="194"/>
      <c r="V54" s="194"/>
      <c r="W54" s="194"/>
      <c r="Y54" s="194"/>
      <c r="Z54" s="194"/>
      <c r="AA54" s="194"/>
      <c r="AC54" s="194"/>
    </row>
    <row r="55" spans="1:29">
      <c r="A55" s="185"/>
      <c r="B55" s="1288"/>
      <c r="C55" s="1289"/>
      <c r="D55" s="1289"/>
      <c r="E55" s="1289"/>
      <c r="F55" s="1289"/>
      <c r="G55" s="1289"/>
      <c r="H55" s="1289"/>
      <c r="I55" s="1289"/>
      <c r="J55" s="1289"/>
      <c r="K55" s="1290"/>
      <c r="L55" s="261"/>
      <c r="M55" s="185"/>
      <c r="N55" s="157">
        <v>91</v>
      </c>
      <c r="O55" s="158">
        <v>-6</v>
      </c>
      <c r="P55" s="159">
        <v>0</v>
      </c>
      <c r="Q55" s="158">
        <v>0</v>
      </c>
      <c r="R55" s="158">
        <v>-6</v>
      </c>
      <c r="S55" s="158">
        <v>-3</v>
      </c>
      <c r="T55" s="201"/>
      <c r="U55" s="194"/>
      <c r="V55" s="194"/>
      <c r="W55" s="194"/>
      <c r="Y55" s="194"/>
      <c r="Z55" s="194"/>
      <c r="AA55" s="194"/>
      <c r="AC55" s="194"/>
    </row>
    <row r="56" spans="1:29">
      <c r="A56" s="185"/>
      <c r="B56" s="1288"/>
      <c r="C56" s="1289"/>
      <c r="D56" s="1289"/>
      <c r="E56" s="1289"/>
      <c r="F56" s="1289"/>
      <c r="G56" s="1289"/>
      <c r="H56" s="1289"/>
      <c r="I56" s="1289"/>
      <c r="J56" s="1289"/>
      <c r="K56" s="1290"/>
      <c r="L56" s="261"/>
      <c r="M56" s="185"/>
      <c r="N56" s="157">
        <v>90.9</v>
      </c>
      <c r="O56" s="158">
        <v>-6.4</v>
      </c>
      <c r="P56" s="159">
        <v>0</v>
      </c>
      <c r="Q56" s="158">
        <v>0</v>
      </c>
      <c r="R56" s="158">
        <v>-6.4</v>
      </c>
      <c r="S56" s="158">
        <v>-3.2</v>
      </c>
      <c r="T56" s="201"/>
      <c r="U56" s="194"/>
      <c r="V56" s="194"/>
      <c r="W56" s="194"/>
      <c r="Y56" s="194"/>
      <c r="Z56" s="194"/>
      <c r="AA56" s="194"/>
      <c r="AC56" s="194"/>
    </row>
    <row r="57" spans="1:29">
      <c r="A57" s="185"/>
      <c r="B57" s="1288"/>
      <c r="C57" s="1289"/>
      <c r="D57" s="1289"/>
      <c r="E57" s="1289"/>
      <c r="F57" s="1289"/>
      <c r="G57" s="1289"/>
      <c r="H57" s="1289"/>
      <c r="I57" s="1289"/>
      <c r="J57" s="1289"/>
      <c r="K57" s="1290"/>
      <c r="L57" s="261"/>
      <c r="M57" s="185"/>
      <c r="N57" s="157">
        <v>90.8</v>
      </c>
      <c r="O57" s="158">
        <v>-6.8</v>
      </c>
      <c r="P57" s="159">
        <v>0</v>
      </c>
      <c r="Q57" s="158">
        <v>0</v>
      </c>
      <c r="R57" s="158">
        <v>-6.8</v>
      </c>
      <c r="S57" s="158">
        <v>-3.4</v>
      </c>
      <c r="T57" s="201"/>
      <c r="U57" s="194"/>
      <c r="V57" s="194"/>
      <c r="W57" s="194"/>
      <c r="Y57" s="194"/>
      <c r="Z57" s="194"/>
      <c r="AA57" s="194"/>
      <c r="AC57" s="194"/>
    </row>
    <row r="58" spans="1:29">
      <c r="A58" s="185"/>
      <c r="B58" s="1288"/>
      <c r="C58" s="1289"/>
      <c r="D58" s="1289"/>
      <c r="E58" s="1289"/>
      <c r="F58" s="1289"/>
      <c r="G58" s="1289"/>
      <c r="H58" s="1289"/>
      <c r="I58" s="1289"/>
      <c r="J58" s="1289"/>
      <c r="K58" s="1290"/>
      <c r="L58" s="261"/>
      <c r="M58" s="185"/>
      <c r="N58" s="157">
        <v>90.7</v>
      </c>
      <c r="O58" s="158">
        <v>-7.2</v>
      </c>
      <c r="P58" s="159">
        <v>0</v>
      </c>
      <c r="Q58" s="158">
        <v>0</v>
      </c>
      <c r="R58" s="158">
        <v>-7.2</v>
      </c>
      <c r="S58" s="158">
        <v>-3.6</v>
      </c>
      <c r="T58" s="201"/>
      <c r="U58" s="194"/>
      <c r="V58" s="194"/>
      <c r="W58" s="194"/>
      <c r="Y58" s="194"/>
      <c r="Z58" s="194"/>
      <c r="AA58" s="194"/>
      <c r="AC58" s="194"/>
    </row>
    <row r="59" spans="1:29">
      <c r="A59" s="185"/>
      <c r="B59" s="1288"/>
      <c r="C59" s="1289"/>
      <c r="D59" s="1289"/>
      <c r="E59" s="1289"/>
      <c r="F59" s="1289"/>
      <c r="G59" s="1289"/>
      <c r="H59" s="1289"/>
      <c r="I59" s="1289"/>
      <c r="J59" s="1289"/>
      <c r="K59" s="1290"/>
      <c r="L59" s="261"/>
      <c r="M59" s="185"/>
      <c r="N59" s="157">
        <v>90.6</v>
      </c>
      <c r="O59" s="158">
        <v>-7.6</v>
      </c>
      <c r="P59" s="159">
        <v>0</v>
      </c>
      <c r="Q59" s="158">
        <v>0</v>
      </c>
      <c r="R59" s="158">
        <v>-7.6</v>
      </c>
      <c r="S59" s="158">
        <v>-3.8</v>
      </c>
      <c r="T59" s="201"/>
      <c r="U59" s="194"/>
      <c r="V59" s="194"/>
      <c r="W59" s="194"/>
      <c r="Y59" s="194"/>
      <c r="Z59" s="194"/>
      <c r="AA59" s="194"/>
      <c r="AC59" s="194"/>
    </row>
    <row r="60" spans="1:29" ht="13.5" thickBot="1">
      <c r="A60" s="185"/>
      <c r="B60" s="1288"/>
      <c r="C60" s="1289"/>
      <c r="D60" s="1289"/>
      <c r="E60" s="1289"/>
      <c r="F60" s="1289"/>
      <c r="G60" s="1289"/>
      <c r="H60" s="1289"/>
      <c r="I60" s="1289"/>
      <c r="J60" s="1289"/>
      <c r="K60" s="1290"/>
      <c r="L60" s="261"/>
      <c r="M60" s="185"/>
      <c r="N60" s="157">
        <v>90.5</v>
      </c>
      <c r="O60" s="160">
        <v>-8</v>
      </c>
      <c r="P60" s="161">
        <v>0</v>
      </c>
      <c r="Q60" s="160">
        <v>0</v>
      </c>
      <c r="R60" s="160">
        <v>-8</v>
      </c>
      <c r="S60" s="160">
        <v>-4</v>
      </c>
      <c r="T60" s="201"/>
      <c r="U60" s="194"/>
      <c r="V60" s="194"/>
      <c r="W60" s="194"/>
      <c r="Y60" s="194"/>
      <c r="Z60" s="194"/>
      <c r="AA60" s="194"/>
      <c r="AC60" s="194"/>
    </row>
    <row r="61" spans="1:29">
      <c r="A61" s="18"/>
      <c r="B61" s="1288"/>
      <c r="C61" s="1289"/>
      <c r="D61" s="1289"/>
      <c r="E61" s="1289"/>
      <c r="F61" s="1289"/>
      <c r="G61" s="1289"/>
      <c r="H61" s="1289"/>
      <c r="I61" s="1289"/>
      <c r="J61" s="1289"/>
      <c r="K61" s="1290"/>
      <c r="L61" s="261"/>
      <c r="M61" s="185"/>
      <c r="N61" s="157">
        <v>90.4</v>
      </c>
      <c r="O61" s="164" t="s">
        <v>289</v>
      </c>
      <c r="P61" s="163">
        <v>-0.2</v>
      </c>
      <c r="Q61" s="162">
        <v>0</v>
      </c>
      <c r="R61" s="165" t="s">
        <v>290</v>
      </c>
      <c r="S61" s="162">
        <v>-4.4000000000000004</v>
      </c>
      <c r="T61" s="201"/>
      <c r="U61" s="194"/>
      <c r="V61" s="194"/>
      <c r="W61" s="194"/>
      <c r="Y61" s="194"/>
      <c r="Z61" s="194"/>
      <c r="AA61" s="194"/>
      <c r="AC61" s="194"/>
    </row>
    <row r="62" spans="1:29">
      <c r="A62" s="18"/>
      <c r="B62" s="1288"/>
      <c r="C62" s="1289"/>
      <c r="D62" s="1289"/>
      <c r="E62" s="1289"/>
      <c r="F62" s="1289"/>
      <c r="G62" s="1289"/>
      <c r="H62" s="1289"/>
      <c r="I62" s="1289"/>
      <c r="J62" s="1289"/>
      <c r="K62" s="1290"/>
      <c r="L62" s="261"/>
      <c r="M62" s="185"/>
      <c r="N62" s="157">
        <v>90.3</v>
      </c>
      <c r="O62" s="166" t="s">
        <v>289</v>
      </c>
      <c r="P62" s="159">
        <v>-0.4</v>
      </c>
      <c r="Q62" s="158">
        <v>0</v>
      </c>
      <c r="R62" s="167" t="s">
        <v>290</v>
      </c>
      <c r="S62" s="158">
        <v>-4.8</v>
      </c>
      <c r="T62" s="201"/>
      <c r="U62" s="194"/>
      <c r="V62" s="194"/>
      <c r="W62" s="194"/>
      <c r="Y62" s="194"/>
      <c r="Z62" s="194"/>
      <c r="AA62" s="194"/>
      <c r="AC62" s="194"/>
    </row>
    <row r="63" spans="1:29">
      <c r="A63" s="18"/>
      <c r="B63" s="1288"/>
      <c r="C63" s="1289"/>
      <c r="D63" s="1289"/>
      <c r="E63" s="1289"/>
      <c r="F63" s="1289"/>
      <c r="G63" s="1289"/>
      <c r="H63" s="1289"/>
      <c r="I63" s="1289"/>
      <c r="J63" s="1289"/>
      <c r="K63" s="1290"/>
      <c r="L63" s="261"/>
      <c r="M63" s="185"/>
      <c r="N63" s="157">
        <v>90.2</v>
      </c>
      <c r="O63" s="166" t="s">
        <v>289</v>
      </c>
      <c r="P63" s="159">
        <v>-0.6</v>
      </c>
      <c r="Q63" s="158">
        <v>0</v>
      </c>
      <c r="R63" s="167" t="s">
        <v>290</v>
      </c>
      <c r="S63" s="158">
        <v>-5.2</v>
      </c>
      <c r="T63" s="201"/>
      <c r="U63" s="194"/>
      <c r="V63" s="194"/>
      <c r="W63" s="194"/>
      <c r="Y63" s="194"/>
      <c r="Z63" s="194"/>
      <c r="AA63" s="194"/>
      <c r="AC63" s="194"/>
    </row>
    <row r="64" spans="1:29">
      <c r="A64" s="18"/>
      <c r="B64" s="1291"/>
      <c r="C64" s="1292"/>
      <c r="D64" s="1292"/>
      <c r="E64" s="1292"/>
      <c r="F64" s="1292"/>
      <c r="G64" s="1292"/>
      <c r="H64" s="1292"/>
      <c r="I64" s="1292"/>
      <c r="J64" s="1292"/>
      <c r="K64" s="1292"/>
      <c r="L64" s="261"/>
      <c r="M64" s="185"/>
      <c r="N64" s="157">
        <v>90.1</v>
      </c>
      <c r="O64" s="166" t="s">
        <v>289</v>
      </c>
      <c r="P64" s="159">
        <v>-0.8</v>
      </c>
      <c r="Q64" s="158">
        <v>0</v>
      </c>
      <c r="R64" s="167" t="s">
        <v>290</v>
      </c>
      <c r="S64" s="158">
        <v>-5.6</v>
      </c>
      <c r="T64" s="201"/>
      <c r="U64" s="194"/>
      <c r="V64" s="194"/>
      <c r="W64" s="194"/>
      <c r="Y64" s="194"/>
      <c r="Z64" s="194"/>
      <c r="AA64" s="194"/>
      <c r="AC64" s="194"/>
    </row>
    <row r="65" spans="11:29">
      <c r="K65" s="260"/>
      <c r="M65" s="185"/>
      <c r="N65" s="157">
        <v>90</v>
      </c>
      <c r="O65" s="166" t="s">
        <v>289</v>
      </c>
      <c r="P65" s="159">
        <v>-1</v>
      </c>
      <c r="Q65" s="158">
        <v>0</v>
      </c>
      <c r="R65" s="167" t="s">
        <v>290</v>
      </c>
      <c r="S65" s="158">
        <v>-6</v>
      </c>
      <c r="T65" s="201"/>
      <c r="U65" s="194"/>
      <c r="V65" s="194"/>
      <c r="W65" s="194"/>
      <c r="Y65" s="194"/>
      <c r="Z65" s="194"/>
      <c r="AA65" s="194"/>
      <c r="AC65" s="194"/>
    </row>
    <row r="66" spans="11:29">
      <c r="K66" s="260"/>
      <c r="M66" s="185"/>
      <c r="N66" s="157">
        <v>89.9</v>
      </c>
      <c r="O66" s="166" t="s">
        <v>289</v>
      </c>
      <c r="P66" s="159">
        <v>-1.2</v>
      </c>
      <c r="Q66" s="158">
        <v>0</v>
      </c>
      <c r="R66" s="167" t="s">
        <v>290</v>
      </c>
      <c r="S66" s="158">
        <v>-6.4</v>
      </c>
      <c r="T66" s="201"/>
      <c r="U66" s="194"/>
      <c r="V66" s="194"/>
      <c r="W66" s="194"/>
      <c r="Y66" s="194"/>
      <c r="Z66" s="194"/>
      <c r="AA66" s="194"/>
      <c r="AC66" s="194"/>
    </row>
    <row r="67" spans="11:29">
      <c r="K67" s="260"/>
      <c r="M67" s="185"/>
      <c r="N67" s="157">
        <v>89.8</v>
      </c>
      <c r="O67" s="166" t="s">
        <v>289</v>
      </c>
      <c r="P67" s="159">
        <v>-1.4</v>
      </c>
      <c r="Q67" s="158">
        <v>0</v>
      </c>
      <c r="R67" s="167" t="s">
        <v>290</v>
      </c>
      <c r="S67" s="158">
        <v>-6.8</v>
      </c>
      <c r="T67" s="201"/>
      <c r="U67" s="194"/>
      <c r="V67" s="194"/>
      <c r="W67" s="194"/>
      <c r="Y67" s="194"/>
      <c r="Z67" s="194"/>
      <c r="AA67" s="194"/>
      <c r="AC67" s="194"/>
    </row>
    <row r="68" spans="11:29">
      <c r="M68" s="185"/>
      <c r="N68" s="157">
        <v>89.7</v>
      </c>
      <c r="O68" s="166" t="s">
        <v>289</v>
      </c>
      <c r="P68" s="159">
        <v>-1.6</v>
      </c>
      <c r="Q68" s="158">
        <v>0</v>
      </c>
      <c r="R68" s="167" t="s">
        <v>290</v>
      </c>
      <c r="S68" s="158">
        <v>-7.2</v>
      </c>
      <c r="T68" s="201"/>
      <c r="U68" s="194"/>
      <c r="V68" s="194"/>
      <c r="W68" s="194"/>
      <c r="Y68" s="194"/>
      <c r="Z68" s="194"/>
      <c r="AA68" s="194"/>
      <c r="AC68" s="194"/>
    </row>
    <row r="69" spans="11:29">
      <c r="M69" s="185"/>
      <c r="N69" s="157">
        <v>89.6</v>
      </c>
      <c r="O69" s="166" t="s">
        <v>289</v>
      </c>
      <c r="P69" s="159">
        <v>-1.8</v>
      </c>
      <c r="Q69" s="158">
        <v>0</v>
      </c>
      <c r="R69" s="167" t="s">
        <v>290</v>
      </c>
      <c r="S69" s="158">
        <v>-7.6</v>
      </c>
      <c r="T69" s="201"/>
      <c r="U69" s="194"/>
      <c r="V69" s="194"/>
      <c r="W69" s="194"/>
      <c r="Y69" s="194"/>
      <c r="Z69" s="194"/>
      <c r="AA69" s="194"/>
      <c r="AC69" s="194"/>
    </row>
    <row r="70" spans="11:29" ht="13.5" thickBot="1">
      <c r="M70" s="185"/>
      <c r="N70" s="157">
        <v>89.5</v>
      </c>
      <c r="O70" s="168" t="s">
        <v>289</v>
      </c>
      <c r="P70" s="161">
        <v>-2</v>
      </c>
      <c r="Q70" s="160">
        <v>0</v>
      </c>
      <c r="R70" s="169" t="s">
        <v>290</v>
      </c>
      <c r="S70" s="160">
        <v>-8</v>
      </c>
      <c r="T70" s="201"/>
      <c r="U70" s="194"/>
      <c r="V70" s="194"/>
      <c r="W70" s="194"/>
      <c r="Y70" s="194"/>
      <c r="Z70" s="194"/>
      <c r="AA70" s="194"/>
      <c r="AC70" s="194"/>
    </row>
    <row r="71" spans="11:29">
      <c r="M71" s="185"/>
      <c r="N71" s="157">
        <v>89.4</v>
      </c>
      <c r="O71" s="164" t="s">
        <v>289</v>
      </c>
      <c r="P71" s="163">
        <v>-2.2000000000000002</v>
      </c>
      <c r="Q71" s="163">
        <v>-0.2</v>
      </c>
      <c r="R71" s="165" t="s">
        <v>290</v>
      </c>
      <c r="S71" s="162">
        <v>-8.4</v>
      </c>
      <c r="T71" s="201"/>
      <c r="U71" s="194"/>
      <c r="V71" s="194"/>
      <c r="W71" s="194"/>
      <c r="Y71" s="194"/>
      <c r="Z71" s="194"/>
      <c r="AA71" s="194"/>
      <c r="AC71" s="194"/>
    </row>
    <row r="72" spans="11:29">
      <c r="M72" s="185"/>
      <c r="N72" s="157">
        <v>89.3</v>
      </c>
      <c r="O72" s="166" t="s">
        <v>289</v>
      </c>
      <c r="P72" s="159">
        <v>-2.4</v>
      </c>
      <c r="Q72" s="159">
        <v>-0.4</v>
      </c>
      <c r="R72" s="167" t="s">
        <v>290</v>
      </c>
      <c r="S72" s="158">
        <v>-8.8000000000000007</v>
      </c>
      <c r="T72" s="201"/>
      <c r="U72" s="194"/>
      <c r="V72" s="194"/>
      <c r="W72" s="194"/>
      <c r="Y72" s="194"/>
      <c r="Z72" s="194"/>
      <c r="AA72" s="194"/>
      <c r="AC72" s="194"/>
    </row>
    <row r="73" spans="11:29">
      <c r="M73" s="185"/>
      <c r="N73" s="157">
        <v>89.2</v>
      </c>
      <c r="O73" s="166" t="s">
        <v>289</v>
      </c>
      <c r="P73" s="159">
        <v>-2.6</v>
      </c>
      <c r="Q73" s="159">
        <v>-0.6</v>
      </c>
      <c r="R73" s="167" t="s">
        <v>290</v>
      </c>
      <c r="S73" s="158">
        <v>-9.1999999999999993</v>
      </c>
      <c r="T73" s="201"/>
      <c r="U73" s="194"/>
      <c r="V73" s="194"/>
      <c r="W73" s="194"/>
      <c r="Y73" s="194"/>
      <c r="Z73" s="194"/>
      <c r="AA73" s="194"/>
      <c r="AC73" s="194"/>
    </row>
    <row r="74" spans="11:29">
      <c r="M74" s="185"/>
      <c r="N74" s="157">
        <v>89.1</v>
      </c>
      <c r="O74" s="166" t="s">
        <v>289</v>
      </c>
      <c r="P74" s="159">
        <v>-2.8</v>
      </c>
      <c r="Q74" s="159">
        <v>-0.8</v>
      </c>
      <c r="R74" s="167" t="s">
        <v>290</v>
      </c>
      <c r="S74" s="158">
        <v>-9.6</v>
      </c>
      <c r="T74" s="201"/>
      <c r="U74" s="194"/>
      <c r="V74" s="194"/>
      <c r="W74" s="194"/>
      <c r="Y74" s="194"/>
      <c r="Z74" s="194"/>
      <c r="AA74" s="194"/>
      <c r="AC74" s="194"/>
    </row>
    <row r="75" spans="11:29">
      <c r="M75" s="185"/>
      <c r="N75" s="157">
        <v>89</v>
      </c>
      <c r="O75" s="166" t="s">
        <v>289</v>
      </c>
      <c r="P75" s="159">
        <v>-3</v>
      </c>
      <c r="Q75" s="159">
        <v>-1</v>
      </c>
      <c r="R75" s="167" t="s">
        <v>290</v>
      </c>
      <c r="S75" s="158">
        <v>-10</v>
      </c>
      <c r="T75" s="201"/>
      <c r="U75" s="194"/>
      <c r="V75" s="194"/>
      <c r="W75" s="194"/>
      <c r="Y75" s="194"/>
      <c r="Z75" s="194"/>
      <c r="AA75" s="194"/>
      <c r="AC75" s="194"/>
    </row>
    <row r="76" spans="11:29">
      <c r="M76" s="185"/>
      <c r="N76" s="157">
        <v>88.9</v>
      </c>
      <c r="O76" s="166" t="s">
        <v>289</v>
      </c>
      <c r="P76" s="159">
        <v>-3.2</v>
      </c>
      <c r="Q76" s="159">
        <v>-1.2</v>
      </c>
      <c r="R76" s="167" t="s">
        <v>290</v>
      </c>
      <c r="S76" s="158">
        <v>-10.4</v>
      </c>
      <c r="T76" s="201"/>
      <c r="U76" s="194"/>
      <c r="V76" s="194"/>
      <c r="W76" s="194"/>
      <c r="Y76" s="194"/>
      <c r="Z76" s="194"/>
      <c r="AA76" s="194"/>
      <c r="AC76" s="194"/>
    </row>
    <row r="77" spans="11:29">
      <c r="M77" s="185"/>
      <c r="N77" s="157">
        <v>88.8</v>
      </c>
      <c r="O77" s="166" t="s">
        <v>289</v>
      </c>
      <c r="P77" s="159">
        <v>-3.4</v>
      </c>
      <c r="Q77" s="159">
        <v>-1.4</v>
      </c>
      <c r="R77" s="167" t="s">
        <v>290</v>
      </c>
      <c r="S77" s="158">
        <v>-10.8</v>
      </c>
      <c r="T77" s="201"/>
      <c r="U77" s="194"/>
      <c r="V77" s="194"/>
      <c r="W77" s="194"/>
      <c r="Y77" s="194"/>
      <c r="Z77" s="194"/>
      <c r="AA77" s="194"/>
      <c r="AC77" s="194"/>
    </row>
    <row r="78" spans="11:29">
      <c r="M78" s="185"/>
      <c r="N78" s="157">
        <v>88.7</v>
      </c>
      <c r="O78" s="166" t="s">
        <v>289</v>
      </c>
      <c r="P78" s="159">
        <v>-3.6</v>
      </c>
      <c r="Q78" s="159">
        <v>-1.6</v>
      </c>
      <c r="R78" s="167" t="s">
        <v>290</v>
      </c>
      <c r="S78" s="158">
        <v>-11.2</v>
      </c>
      <c r="T78" s="201"/>
      <c r="U78" s="194"/>
      <c r="V78" s="194"/>
      <c r="W78" s="194"/>
      <c r="Y78" s="194"/>
      <c r="Z78" s="194"/>
      <c r="AA78" s="194"/>
      <c r="AC78" s="194"/>
    </row>
    <row r="79" spans="11:29">
      <c r="M79" s="185"/>
      <c r="N79" s="157">
        <v>88.6</v>
      </c>
      <c r="O79" s="166" t="s">
        <v>289</v>
      </c>
      <c r="P79" s="159">
        <v>-3.8</v>
      </c>
      <c r="Q79" s="159">
        <v>-1.8</v>
      </c>
      <c r="R79" s="167" t="s">
        <v>290</v>
      </c>
      <c r="S79" s="158">
        <v>-11.6</v>
      </c>
      <c r="T79" s="201"/>
      <c r="U79" s="194"/>
      <c r="V79" s="194"/>
      <c r="W79" s="194"/>
      <c r="Y79" s="194"/>
      <c r="Z79" s="194"/>
      <c r="AA79" s="194"/>
      <c r="AC79" s="194"/>
    </row>
    <row r="80" spans="11:29" ht="13.5" thickBot="1">
      <c r="M80" s="185"/>
      <c r="N80" s="157">
        <v>88.5</v>
      </c>
      <c r="O80" s="168" t="s">
        <v>289</v>
      </c>
      <c r="P80" s="161">
        <v>-4</v>
      </c>
      <c r="Q80" s="161">
        <v>-2</v>
      </c>
      <c r="R80" s="169" t="s">
        <v>290</v>
      </c>
      <c r="S80" s="160">
        <v>-12</v>
      </c>
      <c r="T80" s="201"/>
      <c r="U80" s="194"/>
      <c r="V80" s="194"/>
      <c r="W80" s="194"/>
      <c r="Y80" s="194"/>
      <c r="Z80" s="194"/>
      <c r="AA80" s="194"/>
      <c r="AC80" s="194"/>
    </row>
    <row r="81" spans="13:29">
      <c r="M81" s="185"/>
      <c r="N81" s="157">
        <v>88.4</v>
      </c>
      <c r="O81" s="164" t="s">
        <v>289</v>
      </c>
      <c r="P81" s="163">
        <v>-4.4000000000000004</v>
      </c>
      <c r="Q81" s="163">
        <v>-2.2000000000000002</v>
      </c>
      <c r="R81" s="170" t="s">
        <v>291</v>
      </c>
      <c r="S81" s="162">
        <v>-12.4</v>
      </c>
      <c r="T81" s="201"/>
      <c r="U81" s="194"/>
      <c r="V81" s="194"/>
      <c r="W81" s="194"/>
      <c r="Y81" s="194"/>
      <c r="Z81" s="194"/>
      <c r="AA81" s="194"/>
      <c r="AC81" s="194"/>
    </row>
    <row r="82" spans="13:29">
      <c r="M82" s="185"/>
      <c r="N82" s="157">
        <v>88.3</v>
      </c>
      <c r="O82" s="166" t="s">
        <v>289</v>
      </c>
      <c r="P82" s="159">
        <v>-4.8</v>
      </c>
      <c r="Q82" s="159">
        <v>-2.4</v>
      </c>
      <c r="R82" s="171" t="s">
        <v>291</v>
      </c>
      <c r="S82" s="158">
        <v>-12.8</v>
      </c>
      <c r="T82" s="201"/>
      <c r="U82" s="194"/>
      <c r="V82" s="194"/>
      <c r="W82" s="194"/>
      <c r="Y82" s="194"/>
      <c r="Z82" s="194"/>
      <c r="AA82" s="194"/>
      <c r="AC82" s="194"/>
    </row>
    <row r="83" spans="13:29">
      <c r="M83" s="185"/>
      <c r="N83" s="157">
        <v>88.2</v>
      </c>
      <c r="O83" s="166" t="s">
        <v>289</v>
      </c>
      <c r="P83" s="159">
        <v>-5.2</v>
      </c>
      <c r="Q83" s="159">
        <v>-2.6</v>
      </c>
      <c r="R83" s="171" t="s">
        <v>291</v>
      </c>
      <c r="S83" s="158">
        <v>-13.2</v>
      </c>
      <c r="T83" s="201"/>
      <c r="U83" s="194"/>
      <c r="V83" s="194"/>
      <c r="W83" s="194"/>
      <c r="Y83" s="194"/>
      <c r="Z83" s="194"/>
      <c r="AA83" s="194"/>
      <c r="AC83" s="194"/>
    </row>
    <row r="84" spans="13:29">
      <c r="M84" s="185"/>
      <c r="N84" s="157">
        <v>88.1</v>
      </c>
      <c r="O84" s="166" t="s">
        <v>289</v>
      </c>
      <c r="P84" s="159">
        <v>-5.6</v>
      </c>
      <c r="Q84" s="159">
        <v>-2.8</v>
      </c>
      <c r="R84" s="171" t="s">
        <v>291</v>
      </c>
      <c r="S84" s="158">
        <v>-13.6</v>
      </c>
      <c r="T84" s="201"/>
      <c r="U84" s="194"/>
      <c r="V84" s="194"/>
      <c r="W84" s="194"/>
      <c r="Y84" s="194"/>
      <c r="Z84" s="194"/>
      <c r="AA84" s="194"/>
      <c r="AC84" s="194"/>
    </row>
    <row r="85" spans="13:29">
      <c r="N85" s="157">
        <v>88</v>
      </c>
      <c r="O85" s="166" t="s">
        <v>289</v>
      </c>
      <c r="P85" s="159">
        <v>-6</v>
      </c>
      <c r="Q85" s="159">
        <v>-3</v>
      </c>
      <c r="R85" s="171" t="s">
        <v>291</v>
      </c>
      <c r="S85" s="158">
        <v>-14</v>
      </c>
      <c r="T85" s="201"/>
      <c r="U85" s="194"/>
      <c r="V85" s="194"/>
      <c r="W85" s="194"/>
      <c r="Y85" s="194"/>
      <c r="Z85" s="194"/>
      <c r="AA85" s="194"/>
      <c r="AC85" s="194"/>
    </row>
    <row r="86" spans="13:29">
      <c r="N86" s="157">
        <v>87.9</v>
      </c>
      <c r="O86" s="166" t="s">
        <v>289</v>
      </c>
      <c r="P86" s="159">
        <v>-6.4</v>
      </c>
      <c r="Q86" s="159">
        <v>-3.2</v>
      </c>
      <c r="R86" s="171" t="s">
        <v>291</v>
      </c>
      <c r="S86" s="158">
        <v>-14.4</v>
      </c>
      <c r="T86" s="201"/>
      <c r="U86" s="194"/>
      <c r="V86" s="194"/>
      <c r="W86" s="194"/>
      <c r="Y86" s="194"/>
      <c r="Z86" s="194"/>
      <c r="AA86" s="194"/>
      <c r="AC86" s="194"/>
    </row>
    <row r="87" spans="13:29">
      <c r="N87" s="157">
        <v>87.8</v>
      </c>
      <c r="O87" s="166" t="s">
        <v>289</v>
      </c>
      <c r="P87" s="159">
        <v>-6.8</v>
      </c>
      <c r="Q87" s="159">
        <v>-3.4</v>
      </c>
      <c r="R87" s="171" t="s">
        <v>291</v>
      </c>
      <c r="S87" s="158">
        <v>-14.8</v>
      </c>
      <c r="T87" s="201"/>
      <c r="U87" s="194"/>
      <c r="V87" s="194"/>
      <c r="W87" s="194"/>
      <c r="Y87" s="194"/>
      <c r="Z87" s="194"/>
      <c r="AA87" s="194"/>
      <c r="AC87" s="194"/>
    </row>
    <row r="88" spans="13:29">
      <c r="N88" s="157">
        <v>87.7</v>
      </c>
      <c r="O88" s="166" t="s">
        <v>289</v>
      </c>
      <c r="P88" s="159">
        <v>-7.2</v>
      </c>
      <c r="Q88" s="159">
        <v>-3.6</v>
      </c>
      <c r="R88" s="171" t="s">
        <v>291</v>
      </c>
      <c r="S88" s="158">
        <v>-15.2</v>
      </c>
      <c r="T88" s="201"/>
      <c r="U88" s="194"/>
      <c r="V88" s="194"/>
      <c r="W88" s="194"/>
      <c r="Y88" s="194"/>
      <c r="Z88" s="194"/>
      <c r="AA88" s="194"/>
      <c r="AC88" s="194"/>
    </row>
    <row r="89" spans="13:29">
      <c r="N89" s="157">
        <v>87.6</v>
      </c>
      <c r="O89" s="166" t="s">
        <v>289</v>
      </c>
      <c r="P89" s="159">
        <v>-7.6</v>
      </c>
      <c r="Q89" s="159">
        <v>-3.8</v>
      </c>
      <c r="R89" s="171" t="s">
        <v>291</v>
      </c>
      <c r="S89" s="158">
        <v>-15.6</v>
      </c>
      <c r="T89" s="201"/>
      <c r="U89" s="194"/>
      <c r="V89" s="194"/>
      <c r="W89" s="194"/>
      <c r="Y89" s="194"/>
      <c r="Z89" s="194"/>
      <c r="AA89" s="194"/>
      <c r="AC89" s="194"/>
    </row>
    <row r="90" spans="13:29" ht="13.5" thickBot="1">
      <c r="N90" s="157">
        <v>87.5</v>
      </c>
      <c r="O90" s="168" t="s">
        <v>289</v>
      </c>
      <c r="P90" s="161">
        <v>-8</v>
      </c>
      <c r="Q90" s="161">
        <v>-4</v>
      </c>
      <c r="R90" s="172" t="s">
        <v>291</v>
      </c>
      <c r="S90" s="160">
        <v>-16</v>
      </c>
      <c r="T90" s="201"/>
      <c r="U90" s="194"/>
      <c r="V90" s="194"/>
      <c r="W90" s="194"/>
      <c r="Y90" s="194"/>
      <c r="Z90" s="194"/>
      <c r="AA90" s="194"/>
      <c r="AC90" s="194"/>
    </row>
    <row r="91" spans="13:29">
      <c r="N91" s="157">
        <v>87.4</v>
      </c>
      <c r="O91" s="170" t="s">
        <v>291</v>
      </c>
      <c r="P91" s="164" t="s">
        <v>292</v>
      </c>
      <c r="Q91" s="163">
        <v>-4.4000000000000004</v>
      </c>
      <c r="R91" s="170" t="s">
        <v>291</v>
      </c>
      <c r="S91" s="164" t="s">
        <v>292</v>
      </c>
      <c r="T91" s="202"/>
      <c r="U91" s="194"/>
      <c r="V91" s="194"/>
      <c r="W91" s="194"/>
      <c r="Y91" s="194"/>
      <c r="Z91" s="194"/>
      <c r="AA91" s="194"/>
      <c r="AC91" s="194"/>
    </row>
    <row r="92" spans="13:29">
      <c r="N92" s="157">
        <v>87.3</v>
      </c>
      <c r="O92" s="171" t="s">
        <v>291</v>
      </c>
      <c r="P92" s="166" t="s">
        <v>292</v>
      </c>
      <c r="Q92" s="159">
        <v>-4.8</v>
      </c>
      <c r="R92" s="171" t="s">
        <v>291</v>
      </c>
      <c r="S92" s="166" t="s">
        <v>292</v>
      </c>
      <c r="T92" s="202"/>
      <c r="U92" s="194"/>
      <c r="V92" s="194"/>
      <c r="W92" s="194"/>
      <c r="Y92" s="194"/>
      <c r="Z92" s="194"/>
      <c r="AA92" s="194"/>
      <c r="AC92" s="194"/>
    </row>
    <row r="93" spans="13:29">
      <c r="N93" s="157">
        <v>87.2</v>
      </c>
      <c r="O93" s="171" t="s">
        <v>291</v>
      </c>
      <c r="P93" s="166" t="s">
        <v>292</v>
      </c>
      <c r="Q93" s="159">
        <v>-5.2</v>
      </c>
      <c r="R93" s="171" t="s">
        <v>291</v>
      </c>
      <c r="S93" s="166" t="s">
        <v>292</v>
      </c>
      <c r="T93" s="202"/>
      <c r="U93" s="194"/>
      <c r="V93" s="194"/>
      <c r="W93" s="194"/>
      <c r="Y93" s="194"/>
      <c r="Z93" s="194"/>
      <c r="AA93" s="194"/>
      <c r="AC93" s="194"/>
    </row>
    <row r="94" spans="13:29">
      <c r="N94" s="157">
        <v>87.1</v>
      </c>
      <c r="O94" s="171" t="s">
        <v>291</v>
      </c>
      <c r="P94" s="166" t="s">
        <v>292</v>
      </c>
      <c r="Q94" s="159">
        <v>-5.6</v>
      </c>
      <c r="R94" s="171" t="s">
        <v>291</v>
      </c>
      <c r="S94" s="166" t="s">
        <v>292</v>
      </c>
      <c r="T94" s="202"/>
      <c r="U94" s="194"/>
      <c r="V94" s="194"/>
      <c r="W94" s="194"/>
      <c r="Y94" s="194"/>
      <c r="Z94" s="194"/>
      <c r="AA94" s="194"/>
      <c r="AC94" s="194"/>
    </row>
    <row r="95" spans="13:29">
      <c r="N95" s="157">
        <v>87</v>
      </c>
      <c r="O95" s="171" t="s">
        <v>291</v>
      </c>
      <c r="P95" s="166" t="s">
        <v>292</v>
      </c>
      <c r="Q95" s="159">
        <v>-6</v>
      </c>
      <c r="R95" s="171" t="s">
        <v>291</v>
      </c>
      <c r="S95" s="166" t="s">
        <v>292</v>
      </c>
      <c r="T95" s="202"/>
      <c r="U95" s="194"/>
      <c r="V95" s="194"/>
      <c r="W95" s="194"/>
      <c r="Y95" s="194"/>
      <c r="Z95" s="194"/>
      <c r="AA95" s="194"/>
      <c r="AC95" s="194"/>
    </row>
    <row r="96" spans="13:29">
      <c r="N96" s="157">
        <v>86.9</v>
      </c>
      <c r="O96" s="171" t="s">
        <v>291</v>
      </c>
      <c r="P96" s="166" t="s">
        <v>292</v>
      </c>
      <c r="Q96" s="159">
        <v>-6.4</v>
      </c>
      <c r="R96" s="171" t="s">
        <v>291</v>
      </c>
      <c r="S96" s="166" t="s">
        <v>292</v>
      </c>
      <c r="T96" s="202"/>
      <c r="U96" s="194"/>
      <c r="V96" s="194"/>
      <c r="W96" s="194"/>
      <c r="Y96" s="194"/>
      <c r="Z96" s="194"/>
      <c r="AA96" s="194"/>
      <c r="AC96" s="194"/>
    </row>
    <row r="97" spans="14:29">
      <c r="N97" s="157">
        <v>86.8</v>
      </c>
      <c r="O97" s="171" t="s">
        <v>291</v>
      </c>
      <c r="P97" s="166" t="s">
        <v>292</v>
      </c>
      <c r="Q97" s="159">
        <v>-6.8</v>
      </c>
      <c r="R97" s="171" t="s">
        <v>291</v>
      </c>
      <c r="S97" s="166" t="s">
        <v>292</v>
      </c>
      <c r="T97" s="202"/>
      <c r="U97" s="194"/>
      <c r="V97" s="194"/>
      <c r="W97" s="194"/>
      <c r="Y97" s="194"/>
      <c r="Z97" s="194"/>
      <c r="AA97" s="194"/>
      <c r="AC97" s="194"/>
    </row>
    <row r="98" spans="14:29">
      <c r="N98" s="157">
        <v>86.7</v>
      </c>
      <c r="O98" s="171" t="s">
        <v>291</v>
      </c>
      <c r="P98" s="166" t="s">
        <v>292</v>
      </c>
      <c r="Q98" s="159">
        <v>-7.2</v>
      </c>
      <c r="R98" s="171" t="s">
        <v>291</v>
      </c>
      <c r="S98" s="166" t="s">
        <v>292</v>
      </c>
      <c r="T98" s="202"/>
      <c r="U98" s="194"/>
      <c r="V98" s="194"/>
      <c r="W98" s="194"/>
      <c r="Y98" s="194"/>
      <c r="Z98" s="194"/>
      <c r="AA98" s="194"/>
      <c r="AC98" s="194"/>
    </row>
    <row r="99" spans="14:29">
      <c r="N99" s="157">
        <v>86.6</v>
      </c>
      <c r="O99" s="171" t="s">
        <v>291</v>
      </c>
      <c r="P99" s="166" t="s">
        <v>292</v>
      </c>
      <c r="Q99" s="159">
        <v>-7.6</v>
      </c>
      <c r="R99" s="171" t="s">
        <v>291</v>
      </c>
      <c r="S99" s="166" t="s">
        <v>292</v>
      </c>
      <c r="T99" s="202"/>
      <c r="U99" s="194"/>
      <c r="V99" s="194"/>
      <c r="W99" s="194"/>
      <c r="Y99" s="194"/>
      <c r="Z99" s="194"/>
      <c r="AA99" s="194"/>
      <c r="AC99" s="194"/>
    </row>
    <row r="100" spans="14:29" ht="13.5" thickBot="1">
      <c r="N100" s="157">
        <v>86.5</v>
      </c>
      <c r="O100" s="172" t="s">
        <v>291</v>
      </c>
      <c r="P100" s="168" t="s">
        <v>292</v>
      </c>
      <c r="Q100" s="161">
        <v>-8</v>
      </c>
      <c r="R100" s="172" t="s">
        <v>291</v>
      </c>
      <c r="S100" s="168" t="s">
        <v>292</v>
      </c>
      <c r="T100" s="202"/>
      <c r="U100" s="194"/>
      <c r="V100" s="194"/>
      <c r="W100" s="194"/>
      <c r="Y100" s="194"/>
      <c r="Z100" s="194"/>
      <c r="AA100" s="194"/>
      <c r="AC100" s="194"/>
    </row>
    <row r="101" spans="14:29">
      <c r="N101" s="157">
        <v>86.4</v>
      </c>
      <c r="O101" s="170" t="s">
        <v>291</v>
      </c>
      <c r="P101" s="170" t="s">
        <v>291</v>
      </c>
      <c r="Q101" s="164" t="s">
        <v>292</v>
      </c>
      <c r="R101" s="170" t="s">
        <v>291</v>
      </c>
      <c r="S101" s="165" t="s">
        <v>290</v>
      </c>
      <c r="T101" s="202"/>
      <c r="U101" s="194"/>
      <c r="V101" s="194"/>
      <c r="W101" s="194"/>
      <c r="Y101" s="194"/>
      <c r="Z101" s="194"/>
      <c r="AA101" s="194"/>
      <c r="AC101" s="194"/>
    </row>
    <row r="102" spans="14:29">
      <c r="N102" s="157">
        <v>86.3</v>
      </c>
      <c r="O102" s="171" t="s">
        <v>291</v>
      </c>
      <c r="P102" s="171" t="s">
        <v>291</v>
      </c>
      <c r="Q102" s="166" t="s">
        <v>292</v>
      </c>
      <c r="R102" s="171" t="s">
        <v>291</v>
      </c>
      <c r="S102" s="167" t="s">
        <v>290</v>
      </c>
      <c r="T102" s="202"/>
      <c r="U102" s="194"/>
      <c r="V102" s="194"/>
      <c r="W102" s="194"/>
      <c r="Y102" s="194"/>
      <c r="Z102" s="194"/>
      <c r="AA102" s="194"/>
      <c r="AC102" s="194"/>
    </row>
    <row r="103" spans="14:29">
      <c r="N103" s="157">
        <v>86.2</v>
      </c>
      <c r="O103" s="171" t="s">
        <v>291</v>
      </c>
      <c r="P103" s="171" t="s">
        <v>291</v>
      </c>
      <c r="Q103" s="166" t="s">
        <v>292</v>
      </c>
      <c r="R103" s="171" t="s">
        <v>291</v>
      </c>
      <c r="S103" s="167" t="s">
        <v>290</v>
      </c>
      <c r="T103" s="202"/>
      <c r="U103" s="194"/>
      <c r="V103" s="194"/>
      <c r="W103" s="194"/>
      <c r="Y103" s="194"/>
      <c r="Z103" s="194"/>
      <c r="AA103" s="194"/>
      <c r="AC103" s="194"/>
    </row>
    <row r="104" spans="14:29">
      <c r="N104" s="157">
        <v>86.1</v>
      </c>
      <c r="O104" s="171" t="s">
        <v>291</v>
      </c>
      <c r="P104" s="171" t="s">
        <v>291</v>
      </c>
      <c r="Q104" s="166" t="s">
        <v>292</v>
      </c>
      <c r="R104" s="171" t="s">
        <v>291</v>
      </c>
      <c r="S104" s="167" t="s">
        <v>290</v>
      </c>
      <c r="T104" s="202"/>
      <c r="U104" s="194"/>
      <c r="V104" s="194"/>
      <c r="W104" s="194"/>
      <c r="Y104" s="194"/>
      <c r="Z104" s="194"/>
      <c r="AA104" s="194"/>
      <c r="AC104" s="194"/>
    </row>
    <row r="105" spans="14:29">
      <c r="N105" s="157">
        <v>86</v>
      </c>
      <c r="O105" s="171" t="s">
        <v>291</v>
      </c>
      <c r="P105" s="171" t="s">
        <v>291</v>
      </c>
      <c r="Q105" s="166" t="s">
        <v>292</v>
      </c>
      <c r="R105" s="171" t="s">
        <v>291</v>
      </c>
      <c r="S105" s="167" t="s">
        <v>290</v>
      </c>
      <c r="T105" s="202"/>
      <c r="U105" s="194"/>
      <c r="V105" s="194"/>
      <c r="W105" s="194"/>
      <c r="Y105" s="194"/>
      <c r="Z105" s="194"/>
      <c r="AA105" s="194"/>
      <c r="AC105" s="194"/>
    </row>
    <row r="106" spans="14:29">
      <c r="N106" s="157">
        <v>85.9</v>
      </c>
      <c r="O106" s="171" t="s">
        <v>291</v>
      </c>
      <c r="P106" s="171" t="s">
        <v>291</v>
      </c>
      <c r="Q106" s="166" t="s">
        <v>292</v>
      </c>
      <c r="R106" s="171" t="s">
        <v>291</v>
      </c>
      <c r="S106" s="167" t="s">
        <v>290</v>
      </c>
      <c r="T106" s="202"/>
      <c r="U106" s="194"/>
      <c r="V106" s="194"/>
      <c r="W106" s="194"/>
      <c r="Y106" s="194"/>
      <c r="Z106" s="194"/>
      <c r="AA106" s="194"/>
      <c r="AC106" s="194"/>
    </row>
    <row r="107" spans="14:29">
      <c r="N107" s="157">
        <v>85.8</v>
      </c>
      <c r="O107" s="171" t="s">
        <v>291</v>
      </c>
      <c r="P107" s="171" t="s">
        <v>291</v>
      </c>
      <c r="Q107" s="166" t="s">
        <v>292</v>
      </c>
      <c r="R107" s="171" t="s">
        <v>291</v>
      </c>
      <c r="S107" s="167" t="s">
        <v>290</v>
      </c>
      <c r="T107" s="202"/>
      <c r="U107" s="194"/>
      <c r="V107" s="194"/>
      <c r="W107" s="194"/>
      <c r="Y107" s="194"/>
      <c r="Z107" s="194"/>
      <c r="AA107" s="194"/>
      <c r="AC107" s="194"/>
    </row>
    <row r="108" spans="14:29">
      <c r="N108" s="157">
        <v>85.7</v>
      </c>
      <c r="O108" s="171" t="s">
        <v>291</v>
      </c>
      <c r="P108" s="171" t="s">
        <v>291</v>
      </c>
      <c r="Q108" s="166" t="s">
        <v>292</v>
      </c>
      <c r="R108" s="171" t="s">
        <v>291</v>
      </c>
      <c r="S108" s="167" t="s">
        <v>290</v>
      </c>
      <c r="T108" s="202"/>
      <c r="U108" s="194"/>
      <c r="V108" s="194"/>
      <c r="W108" s="194"/>
      <c r="Y108" s="194"/>
      <c r="Z108" s="194"/>
      <c r="AA108" s="194"/>
      <c r="AC108" s="194"/>
    </row>
    <row r="109" spans="14:29">
      <c r="N109" s="157">
        <v>85.6</v>
      </c>
      <c r="O109" s="171" t="s">
        <v>291</v>
      </c>
      <c r="P109" s="171" t="s">
        <v>291</v>
      </c>
      <c r="Q109" s="166" t="s">
        <v>292</v>
      </c>
      <c r="R109" s="171" t="s">
        <v>291</v>
      </c>
      <c r="S109" s="167" t="s">
        <v>290</v>
      </c>
      <c r="T109" s="202"/>
      <c r="U109" s="194"/>
      <c r="V109" s="194"/>
      <c r="W109" s="194"/>
      <c r="Y109" s="194"/>
      <c r="Z109" s="194"/>
      <c r="AA109" s="194"/>
      <c r="AC109" s="194"/>
    </row>
    <row r="110" spans="14:29" ht="13.5" thickBot="1">
      <c r="N110" s="157">
        <v>85.5</v>
      </c>
      <c r="O110" s="172" t="s">
        <v>291</v>
      </c>
      <c r="P110" s="172" t="s">
        <v>291</v>
      </c>
      <c r="Q110" s="168" t="s">
        <v>292</v>
      </c>
      <c r="R110" s="172" t="s">
        <v>291</v>
      </c>
      <c r="S110" s="169" t="s">
        <v>290</v>
      </c>
      <c r="T110" s="202"/>
      <c r="U110" s="194"/>
      <c r="V110" s="194"/>
      <c r="W110" s="194"/>
      <c r="Y110" s="194"/>
      <c r="Z110" s="194"/>
      <c r="AA110" s="194"/>
      <c r="AC110" s="194"/>
    </row>
    <row r="111" spans="14:29">
      <c r="N111" s="157">
        <v>85.4</v>
      </c>
      <c r="O111" s="170" t="s">
        <v>291</v>
      </c>
      <c r="P111" s="170" t="s">
        <v>291</v>
      </c>
      <c r="Q111" s="164" t="s">
        <v>292</v>
      </c>
      <c r="R111" s="170" t="s">
        <v>291</v>
      </c>
      <c r="S111" s="165" t="s">
        <v>290</v>
      </c>
      <c r="T111" s="202"/>
      <c r="U111" s="194"/>
      <c r="V111" s="194"/>
      <c r="W111" s="194"/>
      <c r="Y111" s="194"/>
      <c r="Z111" s="194"/>
      <c r="AA111" s="194"/>
      <c r="AC111" s="194"/>
    </row>
    <row r="112" spans="14:29">
      <c r="N112" s="157">
        <v>85.3</v>
      </c>
      <c r="O112" s="171" t="s">
        <v>291</v>
      </c>
      <c r="P112" s="171" t="s">
        <v>291</v>
      </c>
      <c r="Q112" s="166" t="s">
        <v>292</v>
      </c>
      <c r="R112" s="171" t="s">
        <v>291</v>
      </c>
      <c r="S112" s="167" t="s">
        <v>290</v>
      </c>
      <c r="T112" s="202"/>
      <c r="U112" s="194"/>
      <c r="V112" s="194"/>
      <c r="W112" s="194"/>
      <c r="Y112" s="194"/>
      <c r="Z112" s="194"/>
      <c r="AA112" s="194"/>
      <c r="AC112" s="194"/>
    </row>
    <row r="113" spans="14:29">
      <c r="N113" s="157">
        <v>85.2</v>
      </c>
      <c r="O113" s="171" t="s">
        <v>291</v>
      </c>
      <c r="P113" s="171" t="s">
        <v>291</v>
      </c>
      <c r="Q113" s="166" t="s">
        <v>292</v>
      </c>
      <c r="R113" s="171" t="s">
        <v>291</v>
      </c>
      <c r="S113" s="167" t="s">
        <v>290</v>
      </c>
      <c r="T113" s="202"/>
      <c r="U113" s="194"/>
      <c r="V113" s="194"/>
      <c r="W113" s="194"/>
      <c r="Y113" s="194"/>
      <c r="Z113" s="194"/>
      <c r="AA113" s="194"/>
      <c r="AC113" s="194"/>
    </row>
    <row r="114" spans="14:29">
      <c r="N114" s="157">
        <v>85.1</v>
      </c>
      <c r="O114" s="171" t="s">
        <v>291</v>
      </c>
      <c r="P114" s="171" t="s">
        <v>291</v>
      </c>
      <c r="Q114" s="166" t="s">
        <v>292</v>
      </c>
      <c r="R114" s="171" t="s">
        <v>291</v>
      </c>
      <c r="S114" s="167" t="s">
        <v>290</v>
      </c>
      <c r="T114" s="202"/>
      <c r="U114" s="194"/>
      <c r="V114" s="194"/>
      <c r="W114" s="194"/>
      <c r="Y114" s="194"/>
      <c r="Z114" s="194"/>
      <c r="AA114" s="194"/>
      <c r="AC114" s="194"/>
    </row>
    <row r="115" spans="14:29">
      <c r="N115" s="157">
        <v>85</v>
      </c>
      <c r="O115" s="171" t="s">
        <v>291</v>
      </c>
      <c r="P115" s="171" t="s">
        <v>291</v>
      </c>
      <c r="Q115" s="166" t="s">
        <v>292</v>
      </c>
      <c r="R115" s="171" t="s">
        <v>291</v>
      </c>
      <c r="S115" s="167" t="s">
        <v>290</v>
      </c>
      <c r="T115" s="202"/>
      <c r="U115" s="194"/>
      <c r="V115" s="194"/>
      <c r="W115" s="194"/>
      <c r="Y115" s="194"/>
      <c r="Z115" s="194"/>
      <c r="AA115" s="194"/>
      <c r="AC115" s="194"/>
    </row>
    <row r="116" spans="14:29">
      <c r="N116" s="157">
        <v>84.9</v>
      </c>
      <c r="O116" s="171" t="s">
        <v>291</v>
      </c>
      <c r="P116" s="171" t="s">
        <v>291</v>
      </c>
      <c r="Q116" s="166" t="s">
        <v>292</v>
      </c>
      <c r="R116" s="171" t="s">
        <v>291</v>
      </c>
      <c r="S116" s="167" t="s">
        <v>290</v>
      </c>
      <c r="T116" s="202"/>
      <c r="U116" s="194"/>
      <c r="V116" s="194"/>
      <c r="W116" s="194"/>
      <c r="Y116" s="194"/>
      <c r="Z116" s="194"/>
      <c r="AA116" s="194"/>
      <c r="AC116" s="194"/>
    </row>
    <row r="117" spans="14:29">
      <c r="N117" s="157">
        <v>84.8</v>
      </c>
      <c r="O117" s="171" t="s">
        <v>291</v>
      </c>
      <c r="P117" s="171" t="s">
        <v>291</v>
      </c>
      <c r="Q117" s="166" t="s">
        <v>292</v>
      </c>
      <c r="R117" s="171" t="s">
        <v>291</v>
      </c>
      <c r="S117" s="167" t="s">
        <v>290</v>
      </c>
      <c r="T117" s="202"/>
      <c r="U117" s="194"/>
      <c r="V117" s="194"/>
      <c r="W117" s="194"/>
      <c r="Y117" s="194"/>
      <c r="Z117" s="194"/>
      <c r="AA117" s="194"/>
      <c r="AC117" s="194"/>
    </row>
    <row r="118" spans="14:29">
      <c r="N118" s="157">
        <v>84.7</v>
      </c>
      <c r="O118" s="171" t="s">
        <v>291</v>
      </c>
      <c r="P118" s="171" t="s">
        <v>291</v>
      </c>
      <c r="Q118" s="166" t="s">
        <v>292</v>
      </c>
      <c r="R118" s="171" t="s">
        <v>291</v>
      </c>
      <c r="S118" s="167" t="s">
        <v>290</v>
      </c>
      <c r="T118" s="202"/>
      <c r="U118" s="194"/>
      <c r="V118" s="194"/>
      <c r="W118" s="194"/>
      <c r="Y118" s="194"/>
      <c r="Z118" s="194"/>
      <c r="AA118" s="194"/>
      <c r="AC118" s="194"/>
    </row>
    <row r="119" spans="14:29">
      <c r="N119" s="157">
        <v>84.6</v>
      </c>
      <c r="O119" s="171" t="s">
        <v>291</v>
      </c>
      <c r="P119" s="171" t="s">
        <v>291</v>
      </c>
      <c r="Q119" s="166" t="s">
        <v>292</v>
      </c>
      <c r="R119" s="171" t="s">
        <v>291</v>
      </c>
      <c r="S119" s="167" t="s">
        <v>290</v>
      </c>
      <c r="T119" s="202"/>
      <c r="U119" s="194"/>
      <c r="V119" s="194"/>
      <c r="W119" s="194"/>
      <c r="Y119" s="194"/>
      <c r="Z119" s="194"/>
      <c r="AA119" s="194"/>
      <c r="AC119" s="194"/>
    </row>
    <row r="120" spans="14:29" ht="13.5" thickBot="1">
      <c r="N120" s="157">
        <v>84.5</v>
      </c>
      <c r="O120" s="172" t="s">
        <v>291</v>
      </c>
      <c r="P120" s="172" t="s">
        <v>291</v>
      </c>
      <c r="Q120" s="168" t="s">
        <v>292</v>
      </c>
      <c r="R120" s="172" t="s">
        <v>291</v>
      </c>
      <c r="S120" s="169" t="s">
        <v>290</v>
      </c>
      <c r="T120" s="202"/>
      <c r="U120" s="194"/>
      <c r="V120" s="194"/>
      <c r="W120" s="194"/>
      <c r="Y120" s="194"/>
      <c r="Z120" s="194"/>
      <c r="AA120" s="194"/>
      <c r="AC120" s="194"/>
    </row>
    <row r="121" spans="14:29">
      <c r="N121" s="157">
        <v>84.4</v>
      </c>
      <c r="O121" s="170" t="s">
        <v>291</v>
      </c>
      <c r="P121" s="170" t="s">
        <v>291</v>
      </c>
      <c r="Q121" s="170" t="s">
        <v>291</v>
      </c>
      <c r="R121" s="170" t="s">
        <v>291</v>
      </c>
      <c r="S121" s="165" t="s">
        <v>290</v>
      </c>
      <c r="T121" s="202"/>
      <c r="U121" s="194"/>
      <c r="V121" s="194"/>
      <c r="W121" s="194"/>
      <c r="Y121" s="194"/>
      <c r="Z121" s="194"/>
      <c r="AA121" s="194"/>
      <c r="AC121" s="194"/>
    </row>
    <row r="122" spans="14:29" ht="13.5" thickBot="1">
      <c r="U122" s="194"/>
      <c r="V122" s="194"/>
      <c r="W122" s="194"/>
      <c r="Y122" s="194"/>
      <c r="Z122" s="194"/>
      <c r="AA122" s="194"/>
      <c r="AC122" s="194"/>
    </row>
    <row r="123" spans="14:29">
      <c r="N123" s="173"/>
      <c r="O123" s="174"/>
      <c r="P123" s="174"/>
      <c r="Q123" s="174"/>
      <c r="R123" s="175"/>
      <c r="U123" s="194"/>
      <c r="V123" s="194"/>
      <c r="W123" s="194"/>
      <c r="Y123" s="194"/>
      <c r="Z123" s="194"/>
      <c r="AA123" s="194"/>
      <c r="AC123" s="194"/>
    </row>
    <row r="124" spans="14:29" ht="15">
      <c r="N124" s="176" t="s">
        <v>293</v>
      </c>
      <c r="O124" s="177" t="s">
        <v>294</v>
      </c>
      <c r="P124" s="150"/>
      <c r="Q124" s="150"/>
      <c r="R124" s="178"/>
      <c r="U124" s="194"/>
      <c r="V124" s="194"/>
      <c r="W124" s="194"/>
      <c r="Y124" s="194"/>
      <c r="Z124" s="194"/>
      <c r="AA124" s="194"/>
      <c r="AC124" s="194"/>
    </row>
    <row r="125" spans="14:29">
      <c r="N125" s="179"/>
      <c r="O125" s="150"/>
      <c r="P125" s="150"/>
      <c r="Q125" s="150"/>
      <c r="R125" s="178"/>
      <c r="U125" s="194"/>
      <c r="V125" s="194"/>
      <c r="W125" s="194"/>
      <c r="Y125" s="194"/>
      <c r="Z125" s="194"/>
      <c r="AA125" s="194"/>
    </row>
    <row r="126" spans="14:29" ht="15">
      <c r="N126" s="179"/>
      <c r="O126" s="177" t="s">
        <v>295</v>
      </c>
      <c r="P126" s="150"/>
      <c r="Q126" s="150"/>
      <c r="R126" s="178"/>
      <c r="U126" s="194"/>
      <c r="V126" s="194"/>
      <c r="W126" s="194"/>
      <c r="Y126" s="194"/>
      <c r="Z126" s="194"/>
      <c r="AA126" s="194"/>
    </row>
    <row r="127" spans="14:29" ht="13.5" thickBot="1">
      <c r="N127" s="180"/>
      <c r="O127" s="181"/>
      <c r="P127" s="181"/>
      <c r="Q127" s="181"/>
      <c r="R127" s="182"/>
      <c r="U127" s="194"/>
      <c r="V127" s="194"/>
      <c r="W127" s="194"/>
      <c r="Y127" s="194"/>
      <c r="Z127" s="194"/>
      <c r="AA127" s="194"/>
    </row>
  </sheetData>
  <sheetProtection sheet="1" objects="1" scenarios="1"/>
  <mergeCells count="75">
    <mergeCell ref="N9:N10"/>
    <mergeCell ref="E2:K3"/>
    <mergeCell ref="B2:D3"/>
    <mergeCell ref="B9:G9"/>
    <mergeCell ref="B10:G10"/>
    <mergeCell ref="G5:I5"/>
    <mergeCell ref="B7:C7"/>
    <mergeCell ref="D7:E7"/>
    <mergeCell ref="G7:I7"/>
    <mergeCell ref="B8:I8"/>
    <mergeCell ref="H9:K9"/>
    <mergeCell ref="H10:K10"/>
    <mergeCell ref="D4:E4"/>
    <mergeCell ref="D5:E5"/>
    <mergeCell ref="D6:E6"/>
    <mergeCell ref="B6:C6"/>
    <mergeCell ref="B5:C5"/>
    <mergeCell ref="B4:C4"/>
    <mergeCell ref="F15:G17"/>
    <mergeCell ref="D15:E17"/>
    <mergeCell ref="B15:C17"/>
    <mergeCell ref="B13:I14"/>
    <mergeCell ref="H15:I17"/>
    <mergeCell ref="G6:I6"/>
    <mergeCell ref="D11:E11"/>
    <mergeCell ref="H23:I24"/>
    <mergeCell ref="D18:E18"/>
    <mergeCell ref="F18:G18"/>
    <mergeCell ref="H18:I18"/>
    <mergeCell ref="B21:I22"/>
    <mergeCell ref="B18:C18"/>
    <mergeCell ref="D23:E24"/>
    <mergeCell ref="F23:G24"/>
    <mergeCell ref="B23:B24"/>
    <mergeCell ref="C23:C24"/>
    <mergeCell ref="B26:I26"/>
    <mergeCell ref="F25:G25"/>
    <mergeCell ref="H25:I25"/>
    <mergeCell ref="B30:I31"/>
    <mergeCell ref="B44:K45"/>
    <mergeCell ref="H32:I33"/>
    <mergeCell ref="H34:I34"/>
    <mergeCell ref="F32:G33"/>
    <mergeCell ref="F34:G34"/>
    <mergeCell ref="B32:E34"/>
    <mergeCell ref="D25:E25"/>
    <mergeCell ref="B46:K47"/>
    <mergeCell ref="B27:I28"/>
    <mergeCell ref="B51:K64"/>
    <mergeCell ref="B50:K50"/>
    <mergeCell ref="D43:E43"/>
    <mergeCell ref="B29:I29"/>
    <mergeCell ref="H43:I43"/>
    <mergeCell ref="H39:I42"/>
    <mergeCell ref="F43:G43"/>
    <mergeCell ref="F39:G42"/>
    <mergeCell ref="B39:B42"/>
    <mergeCell ref="C39:C42"/>
    <mergeCell ref="D39:E42"/>
    <mergeCell ref="B37:I38"/>
    <mergeCell ref="N1:P1"/>
    <mergeCell ref="N6:S6"/>
    <mergeCell ref="N7:N8"/>
    <mergeCell ref="O7:S7"/>
    <mergeCell ref="O8:S8"/>
    <mergeCell ref="U42:W45"/>
    <mergeCell ref="U46:W50"/>
    <mergeCell ref="Y24:AA33"/>
    <mergeCell ref="Y19:AA22"/>
    <mergeCell ref="U6:W7"/>
    <mergeCell ref="U8:U10"/>
    <mergeCell ref="V8:W9"/>
    <mergeCell ref="Y6:AA8"/>
    <mergeCell ref="Y9:Y10"/>
    <mergeCell ref="Z9:AA9"/>
  </mergeCells>
  <conditionalFormatting sqref="K6">
    <cfRule type="expression" dxfId="0" priority="2">
      <formula>IF($K$6="Select Agg. Class",1,0)</formula>
    </cfRule>
  </conditionalFormatting>
  <dataValidations count="8">
    <dataValidation type="decimal" allowBlank="1" showInputMessage="1" sqref="Y9:Z9" xr:uid="{14CD5612-D9B8-4393-BFDE-BE6E66D733C3}">
      <formula1>111</formula1>
      <formula2>222</formula2>
    </dataValidation>
    <dataValidation type="whole" allowBlank="1" showInputMessage="1" error="DO NOT CHANGE DATA IN THIS TABLE UNLESS THE SPECIFICATION HAS CHANGED" sqref="N11:N121 P91:P100 Q101:Q120 S91:T100 N9 N7 O7:O8 T7:T8" xr:uid="{1FA2DC07-C9E3-4B30-8A36-074A039A95F1}">
      <formula1>11111111</formula1>
      <formula2>22222222</formula2>
    </dataValidation>
    <dataValidation allowBlank="1" showInputMessage="1" showErrorMessage="1" error="DO NOT CHANGE DATA IN THIS TABLE UNLESS THE SPECIFICATION HAS CHANGED" sqref="O10:P10 Q9:Q10 P9 O12:O121 R10:S10 S9 T9:T10" xr:uid="{ACD35DEB-7C50-4389-AC4F-2F5B5BB38256}"/>
    <dataValidation type="whole" allowBlank="1" showInputMessage="1" showErrorMessage="1" error="DO NOT CHANGE DATA IN THIS TABLE UNLESS THE SPECIFICATION HAS CHANGED" sqref="R9 O9 R11:R120 T101:T121 O11:O60 P101:P121 P11:Q90 Q91:Q100 S11:T90 Q121:S121 S101:S120" xr:uid="{9CE008D8-3FA6-439F-8A46-B03E970231E3}">
      <formula1>11111111</formula1>
      <formula2>22222222</formula2>
    </dataValidation>
    <dataValidation type="whole" allowBlank="1" showInputMessage="1" showErrorMessage="1" sqref="H4 F4:F6 J4 B5" xr:uid="{D7DC2BBE-CDC2-4E18-A683-1F0EE0C1C891}">
      <formula1>11111</formula1>
      <formula2>22222</formula2>
    </dataValidation>
    <dataValidation type="whole" allowBlank="1" showInputMessage="1" sqref="G5:I5 G6 G4 I4 D4:D6 L3:M3 K4 J7 J11" xr:uid="{0128797E-FACD-47A6-9275-4A88D7C9B62B}">
      <formula1>11111</formula1>
      <formula2>22222</formula2>
    </dataValidation>
    <dataValidation type="list" allowBlank="1" showInputMessage="1" showErrorMessage="1" sqref="L5:M5" xr:uid="{5EEC85D5-5050-4953-A84F-B1382E241F25}">
      <formula1>$B$48:$B$51</formula1>
    </dataValidation>
    <dataValidation type="list" allowBlank="1" showInputMessage="1" sqref="L4:M4" xr:uid="{B139B1EE-9C82-449A-8D92-568BB9ABBB52}">
      <formula1>$H$48:$H$49</formula1>
    </dataValidation>
  </dataValidations>
  <pageMargins left="0.25" right="0.25" top="0.5" bottom="0.75" header="0.3" footer="0.3"/>
  <pageSetup scale="66" orientation="portrait" r:id="rId1"/>
  <headerFooter>
    <oddFooter>&amp;L_x000D_&amp;1#&amp;"Calibri"&amp;11&amp;K000000 Classification: Public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ED5-D91E-4B59-AE12-A9B544DBDBFD}">
  <sheetPr codeName="Sheet3"/>
  <dimension ref="B1:AL80"/>
  <sheetViews>
    <sheetView zoomScale="75" zoomScaleNormal="75" zoomScaleSheetLayoutView="70" workbookViewId="0">
      <selection activeCell="C7" sqref="C7:E7"/>
    </sheetView>
  </sheetViews>
  <sheetFormatPr defaultColWidth="12.5703125" defaultRowHeight="12.75"/>
  <cols>
    <col min="1" max="1" width="3.7109375" style="57" customWidth="1"/>
    <col min="2" max="2" width="28" style="57" customWidth="1"/>
    <col min="3" max="7" width="12.5703125" style="57" customWidth="1"/>
    <col min="8" max="8" width="18" style="57" customWidth="1"/>
    <col min="9" max="12" width="12.5703125" style="57" customWidth="1"/>
    <col min="13" max="13" width="11.28515625" style="57" customWidth="1"/>
    <col min="14" max="16384" width="12.5703125" style="57"/>
  </cols>
  <sheetData>
    <row r="1" spans="2:38" ht="12" customHeight="1" thickBot="1">
      <c r="O1" s="1357" t="s">
        <v>260</v>
      </c>
      <c r="P1" s="1358"/>
      <c r="Q1" s="1358"/>
      <c r="R1" s="1358"/>
      <c r="S1" s="1358"/>
      <c r="T1" s="1358"/>
      <c r="U1" s="1358"/>
      <c r="V1" s="1358"/>
      <c r="W1" s="1358"/>
      <c r="X1" s="1358"/>
      <c r="Y1" s="1358"/>
      <c r="Z1" s="1359"/>
    </row>
    <row r="2" spans="2:38" ht="13.5" customHeight="1">
      <c r="B2" s="1375"/>
      <c r="C2" s="1378" t="s">
        <v>782</v>
      </c>
      <c r="D2" s="1379"/>
      <c r="E2" s="1379"/>
      <c r="F2" s="1379"/>
      <c r="G2" s="1379"/>
      <c r="H2" s="1379"/>
      <c r="I2" s="1379"/>
      <c r="J2" s="1379"/>
      <c r="K2" s="1379"/>
      <c r="L2" s="1380"/>
      <c r="O2" s="1360"/>
      <c r="P2" s="1361"/>
      <c r="Q2" s="1361"/>
      <c r="R2" s="1361"/>
      <c r="S2" s="1361"/>
      <c r="T2" s="1361"/>
      <c r="U2" s="1361"/>
      <c r="V2" s="1361"/>
      <c r="W2" s="1361"/>
      <c r="X2" s="1361"/>
      <c r="Y2" s="1361"/>
      <c r="Z2" s="1362"/>
    </row>
    <row r="3" spans="2:38" ht="30" customHeight="1" thickBot="1">
      <c r="B3" s="1376"/>
      <c r="C3" s="1381"/>
      <c r="D3" s="1382"/>
      <c r="E3" s="1382"/>
      <c r="F3" s="1382"/>
      <c r="G3" s="1382"/>
      <c r="H3" s="1382"/>
      <c r="I3" s="1382"/>
      <c r="J3" s="1382"/>
      <c r="K3" s="1382"/>
      <c r="L3" s="1383"/>
      <c r="M3" s="120"/>
      <c r="O3" s="1363"/>
      <c r="P3" s="1364"/>
      <c r="Q3" s="1364"/>
      <c r="R3" s="1364"/>
      <c r="S3" s="1364"/>
      <c r="T3" s="1364"/>
      <c r="U3" s="1364"/>
      <c r="V3" s="1364"/>
      <c r="W3" s="1364"/>
      <c r="X3" s="1364"/>
      <c r="Y3" s="1364"/>
      <c r="Z3" s="1365"/>
    </row>
    <row r="4" spans="2:38" ht="12.75" customHeight="1">
      <c r="B4" s="1376"/>
      <c r="C4" s="1381"/>
      <c r="D4" s="1382"/>
      <c r="E4" s="1382"/>
      <c r="F4" s="1382"/>
      <c r="G4" s="1382"/>
      <c r="H4" s="1382"/>
      <c r="I4" s="1382"/>
      <c r="J4" s="1382"/>
      <c r="K4" s="1382"/>
      <c r="L4" s="1383"/>
      <c r="M4" s="120"/>
      <c r="O4" s="1384" t="s">
        <v>259</v>
      </c>
      <c r="P4" s="1385"/>
      <c r="Q4" s="1385"/>
      <c r="R4" s="1385"/>
      <c r="S4" s="1385"/>
      <c r="T4" s="1385"/>
      <c r="U4" s="1385"/>
      <c r="V4" s="1385"/>
      <c r="W4" s="1385"/>
      <c r="X4" s="1385"/>
      <c r="Y4" s="1385"/>
      <c r="Z4" s="1386"/>
      <c r="AB4" s="58"/>
      <c r="AC4" s="58"/>
      <c r="AD4" s="58"/>
      <c r="AE4" s="58"/>
      <c r="AF4" s="58"/>
      <c r="AG4" s="58"/>
      <c r="AH4" s="58"/>
      <c r="AI4" s="58"/>
      <c r="AJ4" s="58"/>
      <c r="AK4" s="58"/>
      <c r="AL4" s="58"/>
    </row>
    <row r="5" spans="2:38" ht="13.5" customHeight="1">
      <c r="B5" s="1376"/>
      <c r="C5" s="1390" t="s">
        <v>258</v>
      </c>
      <c r="D5" s="1391"/>
      <c r="E5" s="1391"/>
      <c r="F5" s="1391"/>
      <c r="G5" s="1391"/>
      <c r="H5" s="1391"/>
      <c r="I5" s="1391"/>
      <c r="J5" s="1391"/>
      <c r="K5" s="1391"/>
      <c r="L5" s="1392"/>
      <c r="O5" s="1387"/>
      <c r="P5" s="1388"/>
      <c r="Q5" s="1388"/>
      <c r="R5" s="1388"/>
      <c r="S5" s="1388"/>
      <c r="T5" s="1388"/>
      <c r="U5" s="1388"/>
      <c r="V5" s="1388"/>
      <c r="W5" s="1388"/>
      <c r="X5" s="1388"/>
      <c r="Y5" s="1388"/>
      <c r="Z5" s="1389"/>
      <c r="AB5" s="58"/>
      <c r="AC5" s="58"/>
      <c r="AD5" s="58"/>
      <c r="AE5" s="58"/>
      <c r="AF5" s="58"/>
      <c r="AG5" s="58"/>
      <c r="AH5" s="58"/>
      <c r="AI5" s="58"/>
      <c r="AJ5" s="58"/>
      <c r="AK5" s="58"/>
      <c r="AL5" s="58"/>
    </row>
    <row r="6" spans="2:38" ht="13.5" customHeight="1">
      <c r="B6" s="1377"/>
      <c r="C6" s="1393"/>
      <c r="D6" s="1394"/>
      <c r="E6" s="1394"/>
      <c r="F6" s="1394"/>
      <c r="G6" s="1394"/>
      <c r="H6" s="1394"/>
      <c r="I6" s="1394"/>
      <c r="J6" s="1394"/>
      <c r="K6" s="1394"/>
      <c r="L6" s="1395"/>
      <c r="O6" s="1387"/>
      <c r="P6" s="1388"/>
      <c r="Q6" s="1388"/>
      <c r="R6" s="1388"/>
      <c r="S6" s="1388"/>
      <c r="T6" s="1388"/>
      <c r="U6" s="1388"/>
      <c r="V6" s="1388"/>
      <c r="W6" s="1388"/>
      <c r="X6" s="1388"/>
      <c r="Y6" s="1388"/>
      <c r="Z6" s="1389"/>
    </row>
    <row r="7" spans="2:38" ht="26.25" customHeight="1">
      <c r="B7" s="565" t="s">
        <v>257</v>
      </c>
      <c r="C7" s="1396" t="str">
        <f>IF('B.09a Lot Report'!K9="","",'B.09a Lot Report'!K9&amp;":"&amp;'B.09a Lot Report'!M9)</f>
        <v/>
      </c>
      <c r="D7" s="1397"/>
      <c r="E7" s="1397"/>
      <c r="F7" s="566" t="s">
        <v>256</v>
      </c>
      <c r="G7" s="567" t="str">
        <f>IF('B.09a Lot Report'!H6="","",'B.09a Lot Report'!H6)</f>
        <v/>
      </c>
      <c r="H7" s="566" t="s">
        <v>255</v>
      </c>
      <c r="I7" s="568" t="str">
        <f>IF('B.09a Lot Report'!R6="","",'B.09a Lot Report'!R6)</f>
        <v/>
      </c>
      <c r="J7" s="569" t="s">
        <v>254</v>
      </c>
      <c r="K7" s="1398" t="str">
        <f>IF('B.09a Lot Report'!C14="","",'B.09a Lot Report'!C14)</f>
        <v/>
      </c>
      <c r="L7" s="1399"/>
      <c r="O7" s="1400" t="s">
        <v>253</v>
      </c>
      <c r="P7" s="1401"/>
      <c r="Q7" s="1401"/>
      <c r="R7" s="1401"/>
      <c r="S7" s="1401"/>
      <c r="T7" s="1401"/>
      <c r="U7" s="1401"/>
      <c r="V7" s="1401"/>
      <c r="W7" s="1401"/>
      <c r="X7" s="1401"/>
      <c r="Y7" s="1401"/>
      <c r="Z7" s="1402"/>
    </row>
    <row r="8" spans="2:38" ht="26.25" customHeight="1">
      <c r="B8" s="570" t="s">
        <v>252</v>
      </c>
      <c r="C8" s="1421" t="str">
        <f>IF('B.09a Lot Report'!N6="","",'B.09a Lot Report'!N6)</f>
        <v/>
      </c>
      <c r="D8" s="1422"/>
      <c r="E8" s="1422"/>
      <c r="F8" s="571" t="s">
        <v>251</v>
      </c>
      <c r="G8" s="1421" t="str">
        <f>IF('B.09a Lot Report'!N8="","",'B.09a Lot Report'!N8)</f>
        <v/>
      </c>
      <c r="H8" s="1422"/>
      <c r="I8" s="1423"/>
      <c r="J8" s="572" t="s">
        <v>250</v>
      </c>
      <c r="K8" s="1424" t="str">
        <f>IF('B.09a Lot Report'!AB15="","",'B.09a Lot Report'!AB15)</f>
        <v/>
      </c>
      <c r="L8" s="1425"/>
      <c r="O8" s="1400"/>
      <c r="P8" s="1401"/>
      <c r="Q8" s="1401"/>
      <c r="R8" s="1401"/>
      <c r="S8" s="1401"/>
      <c r="T8" s="1401"/>
      <c r="U8" s="1401"/>
      <c r="V8" s="1401"/>
      <c r="W8" s="1401"/>
      <c r="X8" s="1401"/>
      <c r="Y8" s="1401"/>
      <c r="Z8" s="1402"/>
    </row>
    <row r="9" spans="2:38" ht="26.25" customHeight="1" thickBot="1">
      <c r="B9" s="573" t="s">
        <v>249</v>
      </c>
      <c r="C9" s="1426" t="str">
        <f>IF('B.09a Lot Report'!AB46="","",'B.09a Lot Report'!AB46)</f>
        <v/>
      </c>
      <c r="D9" s="1427"/>
      <c r="E9" s="1427"/>
      <c r="F9" s="574" t="s">
        <v>248</v>
      </c>
      <c r="G9" s="1426" t="str">
        <f>IF('B.09a Lot Report'!N10="","",'B.09a Lot Report'!N10)</f>
        <v/>
      </c>
      <c r="H9" s="1428"/>
      <c r="I9" s="1436" t="s">
        <v>358</v>
      </c>
      <c r="J9" s="1437"/>
      <c r="K9" s="1429" t="str">
        <f>IF(OR(C24="",D24="",E24="",F24="",G24="",H24="",I24="",J24="",K24="",L24=""),"Complete Design Gradation",IF(AND(F24&gt;96,G24&lt;76),10,IF(AND(E24&gt;96,F24&lt;93),12.5,IF(AND(D24&gt;96,E24&lt;93),16,25))))</f>
        <v>Complete Design Gradation</v>
      </c>
      <c r="L9" s="1430"/>
      <c r="O9" s="1403"/>
      <c r="P9" s="1404"/>
      <c r="Q9" s="1404"/>
      <c r="R9" s="1404"/>
      <c r="S9" s="1404"/>
      <c r="T9" s="1404"/>
      <c r="U9" s="1404"/>
      <c r="V9" s="1404"/>
      <c r="W9" s="1404"/>
      <c r="X9" s="1404"/>
      <c r="Y9" s="1404"/>
      <c r="Z9" s="1405"/>
    </row>
    <row r="10" spans="2:38" ht="26.25" customHeight="1" thickBot="1">
      <c r="B10" s="575"/>
      <c r="C10" s="576"/>
      <c r="D10" s="576"/>
      <c r="E10" s="576"/>
      <c r="F10" s="577"/>
      <c r="G10" s="576"/>
      <c r="H10" s="576"/>
      <c r="I10" s="1406" t="s">
        <v>247</v>
      </c>
      <c r="J10" s="1407"/>
      <c r="K10" s="1408" t="str">
        <f>IF('B.09a Lot Report'!AF32="","",'B.09a Lot Report'!AF32)</f>
        <v/>
      </c>
      <c r="L10" s="1409"/>
      <c r="O10" s="1410" t="s">
        <v>226</v>
      </c>
      <c r="P10" s="1411"/>
      <c r="Q10" s="1412" t="s">
        <v>152</v>
      </c>
      <c r="R10" s="1413"/>
      <c r="S10" s="1413"/>
      <c r="T10" s="1413"/>
      <c r="U10" s="1413"/>
      <c r="V10" s="1413"/>
      <c r="W10" s="1413"/>
      <c r="X10" s="1413"/>
      <c r="Y10" s="1413"/>
      <c r="Z10" s="1414"/>
    </row>
    <row r="11" spans="2:38" ht="20.100000000000001" customHeight="1">
      <c r="B11" s="1431" t="s">
        <v>246</v>
      </c>
      <c r="C11" s="1433" t="s">
        <v>245</v>
      </c>
      <c r="D11" s="1434"/>
      <c r="E11" s="1434"/>
      <c r="F11" s="1434"/>
      <c r="G11" s="1434"/>
      <c r="H11" s="1434"/>
      <c r="I11" s="1434"/>
      <c r="J11" s="1434"/>
      <c r="K11" s="1434"/>
      <c r="L11" s="1435"/>
      <c r="O11" s="1410"/>
      <c r="P11" s="1411"/>
      <c r="Q11" s="1415"/>
      <c r="R11" s="1416"/>
      <c r="S11" s="1416"/>
      <c r="T11" s="1416"/>
      <c r="U11" s="1416"/>
      <c r="V11" s="1416"/>
      <c r="W11" s="1416"/>
      <c r="X11" s="1416"/>
      <c r="Y11" s="1416"/>
      <c r="Z11" s="1417"/>
    </row>
    <row r="12" spans="2:38" ht="26.25" customHeight="1">
      <c r="B12" s="1432"/>
      <c r="C12" s="578">
        <v>20000</v>
      </c>
      <c r="D12" s="578">
        <v>16000</v>
      </c>
      <c r="E12" s="578">
        <v>12500</v>
      </c>
      <c r="F12" s="578">
        <v>10000</v>
      </c>
      <c r="G12" s="578">
        <v>5000</v>
      </c>
      <c r="H12" s="578">
        <v>1250</v>
      </c>
      <c r="I12" s="578">
        <v>630</v>
      </c>
      <c r="J12" s="578">
        <v>315</v>
      </c>
      <c r="K12" s="578">
        <v>160</v>
      </c>
      <c r="L12" s="579">
        <v>80</v>
      </c>
      <c r="O12" s="1410"/>
      <c r="P12" s="1411"/>
      <c r="Q12" s="1354" t="s">
        <v>244</v>
      </c>
      <c r="R12" s="1354" t="s">
        <v>243</v>
      </c>
      <c r="S12" s="1354" t="s">
        <v>242</v>
      </c>
      <c r="T12" s="1354" t="s">
        <v>241</v>
      </c>
      <c r="U12" s="1354" t="s">
        <v>240</v>
      </c>
      <c r="V12" s="1372" t="s">
        <v>144</v>
      </c>
      <c r="W12" s="1372">
        <v>630</v>
      </c>
      <c r="X12" s="1372">
        <v>315</v>
      </c>
      <c r="Y12" s="1372">
        <v>160</v>
      </c>
      <c r="Z12" s="1418">
        <v>80</v>
      </c>
    </row>
    <row r="13" spans="2:38" ht="26.25" customHeight="1">
      <c r="B13" s="580" t="s">
        <v>239</v>
      </c>
      <c r="C13" s="581" t="str">
        <f>IF('B.09a Lot Report'!L35="","",'B.09a Lot Report'!L35)</f>
        <v/>
      </c>
      <c r="D13" s="581" t="str">
        <f>IF('B.09a Lot Report'!M35="","",'B.09a Lot Report'!M35)</f>
        <v/>
      </c>
      <c r="E13" s="581" t="str">
        <f>IF('B.09a Lot Report'!N35="","",'B.09a Lot Report'!N35)</f>
        <v/>
      </c>
      <c r="F13" s="581" t="str">
        <f>IF('B.09a Lot Report'!O35="","",'B.09a Lot Report'!O35)</f>
        <v/>
      </c>
      <c r="G13" s="581" t="str">
        <f>IF('B.09a Lot Report'!P35="","",'B.09a Lot Report'!P35)</f>
        <v/>
      </c>
      <c r="H13" s="581" t="str">
        <f>IF('B.09a Lot Report'!R35="","",'B.09a Lot Report'!R35)</f>
        <v/>
      </c>
      <c r="I13" s="581" t="str">
        <f>IF('B.09a Lot Report'!S35="","",'B.09a Lot Report'!S35)</f>
        <v/>
      </c>
      <c r="J13" s="581" t="str">
        <f>IF('B.09a Lot Report'!T35="","",'B.09a Lot Report'!T35)</f>
        <v/>
      </c>
      <c r="K13" s="581" t="str">
        <f>IF('B.09a Lot Report'!U35="","",'B.09a Lot Report'!U35)</f>
        <v/>
      </c>
      <c r="L13" s="582" t="str">
        <f>IF('B.09a Lot Report'!V35="","",'B.09a Lot Report'!V35)</f>
        <v/>
      </c>
      <c r="O13" s="1410"/>
      <c r="P13" s="1411"/>
      <c r="Q13" s="1355"/>
      <c r="R13" s="1355"/>
      <c r="S13" s="1355"/>
      <c r="T13" s="1355"/>
      <c r="U13" s="1355"/>
      <c r="V13" s="1373"/>
      <c r="W13" s="1373"/>
      <c r="X13" s="1373"/>
      <c r="Y13" s="1373"/>
      <c r="Z13" s="1419"/>
    </row>
    <row r="14" spans="2:38" ht="26.25" customHeight="1">
      <c r="B14" s="583" t="s">
        <v>238</v>
      </c>
      <c r="C14" s="581" t="str">
        <f>IF('B.09a Lot Report'!L36="","",'B.09a Lot Report'!L36)</f>
        <v/>
      </c>
      <c r="D14" s="581" t="str">
        <f>IF('B.09a Lot Report'!M36="","",'B.09a Lot Report'!M36)</f>
        <v/>
      </c>
      <c r="E14" s="581" t="str">
        <f>IF('B.09a Lot Report'!N36="","",'B.09a Lot Report'!N36)</f>
        <v/>
      </c>
      <c r="F14" s="581" t="str">
        <f>IF('B.09a Lot Report'!O36="","",'B.09a Lot Report'!O36)</f>
        <v/>
      </c>
      <c r="G14" s="581" t="str">
        <f>IF('B.09a Lot Report'!P36="","",'B.09a Lot Report'!P36)</f>
        <v/>
      </c>
      <c r="H14" s="581" t="str">
        <f>IF('B.09a Lot Report'!R36="","",'B.09a Lot Report'!R36)</f>
        <v/>
      </c>
      <c r="I14" s="581" t="str">
        <f>IF('B.09a Lot Report'!S36="","",'B.09a Lot Report'!S36)</f>
        <v/>
      </c>
      <c r="J14" s="581" t="str">
        <f>IF('B.09a Lot Report'!T36="","",'B.09a Lot Report'!T36)</f>
        <v/>
      </c>
      <c r="K14" s="581" t="str">
        <f>IF('B.09a Lot Report'!U36="","",'B.09a Lot Report'!U36)</f>
        <v/>
      </c>
      <c r="L14" s="582" t="str">
        <f>IF('B.09a Lot Report'!V36="","",'B.09a Lot Report'!V36)</f>
        <v/>
      </c>
      <c r="O14" s="1410"/>
      <c r="P14" s="1411"/>
      <c r="Q14" s="1356"/>
      <c r="R14" s="1356"/>
      <c r="S14" s="1356"/>
      <c r="T14" s="1356"/>
      <c r="U14" s="1356"/>
      <c r="V14" s="1374"/>
      <c r="W14" s="1374"/>
      <c r="X14" s="1374"/>
      <c r="Y14" s="1374"/>
      <c r="Z14" s="1420"/>
    </row>
    <row r="15" spans="2:38" ht="26.25" customHeight="1">
      <c r="B15" s="583" t="s">
        <v>237</v>
      </c>
      <c r="C15" s="581" t="str">
        <f>IF('B.09a Lot Report'!L37="","",'B.09a Lot Report'!L37)</f>
        <v/>
      </c>
      <c r="D15" s="581" t="str">
        <f>IF('B.09a Lot Report'!M37="","",'B.09a Lot Report'!M37)</f>
        <v/>
      </c>
      <c r="E15" s="581" t="str">
        <f>IF('B.09a Lot Report'!N37="","",'B.09a Lot Report'!N37)</f>
        <v/>
      </c>
      <c r="F15" s="581" t="str">
        <f>IF('B.09a Lot Report'!O37="","",'B.09a Lot Report'!O37)</f>
        <v/>
      </c>
      <c r="G15" s="581" t="str">
        <f>IF('B.09a Lot Report'!P37="","",'B.09a Lot Report'!P37)</f>
        <v/>
      </c>
      <c r="H15" s="581" t="str">
        <f>IF('B.09a Lot Report'!R37="","",'B.09a Lot Report'!R37)</f>
        <v/>
      </c>
      <c r="I15" s="581" t="str">
        <f>IF('B.09a Lot Report'!S37="","",'B.09a Lot Report'!S37)</f>
        <v/>
      </c>
      <c r="J15" s="581" t="str">
        <f>IF('B.09a Lot Report'!T37="","",'B.09a Lot Report'!T37)</f>
        <v/>
      </c>
      <c r="K15" s="581" t="str">
        <f>IF('B.09a Lot Report'!U37="","",'B.09a Lot Report'!U37)</f>
        <v/>
      </c>
      <c r="L15" s="582" t="str">
        <f>IF('B.09a Lot Report'!V37="","",'B.09a Lot Report'!V37)</f>
        <v/>
      </c>
      <c r="O15" s="1370" t="s">
        <v>236</v>
      </c>
      <c r="P15" s="1371"/>
      <c r="Q15" s="1351">
        <v>5</v>
      </c>
      <c r="R15" s="1351">
        <v>5</v>
      </c>
      <c r="S15" s="1351">
        <v>5</v>
      </c>
      <c r="T15" s="1351">
        <v>5</v>
      </c>
      <c r="U15" s="1351">
        <v>5</v>
      </c>
      <c r="V15" s="1351">
        <v>3</v>
      </c>
      <c r="W15" s="1351">
        <v>2</v>
      </c>
      <c r="X15" s="1351">
        <v>2</v>
      </c>
      <c r="Y15" s="1351">
        <v>1.5</v>
      </c>
      <c r="Z15" s="1366">
        <v>1.5</v>
      </c>
    </row>
    <row r="16" spans="2:38" ht="26.25" customHeight="1">
      <c r="B16" s="583" t="s">
        <v>235</v>
      </c>
      <c r="C16" s="581" t="str">
        <f>IF('B.09a Lot Report'!L38="","",'B.09a Lot Report'!L38)</f>
        <v/>
      </c>
      <c r="D16" s="581" t="str">
        <f>IF('B.09a Lot Report'!M38="","",'B.09a Lot Report'!M38)</f>
        <v/>
      </c>
      <c r="E16" s="581" t="str">
        <f>IF('B.09a Lot Report'!N38="","",'B.09a Lot Report'!N38)</f>
        <v/>
      </c>
      <c r="F16" s="581" t="str">
        <f>IF('B.09a Lot Report'!O38="","",'B.09a Lot Report'!O38)</f>
        <v/>
      </c>
      <c r="G16" s="581" t="str">
        <f>IF('B.09a Lot Report'!P38="","",'B.09a Lot Report'!P38)</f>
        <v/>
      </c>
      <c r="H16" s="581" t="str">
        <f>IF('B.09a Lot Report'!R38="","",'B.09a Lot Report'!R38)</f>
        <v/>
      </c>
      <c r="I16" s="581" t="str">
        <f>IF('B.09a Lot Report'!S38="","",'B.09a Lot Report'!S38)</f>
        <v/>
      </c>
      <c r="J16" s="581" t="str">
        <f>IF('B.09a Lot Report'!T38="","",'B.09a Lot Report'!T38)</f>
        <v/>
      </c>
      <c r="K16" s="581" t="str">
        <f>IF('B.09a Lot Report'!U38="","",'B.09a Lot Report'!U38)</f>
        <v/>
      </c>
      <c r="L16" s="582" t="str">
        <f>IF('B.09a Lot Report'!V38="","",'B.09a Lot Report'!V38)</f>
        <v/>
      </c>
      <c r="O16" s="1370"/>
      <c r="P16" s="1371"/>
      <c r="Q16" s="1353"/>
      <c r="R16" s="1353"/>
      <c r="S16" s="1353"/>
      <c r="T16" s="1353"/>
      <c r="U16" s="1353"/>
      <c r="V16" s="1353"/>
      <c r="W16" s="1353"/>
      <c r="X16" s="1353"/>
      <c r="Y16" s="1353"/>
      <c r="Z16" s="1367"/>
    </row>
    <row r="17" spans="2:26" ht="26.25" customHeight="1">
      <c r="B17" s="583" t="s">
        <v>234</v>
      </c>
      <c r="C17" s="581" t="str">
        <f>IF('B.09a Lot Report'!L39="","",'B.09a Lot Report'!L39)</f>
        <v/>
      </c>
      <c r="D17" s="581" t="str">
        <f>IF('B.09a Lot Report'!M39="","",'B.09a Lot Report'!M39)</f>
        <v/>
      </c>
      <c r="E17" s="581" t="str">
        <f>IF('B.09a Lot Report'!N39="","",'B.09a Lot Report'!N39)</f>
        <v/>
      </c>
      <c r="F17" s="581" t="str">
        <f>IF('B.09a Lot Report'!O39="","",'B.09a Lot Report'!O39)</f>
        <v/>
      </c>
      <c r="G17" s="581" t="str">
        <f>IF('B.09a Lot Report'!P39="","",'B.09a Lot Report'!P39)</f>
        <v/>
      </c>
      <c r="H17" s="581" t="str">
        <f>IF('B.09a Lot Report'!R39="","",'B.09a Lot Report'!R39)</f>
        <v/>
      </c>
      <c r="I17" s="581" t="str">
        <f>IF('B.09a Lot Report'!S39="","",'B.09a Lot Report'!S39)</f>
        <v/>
      </c>
      <c r="J17" s="581" t="str">
        <f>IF('B.09a Lot Report'!T39="","",'B.09a Lot Report'!T39)</f>
        <v/>
      </c>
      <c r="K17" s="581" t="str">
        <f>IF('B.09a Lot Report'!U39="","",'B.09a Lot Report'!U39)</f>
        <v/>
      </c>
      <c r="L17" s="582" t="str">
        <f>IF('B.09a Lot Report'!V39="","",'B.09a Lot Report'!V39)</f>
        <v/>
      </c>
      <c r="O17" s="1370" t="s">
        <v>233</v>
      </c>
      <c r="P17" s="1371"/>
      <c r="Q17" s="1351">
        <v>10</v>
      </c>
      <c r="R17" s="1351">
        <v>10</v>
      </c>
      <c r="S17" s="1351">
        <v>10</v>
      </c>
      <c r="T17" s="1351">
        <v>10</v>
      </c>
      <c r="U17" s="1351">
        <v>10</v>
      </c>
      <c r="V17" s="1368">
        <v>6</v>
      </c>
      <c r="W17" s="1368">
        <v>5</v>
      </c>
      <c r="X17" s="1368">
        <v>4</v>
      </c>
      <c r="Y17" s="1368">
        <v>3</v>
      </c>
      <c r="Z17" s="1455">
        <v>3</v>
      </c>
    </row>
    <row r="18" spans="2:26" ht="26.25" customHeight="1" thickBot="1">
      <c r="B18" s="584" t="s">
        <v>750</v>
      </c>
      <c r="C18" s="581" t="str">
        <f>IF('B.09a Lot Report'!L40="","",'B.09a Lot Report'!L40)</f>
        <v/>
      </c>
      <c r="D18" s="581" t="str">
        <f>IF('B.09a Lot Report'!M40="","",'B.09a Lot Report'!M40)</f>
        <v/>
      </c>
      <c r="E18" s="581" t="str">
        <f>IF('B.09a Lot Report'!N40="","",'B.09a Lot Report'!N40)</f>
        <v/>
      </c>
      <c r="F18" s="581" t="str">
        <f>IF('B.09a Lot Report'!O40="","",'B.09a Lot Report'!O40)</f>
        <v/>
      </c>
      <c r="G18" s="581" t="str">
        <f>IF('B.09a Lot Report'!P40="","",'B.09a Lot Report'!P40)</f>
        <v/>
      </c>
      <c r="H18" s="581" t="str">
        <f>IF('B.09a Lot Report'!R40="","",'B.09a Lot Report'!R40)</f>
        <v/>
      </c>
      <c r="I18" s="581" t="str">
        <f>IF('B.09a Lot Report'!S40="","",'B.09a Lot Report'!S40)</f>
        <v/>
      </c>
      <c r="J18" s="581" t="str">
        <f>IF('B.09a Lot Report'!T40="","",'B.09a Lot Report'!T40)</f>
        <v/>
      </c>
      <c r="K18" s="581" t="str">
        <f>IF('B.09a Lot Report'!U40="","",'B.09a Lot Report'!U40)</f>
        <v/>
      </c>
      <c r="L18" s="582" t="str">
        <f>IF('B.09a Lot Report'!V40="","",'B.09a Lot Report'!V40)</f>
        <v/>
      </c>
      <c r="O18" s="1449"/>
      <c r="P18" s="1450"/>
      <c r="Q18" s="1352"/>
      <c r="R18" s="1352"/>
      <c r="S18" s="1352"/>
      <c r="T18" s="1352"/>
      <c r="U18" s="1352"/>
      <c r="V18" s="1369"/>
      <c r="W18" s="1369"/>
      <c r="X18" s="1369"/>
      <c r="Y18" s="1369"/>
      <c r="Z18" s="1456"/>
    </row>
    <row r="19" spans="2:26" ht="26.25" customHeight="1">
      <c r="B19" s="584" t="s">
        <v>749</v>
      </c>
      <c r="C19" s="581" t="str">
        <f>IF('B.09a Lot Report'!L41="","",'B.09a Lot Report'!L41)</f>
        <v/>
      </c>
      <c r="D19" s="581" t="str">
        <f>IF('B.09a Lot Report'!M41="","",'B.09a Lot Report'!M41)</f>
        <v/>
      </c>
      <c r="E19" s="581" t="str">
        <f>IF('B.09a Lot Report'!N41="","",'B.09a Lot Report'!N41)</f>
        <v/>
      </c>
      <c r="F19" s="581" t="str">
        <f>IF('B.09a Lot Report'!O41="","",'B.09a Lot Report'!O41)</f>
        <v/>
      </c>
      <c r="G19" s="581" t="str">
        <f>IF('B.09a Lot Report'!P41="","",'B.09a Lot Report'!P41)</f>
        <v/>
      </c>
      <c r="H19" s="581" t="str">
        <f>IF('B.09a Lot Report'!R41="","",'B.09a Lot Report'!R41)</f>
        <v/>
      </c>
      <c r="I19" s="581" t="str">
        <f>IF('B.09a Lot Report'!S41="","",'B.09a Lot Report'!S41)</f>
        <v/>
      </c>
      <c r="J19" s="581" t="str">
        <f>IF('B.09a Lot Report'!T41="","",'B.09a Lot Report'!T41)</f>
        <v/>
      </c>
      <c r="K19" s="581" t="str">
        <f>IF('B.09a Lot Report'!U41="","",'B.09a Lot Report'!U41)</f>
        <v/>
      </c>
      <c r="L19" s="582" t="str">
        <f>IF('B.09a Lot Report'!V41="","",'B.09a Lot Report'!V41)</f>
        <v/>
      </c>
      <c r="O19" s="119"/>
      <c r="P19" s="119"/>
      <c r="Q19" s="118"/>
      <c r="R19" s="118"/>
      <c r="S19" s="118"/>
      <c r="T19" s="118"/>
      <c r="U19" s="118"/>
      <c r="V19" s="118"/>
      <c r="W19" s="118"/>
      <c r="X19" s="118"/>
      <c r="Y19" s="118"/>
      <c r="Z19" s="118"/>
    </row>
    <row r="20" spans="2:26" ht="26.25" customHeight="1">
      <c r="B20" s="584" t="s">
        <v>751</v>
      </c>
      <c r="C20" s="581" t="str">
        <f>IF('B.09a Lot Report'!L42="","",'B.09a Lot Report'!L42)</f>
        <v/>
      </c>
      <c r="D20" s="581" t="str">
        <f>IF('B.09a Lot Report'!M42="","",'B.09a Lot Report'!M42)</f>
        <v/>
      </c>
      <c r="E20" s="581" t="str">
        <f>IF('B.09a Lot Report'!N42="","",'B.09a Lot Report'!N42)</f>
        <v/>
      </c>
      <c r="F20" s="581" t="str">
        <f>IF('B.09a Lot Report'!O42="","",'B.09a Lot Report'!O42)</f>
        <v/>
      </c>
      <c r="G20" s="581" t="str">
        <f>IF('B.09a Lot Report'!P42="","",'B.09a Lot Report'!P42)</f>
        <v/>
      </c>
      <c r="H20" s="581" t="str">
        <f>IF('B.09a Lot Report'!R42="","",'B.09a Lot Report'!R42)</f>
        <v/>
      </c>
      <c r="I20" s="581" t="str">
        <f>IF('B.09a Lot Report'!S42="","",'B.09a Lot Report'!S42)</f>
        <v/>
      </c>
      <c r="J20" s="581" t="str">
        <f>IF('B.09a Lot Report'!T42="","",'B.09a Lot Report'!T42)</f>
        <v/>
      </c>
      <c r="K20" s="581" t="str">
        <f>IF('B.09a Lot Report'!U42="","",'B.09a Lot Report'!U42)</f>
        <v/>
      </c>
      <c r="L20" s="582" t="str">
        <f>IF('B.09a Lot Report'!V42="","",'B.09a Lot Report'!V42)</f>
        <v/>
      </c>
      <c r="O20" s="119"/>
      <c r="P20" s="119"/>
      <c r="Q20" s="118"/>
      <c r="R20" s="118"/>
      <c r="S20" s="118"/>
      <c r="T20" s="118"/>
      <c r="U20" s="118"/>
      <c r="V20" s="118"/>
      <c r="W20" s="118"/>
      <c r="X20" s="118"/>
      <c r="Y20" s="118"/>
      <c r="Z20" s="118"/>
    </row>
    <row r="21" spans="2:26" ht="26.25" customHeight="1" thickBot="1">
      <c r="B21" s="584" t="s">
        <v>752</v>
      </c>
      <c r="C21" s="581" t="str">
        <f>IF('B.09a Lot Report'!L43="","",'B.09a Lot Report'!L43)</f>
        <v/>
      </c>
      <c r="D21" s="581" t="str">
        <f>IF('B.09a Lot Report'!M43="","",'B.09a Lot Report'!M43)</f>
        <v/>
      </c>
      <c r="E21" s="581" t="str">
        <f>IF('B.09a Lot Report'!N43="","",'B.09a Lot Report'!N43)</f>
        <v/>
      </c>
      <c r="F21" s="581" t="str">
        <f>IF('B.09a Lot Report'!O43="","",'B.09a Lot Report'!O43)</f>
        <v/>
      </c>
      <c r="G21" s="581" t="str">
        <f>IF('B.09a Lot Report'!P43="","",'B.09a Lot Report'!P43)</f>
        <v/>
      </c>
      <c r="H21" s="581" t="str">
        <f>IF('B.09a Lot Report'!R43="","",'B.09a Lot Report'!R43)</f>
        <v/>
      </c>
      <c r="I21" s="581" t="str">
        <f>IF('B.09a Lot Report'!S43="","",'B.09a Lot Report'!S43)</f>
        <v/>
      </c>
      <c r="J21" s="581" t="str">
        <f>IF('B.09a Lot Report'!T43="","",'B.09a Lot Report'!T43)</f>
        <v/>
      </c>
      <c r="K21" s="581" t="str">
        <f>IF('B.09a Lot Report'!U43="","",'B.09a Lot Report'!U43)</f>
        <v/>
      </c>
      <c r="L21" s="582" t="str">
        <f>IF('B.09a Lot Report'!V43="","",'B.09a Lot Report'!V43)</f>
        <v/>
      </c>
      <c r="O21" s="1451" t="s">
        <v>819</v>
      </c>
      <c r="P21" s="1452"/>
      <c r="Q21" s="1452"/>
      <c r="R21" s="1452"/>
      <c r="S21" s="1452"/>
      <c r="T21" s="1452"/>
      <c r="U21" s="1452"/>
      <c r="V21" s="1452"/>
      <c r="W21" s="1452"/>
      <c r="X21" s="1453"/>
    </row>
    <row r="22" spans="2:26" ht="26.25" customHeight="1" thickBot="1">
      <c r="B22" s="584" t="s">
        <v>753</v>
      </c>
      <c r="C22" s="581" t="str">
        <f>IF('B.09a Lot Report'!L44="","",'B.09a Lot Report'!L44)</f>
        <v/>
      </c>
      <c r="D22" s="581" t="str">
        <f>IF('B.09a Lot Report'!M44="","",'B.09a Lot Report'!M44)</f>
        <v/>
      </c>
      <c r="E22" s="581" t="str">
        <f>IF('B.09a Lot Report'!N44="","",'B.09a Lot Report'!N44)</f>
        <v/>
      </c>
      <c r="F22" s="581" t="str">
        <f>IF('B.09a Lot Report'!O44="","",'B.09a Lot Report'!O44)</f>
        <v/>
      </c>
      <c r="G22" s="581" t="str">
        <f>IF('B.09a Lot Report'!P44="","",'B.09a Lot Report'!P44)</f>
        <v/>
      </c>
      <c r="H22" s="581" t="str">
        <f>IF('B.09a Lot Report'!R44="","",'B.09a Lot Report'!R44)</f>
        <v/>
      </c>
      <c r="I22" s="581" t="str">
        <f>IF('B.09a Lot Report'!S44="","",'B.09a Lot Report'!S44)</f>
        <v/>
      </c>
      <c r="J22" s="581" t="str">
        <f>IF('B.09a Lot Report'!T44="","",'B.09a Lot Report'!T44)</f>
        <v/>
      </c>
      <c r="K22" s="581" t="str">
        <f>IF('B.09a Lot Report'!U44="","",'B.09a Lot Report'!U44)</f>
        <v/>
      </c>
      <c r="L22" s="582" t="str">
        <f>IF('B.09a Lot Report'!V44="","",'B.09a Lot Report'!V44)</f>
        <v/>
      </c>
      <c r="O22" s="1387" t="s">
        <v>232</v>
      </c>
      <c r="P22" s="1454"/>
      <c r="Q22" s="1454"/>
      <c r="R22" s="1454"/>
      <c r="S22" s="1454"/>
      <c r="T22" s="1454"/>
      <c r="U22" s="1454"/>
      <c r="V22" s="1454"/>
      <c r="W22" s="1454"/>
      <c r="X22" s="1454"/>
      <c r="Y22" s="1385"/>
      <c r="Z22" s="1386"/>
    </row>
    <row r="23" spans="2:26" ht="26.25" customHeight="1" thickBot="1">
      <c r="B23" s="585" t="s">
        <v>231</v>
      </c>
      <c r="C23" s="586" t="str">
        <f>IF('B.09a Lot Report'!L47="","",ROUND('B.09a Lot Report'!L47,1))</f>
        <v/>
      </c>
      <c r="D23" s="586" t="str">
        <f>IF('B.09a Lot Report'!M47="","",ROUND('B.09a Lot Report'!M47,1))</f>
        <v/>
      </c>
      <c r="E23" s="586" t="str">
        <f>IF('B.09a Lot Report'!N47="","",ROUND('B.09a Lot Report'!N47,1))</f>
        <v/>
      </c>
      <c r="F23" s="586" t="str">
        <f>IF('B.09a Lot Report'!O47="","",ROUND('B.09a Lot Report'!O47,1))</f>
        <v/>
      </c>
      <c r="G23" s="586" t="str">
        <f>IF('B.09a Lot Report'!P47="","",ROUND('B.09a Lot Report'!P47,1))</f>
        <v/>
      </c>
      <c r="H23" s="586" t="str">
        <f>IF('B.09a Lot Report'!R47="","",ROUND('B.09a Lot Report'!R47,1))</f>
        <v/>
      </c>
      <c r="I23" s="586" t="str">
        <f>IF('B.09a Lot Report'!S47="","",ROUND('B.09a Lot Report'!S47,1))</f>
        <v/>
      </c>
      <c r="J23" s="586" t="str">
        <f>IF('B.09a Lot Report'!T47="","",ROUND('B.09a Lot Report'!T47,1))</f>
        <v/>
      </c>
      <c r="K23" s="586" t="str">
        <f>IF('B.09a Lot Report'!U47="","",ROUND('B.09a Lot Report'!U47,1))</f>
        <v/>
      </c>
      <c r="L23" s="587" t="str">
        <f>IF('B.09a Lot Report'!V47="","",ROUND('B.09a Lot Report'!V47,1))</f>
        <v/>
      </c>
      <c r="O23" s="1387"/>
      <c r="P23" s="1388"/>
      <c r="Q23" s="1388"/>
      <c r="R23" s="1388"/>
      <c r="S23" s="1388"/>
      <c r="T23" s="1388"/>
      <c r="U23" s="1388"/>
      <c r="V23" s="1388"/>
      <c r="W23" s="1388"/>
      <c r="X23" s="1388"/>
      <c r="Y23" s="1388"/>
      <c r="Z23" s="1389"/>
    </row>
    <row r="24" spans="2:26" ht="26.25" customHeight="1">
      <c r="B24" s="588" t="s">
        <v>230</v>
      </c>
      <c r="C24" s="589" t="str">
        <f>IF('B.09a Lot Report'!L49="","",ROUND('B.09a Lot Report'!L49,1))</f>
        <v/>
      </c>
      <c r="D24" s="589" t="str">
        <f>IF('B.09a Lot Report'!M49="","",ROUND('B.09a Lot Report'!M49,1))</f>
        <v/>
      </c>
      <c r="E24" s="589" t="str">
        <f>IF('B.09a Lot Report'!N49="","",ROUND('B.09a Lot Report'!N49,1))</f>
        <v/>
      </c>
      <c r="F24" s="589" t="str">
        <f>IF('B.09a Lot Report'!O49="","",ROUND('B.09a Lot Report'!O49,1))</f>
        <v/>
      </c>
      <c r="G24" s="589" t="str">
        <f>IF('B.09a Lot Report'!P49="","",ROUND('B.09a Lot Report'!P49,1))</f>
        <v/>
      </c>
      <c r="H24" s="589" t="str">
        <f>IF('B.09a Lot Report'!R49="","",ROUND('B.09a Lot Report'!R49,1))</f>
        <v/>
      </c>
      <c r="I24" s="589" t="str">
        <f>IF('B.09a Lot Report'!S49="","",ROUND('B.09a Lot Report'!S49,1))</f>
        <v/>
      </c>
      <c r="J24" s="589" t="str">
        <f>IF('B.09a Lot Report'!T49="","",ROUND('B.09a Lot Report'!T49,1))</f>
        <v/>
      </c>
      <c r="K24" s="589" t="str">
        <f>IF('B.09a Lot Report'!U49="","",ROUND('B.09a Lot Report'!U49,1))</f>
        <v/>
      </c>
      <c r="L24" s="590" t="str">
        <f>IF('B.09a Lot Report'!V49="","",ROUND('B.09a Lot Report'!V49,1))</f>
        <v/>
      </c>
      <c r="O24" s="1400" t="s">
        <v>229</v>
      </c>
      <c r="P24" s="1401"/>
      <c r="Q24" s="1401"/>
      <c r="R24" s="1401"/>
      <c r="S24" s="1401"/>
      <c r="T24" s="1401"/>
      <c r="U24" s="1401"/>
      <c r="V24" s="1401"/>
      <c r="W24" s="1401"/>
      <c r="X24" s="1401"/>
      <c r="Y24" s="1401"/>
      <c r="Z24" s="1402"/>
    </row>
    <row r="25" spans="2:26" ht="26.25" customHeight="1">
      <c r="B25" s="591" t="s">
        <v>228</v>
      </c>
      <c r="C25" s="592" t="str">
        <f t="shared" ref="C25:L25" si="0">IF(C23="","",ABS(C24-C23))</f>
        <v/>
      </c>
      <c r="D25" s="592" t="str">
        <f t="shared" si="0"/>
        <v/>
      </c>
      <c r="E25" s="592" t="str">
        <f t="shared" si="0"/>
        <v/>
      </c>
      <c r="F25" s="592" t="str">
        <f t="shared" si="0"/>
        <v/>
      </c>
      <c r="G25" s="592" t="str">
        <f t="shared" si="0"/>
        <v/>
      </c>
      <c r="H25" s="592" t="str">
        <f t="shared" si="0"/>
        <v/>
      </c>
      <c r="I25" s="592" t="str">
        <f t="shared" si="0"/>
        <v/>
      </c>
      <c r="J25" s="592" t="str">
        <f t="shared" si="0"/>
        <v/>
      </c>
      <c r="K25" s="592" t="str">
        <f t="shared" si="0"/>
        <v/>
      </c>
      <c r="L25" s="593" t="str">
        <f t="shared" si="0"/>
        <v/>
      </c>
      <c r="O25" s="1400"/>
      <c r="P25" s="1401"/>
      <c r="Q25" s="1401"/>
      <c r="R25" s="1401"/>
      <c r="S25" s="1401"/>
      <c r="T25" s="1401"/>
      <c r="U25" s="1401"/>
      <c r="V25" s="1401"/>
      <c r="W25" s="1401"/>
      <c r="X25" s="1401"/>
      <c r="Y25" s="1401"/>
      <c r="Z25" s="1402"/>
    </row>
    <row r="26" spans="2:26" ht="26.25" customHeight="1" thickBot="1">
      <c r="B26" s="594" t="s">
        <v>227</v>
      </c>
      <c r="C26" s="595" t="str">
        <f>IF(C23="","",HLOOKUP($K$9,$P$39:$T$49,2))</f>
        <v/>
      </c>
      <c r="D26" s="595" t="str">
        <f>IF(D23="","",HLOOKUP($K$9,$P$39:$T$49,3))</f>
        <v/>
      </c>
      <c r="E26" s="595" t="str">
        <f>IF(E23="","",HLOOKUP($K$9,$P$39:$T$49,4))</f>
        <v/>
      </c>
      <c r="F26" s="595" t="str">
        <f>IF(F23="","",HLOOKUP($K$9,$P$39:$T$49,5))</f>
        <v/>
      </c>
      <c r="G26" s="595" t="str">
        <f>IF(G23="","",HLOOKUP($K$9,$P$39:$T$49,6))</f>
        <v/>
      </c>
      <c r="H26" s="595" t="str">
        <f>IF(H23="","",HLOOKUP($K$9,$P$39:$T$49,7))</f>
        <v/>
      </c>
      <c r="I26" s="595" t="str">
        <f>IF(H23="","",HLOOKUP($K$9,$P$39:$T$49,8))</f>
        <v/>
      </c>
      <c r="J26" s="595" t="str">
        <f>IF(J23="","",HLOOKUP($K$9,$P$39:$T$49,9))</f>
        <v/>
      </c>
      <c r="K26" s="595" t="str">
        <f>IF(K23="","",HLOOKUP($K$9,$P$39:$T$49,10))</f>
        <v/>
      </c>
      <c r="L26" s="596" t="str">
        <f>IF(L23="","",HLOOKUP($K$9,$P$39:$T$49,11))</f>
        <v/>
      </c>
      <c r="M26" s="117"/>
      <c r="O26" s="1410" t="s">
        <v>226</v>
      </c>
      <c r="P26" s="1411"/>
      <c r="Q26" s="1412" t="s">
        <v>152</v>
      </c>
      <c r="R26" s="1413"/>
      <c r="S26" s="1413"/>
      <c r="T26" s="1413"/>
      <c r="U26" s="1413"/>
      <c r="V26" s="1413"/>
      <c r="W26" s="1413"/>
      <c r="X26" s="1413"/>
      <c r="Y26" s="1413"/>
      <c r="Z26" s="1414"/>
    </row>
    <row r="27" spans="2:26" ht="24.95" customHeight="1" thickBot="1">
      <c r="B27" s="597"/>
      <c r="C27" s="478"/>
      <c r="D27" s="478"/>
      <c r="E27" s="1448" t="s">
        <v>225</v>
      </c>
      <c r="F27" s="1448"/>
      <c r="G27" s="1448"/>
      <c r="H27" s="1448"/>
      <c r="I27" s="1448"/>
      <c r="J27" s="1448"/>
      <c r="K27" s="1448"/>
      <c r="L27" s="1448"/>
      <c r="O27" s="1410"/>
      <c r="P27" s="1411"/>
      <c r="Q27" s="1415"/>
      <c r="R27" s="1416"/>
      <c r="S27" s="1416"/>
      <c r="T27" s="1416"/>
      <c r="U27" s="1416"/>
      <c r="V27" s="1416"/>
      <c r="W27" s="1416"/>
      <c r="X27" s="1416"/>
      <c r="Y27" s="1416"/>
      <c r="Z27" s="1417"/>
    </row>
    <row r="28" spans="2:26" ht="26.25" customHeight="1">
      <c r="B28" s="598" t="s">
        <v>224</v>
      </c>
      <c r="C28" s="599">
        <f t="shared" ref="C28:L28" si="1">Q15</f>
        <v>5</v>
      </c>
      <c r="D28" s="599">
        <f t="shared" si="1"/>
        <v>5</v>
      </c>
      <c r="E28" s="599">
        <f t="shared" si="1"/>
        <v>5</v>
      </c>
      <c r="F28" s="599">
        <f t="shared" si="1"/>
        <v>5</v>
      </c>
      <c r="G28" s="599">
        <f t="shared" si="1"/>
        <v>5</v>
      </c>
      <c r="H28" s="599">
        <f t="shared" si="1"/>
        <v>3</v>
      </c>
      <c r="I28" s="599">
        <f t="shared" si="1"/>
        <v>2</v>
      </c>
      <c r="J28" s="599">
        <f t="shared" si="1"/>
        <v>2</v>
      </c>
      <c r="K28" s="600">
        <f t="shared" si="1"/>
        <v>1.5</v>
      </c>
      <c r="L28" s="601">
        <f t="shared" si="1"/>
        <v>1.5</v>
      </c>
      <c r="O28" s="1410"/>
      <c r="P28" s="1411"/>
      <c r="Q28" s="1460" t="s">
        <v>223</v>
      </c>
      <c r="R28" s="1460" t="s">
        <v>222</v>
      </c>
      <c r="S28" s="1460" t="s">
        <v>221</v>
      </c>
      <c r="T28" s="1460" t="s">
        <v>220</v>
      </c>
      <c r="U28" s="1411" t="s">
        <v>167</v>
      </c>
      <c r="V28" s="1411" t="s">
        <v>144</v>
      </c>
      <c r="W28" s="1411">
        <v>630</v>
      </c>
      <c r="X28" s="1411">
        <v>315</v>
      </c>
      <c r="Y28" s="1411">
        <v>160</v>
      </c>
      <c r="Z28" s="1462">
        <v>80</v>
      </c>
    </row>
    <row r="29" spans="2:26" ht="26.25" customHeight="1">
      <c r="B29" s="602" t="s">
        <v>219</v>
      </c>
      <c r="C29" s="603" t="str">
        <f>IF(C23="","",(HLOOKUP($K$9,$U$39:$Y$49,2)))</f>
        <v/>
      </c>
      <c r="D29" s="603" t="str">
        <f>IF(D23="","",(HLOOKUP($K$9,$U$39:$Y$49,3)))</f>
        <v/>
      </c>
      <c r="E29" s="603" t="str">
        <f>IF(E23="","",(HLOOKUP($K$9,$U$39:$Y$49,4)))</f>
        <v/>
      </c>
      <c r="F29" s="603" t="str">
        <f>IF(F23="","",(HLOOKUP($K$9,$U$39:$Y$49,5)))</f>
        <v/>
      </c>
      <c r="G29" s="603" t="str">
        <f>IF(G23="","",(HLOOKUP($K$9,$U$39:$Y$49,6)))</f>
        <v/>
      </c>
      <c r="H29" s="603" t="str">
        <f>IF(H23="","",(HLOOKUP($K$9,$U$39:$Y$49,7)))</f>
        <v/>
      </c>
      <c r="I29" s="603" t="str">
        <f>IF(I23="","",(HLOOKUP($K$9,$U$39:$Y$49,8)))</f>
        <v/>
      </c>
      <c r="J29" s="603" t="str">
        <f>IF(J23="","",(HLOOKUP($K$9,$U$39:$Y$49,9)))</f>
        <v/>
      </c>
      <c r="K29" s="604" t="str">
        <f>IF(K23="","",(HLOOKUP($K$9,$U$39:$Y$49,10)))</f>
        <v/>
      </c>
      <c r="L29" s="605" t="str">
        <f>IF(L23="","",(HLOOKUP($K$9,$U$39:$Y$49,11)))</f>
        <v/>
      </c>
      <c r="M29" s="116"/>
      <c r="O29" s="1410"/>
      <c r="P29" s="1438"/>
      <c r="Q29" s="1461"/>
      <c r="R29" s="1461"/>
      <c r="S29" s="1461"/>
      <c r="T29" s="1461"/>
      <c r="U29" s="1438"/>
      <c r="V29" s="1438"/>
      <c r="W29" s="1438"/>
      <c r="X29" s="1438"/>
      <c r="Y29" s="1438"/>
      <c r="Z29" s="1462"/>
    </row>
    <row r="30" spans="2:26" ht="26.25" customHeight="1" thickBot="1">
      <c r="B30" s="606" t="s">
        <v>218</v>
      </c>
      <c r="C30" s="607" t="str">
        <f>IF(C29="","",ROUND(SUM(C29*5),0))</f>
        <v/>
      </c>
      <c r="D30" s="607" t="str">
        <f>IF(D29="","",ROUND(SUM(D29*5),0))</f>
        <v/>
      </c>
      <c r="E30" s="607" t="str">
        <f>IF(E29="","",ROUND(SUM(E29*5),0))</f>
        <v/>
      </c>
      <c r="F30" s="607" t="str">
        <f>IF(F29="","",ROUND(SUM(F29*5),0))</f>
        <v/>
      </c>
      <c r="G30" s="607" t="str">
        <f>IF(G29="","",ROUND(SUM(G29*5),0))</f>
        <v/>
      </c>
      <c r="H30" s="607" t="str">
        <f>IF(H29="","",ROUND(SUM(H29*1),0))</f>
        <v/>
      </c>
      <c r="I30" s="607" t="str">
        <f>IF(I29="","",ROUND(SUM(I29*2),0))</f>
        <v/>
      </c>
      <c r="J30" s="607" t="str">
        <f>IF(J29="","",ROUND(SUM(J29*2),0))</f>
        <v/>
      </c>
      <c r="K30" s="608" t="str">
        <f>IF(K29="","",ROUND(SUM(K29*2),1))</f>
        <v/>
      </c>
      <c r="L30" s="609" t="str">
        <f>IF(L29="","",ROUND(SUM(IF(L29&lt;=1,L29*10,((L29-1)*20)+(10))),1))</f>
        <v/>
      </c>
      <c r="M30" s="115"/>
      <c r="O30" s="1440" t="s">
        <v>820</v>
      </c>
      <c r="P30" s="1441"/>
      <c r="Q30" s="1446">
        <v>2</v>
      </c>
      <c r="R30" s="1446">
        <v>2</v>
      </c>
      <c r="S30" s="1446">
        <v>2</v>
      </c>
      <c r="T30" s="1446">
        <v>2</v>
      </c>
      <c r="U30" s="1446">
        <v>1</v>
      </c>
      <c r="V30" s="1446">
        <v>1</v>
      </c>
      <c r="W30" s="1446">
        <v>1</v>
      </c>
      <c r="X30" s="1446">
        <v>1</v>
      </c>
      <c r="Y30" s="1446">
        <v>0.5</v>
      </c>
      <c r="Z30" s="1457">
        <v>0.5</v>
      </c>
    </row>
    <row r="31" spans="2:26" ht="24.95" customHeight="1" thickBot="1">
      <c r="B31" s="597"/>
      <c r="C31" s="478"/>
      <c r="D31" s="478"/>
      <c r="E31" s="1439" t="s">
        <v>217</v>
      </c>
      <c r="F31" s="1439"/>
      <c r="G31" s="1439"/>
      <c r="H31" s="1439"/>
      <c r="I31" s="1439"/>
      <c r="J31" s="1439"/>
      <c r="K31" s="1439"/>
      <c r="L31" s="1439"/>
      <c r="M31" s="115"/>
      <c r="O31" s="1442"/>
      <c r="P31" s="1443"/>
      <c r="Q31" s="1447"/>
      <c r="R31" s="1447"/>
      <c r="S31" s="1447"/>
      <c r="T31" s="1447"/>
      <c r="U31" s="1447"/>
      <c r="V31" s="1447"/>
      <c r="W31" s="1447"/>
      <c r="X31" s="1447"/>
      <c r="Y31" s="1447"/>
      <c r="Z31" s="1458"/>
    </row>
    <row r="32" spans="2:26" ht="26.25" customHeight="1" thickBot="1">
      <c r="B32" s="598" t="s">
        <v>216</v>
      </c>
      <c r="C32" s="610" t="str">
        <f>IF(C13="","",(HLOOKUP($K$9,$Z$39:$AD$49,2)))</f>
        <v/>
      </c>
      <c r="D32" s="610" t="str">
        <f>IF(D13="","",(HLOOKUP($K$9,$Z$39:$AD$49,3)))</f>
        <v/>
      </c>
      <c r="E32" s="610" t="str">
        <f>IF(E13="","",(HLOOKUP($K$9,$Z$39:$AD$49,4)))</f>
        <v/>
      </c>
      <c r="F32" s="610" t="str">
        <f>IF(F13="","",(HLOOKUP($K$9,$Z$39:$AD$49,5)))</f>
        <v/>
      </c>
      <c r="G32" s="610" t="str">
        <f>IF(G13="","",(HLOOKUP($K$9,$Z$39:$AD$49,6)))</f>
        <v/>
      </c>
      <c r="H32" s="610" t="str">
        <f>IF(H13="","",(HLOOKUP($K$9,$Z$39:$AD$49,7)))</f>
        <v/>
      </c>
      <c r="I32" s="610" t="str">
        <f>IF(I13="","",(HLOOKUP($K$9,$Z$39:$AD$49,8)))</f>
        <v/>
      </c>
      <c r="J32" s="610" t="str">
        <f>IF(I13="","",(HLOOKUP($K$9,$Z$39:$AD$49,9)))</f>
        <v/>
      </c>
      <c r="K32" s="611" t="str">
        <f>IF(K13="","",(HLOOKUP($K$9,$Z$39:$AD$49,10)))</f>
        <v/>
      </c>
      <c r="L32" s="612" t="str">
        <f>IF(L13="","",(HLOOKUP($K$9,$Z$39:$AD$49,11)))</f>
        <v/>
      </c>
      <c r="M32" s="115"/>
      <c r="O32" s="1444"/>
      <c r="P32" s="1445"/>
      <c r="Q32" s="1352"/>
      <c r="R32" s="1352"/>
      <c r="S32" s="1352"/>
      <c r="T32" s="1352"/>
      <c r="U32" s="1352"/>
      <c r="V32" s="1352"/>
      <c r="W32" s="1352"/>
      <c r="X32" s="1352"/>
      <c r="Y32" s="1352"/>
      <c r="Z32" s="1459"/>
    </row>
    <row r="33" spans="2:30" ht="26.25" customHeight="1">
      <c r="B33" s="613" t="s">
        <v>215</v>
      </c>
      <c r="C33" s="614" t="str">
        <f>IF(C13="","",ROUND(SUM(C32*5),0))</f>
        <v/>
      </c>
      <c r="D33" s="614" t="str">
        <f>IF(D13="","",ROUND(SUM(D32*5),0))</f>
        <v/>
      </c>
      <c r="E33" s="614" t="str">
        <f>IF(E13="","",ROUND(SUM(E32*5),0))</f>
        <v/>
      </c>
      <c r="F33" s="614" t="str">
        <f>IF(F13="","",ROUND(SUM(F32*5),0))</f>
        <v/>
      </c>
      <c r="G33" s="614" t="str">
        <f>IF(G13="","",ROUND(SUM(G32*5),0))</f>
        <v/>
      </c>
      <c r="H33" s="614" t="str">
        <f>IF(H13="","",ROUND(SUM(H32*1),0))</f>
        <v/>
      </c>
      <c r="I33" s="614" t="str">
        <f>IF(I13="","",ROUND(SUM(I32*2),0))</f>
        <v/>
      </c>
      <c r="J33" s="614" t="str">
        <f>IF(J13="","",ROUND(SUM(J32*2),0))</f>
        <v/>
      </c>
      <c r="K33" s="615" t="str">
        <f>IF(K13="","",ROUND(SUM(K32*2),1))</f>
        <v/>
      </c>
      <c r="L33" s="616" t="str">
        <f>IF(L13="","",ROUND(SUM(IF(L29&gt;1,L32*20,IF(AND(L29&lt;=1,(L29+L32)&lt;=1),L32*10,((1-L29)*10)+((L29+L32)-1)*20))),1))</f>
        <v/>
      </c>
      <c r="M33" s="115"/>
      <c r="O33" s="1481" t="s">
        <v>819</v>
      </c>
      <c r="P33" s="1481"/>
      <c r="Q33" s="1481"/>
      <c r="R33" s="1481"/>
      <c r="S33" s="1481"/>
      <c r="T33" s="1481"/>
      <c r="U33" s="1481"/>
      <c r="V33" s="1481"/>
      <c r="W33" s="1481"/>
      <c r="X33" s="1481"/>
    </row>
    <row r="34" spans="2:30" ht="26.25" customHeight="1" thickBot="1">
      <c r="B34" s="606" t="s">
        <v>214</v>
      </c>
      <c r="C34" s="617" t="str">
        <f>IF(C32="","",IF(C32&gt;2,"yes","no"))</f>
        <v/>
      </c>
      <c r="D34" s="617" t="str">
        <f t="shared" ref="D34:L34" si="2">IF(D32="","",IF(D32&gt;2,"yes","no"))</f>
        <v/>
      </c>
      <c r="E34" s="617" t="str">
        <f t="shared" si="2"/>
        <v/>
      </c>
      <c r="F34" s="617" t="str">
        <f t="shared" si="2"/>
        <v/>
      </c>
      <c r="G34" s="617" t="str">
        <f t="shared" si="2"/>
        <v/>
      </c>
      <c r="H34" s="617" t="str">
        <f t="shared" si="2"/>
        <v/>
      </c>
      <c r="I34" s="617" t="str">
        <f t="shared" si="2"/>
        <v/>
      </c>
      <c r="J34" s="617" t="str">
        <f t="shared" si="2"/>
        <v/>
      </c>
      <c r="K34" s="617" t="str">
        <f t="shared" si="2"/>
        <v/>
      </c>
      <c r="L34" s="617" t="str">
        <f t="shared" si="2"/>
        <v/>
      </c>
      <c r="M34" s="115"/>
      <c r="V34" s="1482" t="s">
        <v>213</v>
      </c>
      <c r="W34" s="1483"/>
      <c r="X34" s="1484"/>
      <c r="Y34" s="1485" t="s">
        <v>212</v>
      </c>
      <c r="Z34" s="1486"/>
      <c r="AA34" s="1487"/>
    </row>
    <row r="35" spans="2:30" ht="24.95" customHeight="1" thickTop="1" thickBot="1">
      <c r="B35" s="618"/>
      <c r="C35" s="618"/>
      <c r="D35" s="618"/>
      <c r="E35" s="1439" t="s">
        <v>211</v>
      </c>
      <c r="F35" s="1439"/>
      <c r="G35" s="1439"/>
      <c r="H35" s="1439"/>
      <c r="I35" s="1439"/>
      <c r="J35" s="1439"/>
      <c r="K35" s="1439"/>
      <c r="L35" s="1439"/>
      <c r="M35" s="115"/>
      <c r="O35" s="1488" t="s">
        <v>210</v>
      </c>
      <c r="P35" s="1489"/>
      <c r="Q35" s="1489"/>
      <c r="R35" s="1489"/>
      <c r="S35" s="1489"/>
      <c r="T35" s="1490"/>
      <c r="V35" s="1497" t="s">
        <v>209</v>
      </c>
      <c r="W35" s="1498"/>
      <c r="X35" s="1499"/>
      <c r="Y35" s="1500" t="s">
        <v>208</v>
      </c>
      <c r="Z35" s="1501"/>
      <c r="AA35" s="1502"/>
    </row>
    <row r="36" spans="2:30" ht="26.25" customHeight="1">
      <c r="B36" s="598" t="s">
        <v>207</v>
      </c>
      <c r="C36" s="610">
        <v>10</v>
      </c>
      <c r="D36" s="610">
        <v>10</v>
      </c>
      <c r="E36" s="610">
        <v>10</v>
      </c>
      <c r="F36" s="610">
        <v>10</v>
      </c>
      <c r="G36" s="610">
        <v>10</v>
      </c>
      <c r="H36" s="610">
        <v>6</v>
      </c>
      <c r="I36" s="610">
        <v>5</v>
      </c>
      <c r="J36" s="610">
        <v>4</v>
      </c>
      <c r="K36" s="610">
        <v>3</v>
      </c>
      <c r="L36" s="619">
        <v>3</v>
      </c>
      <c r="O36" s="1491"/>
      <c r="P36" s="1492"/>
      <c r="Q36" s="1492"/>
      <c r="R36" s="1492"/>
      <c r="S36" s="1492"/>
      <c r="T36" s="1493"/>
      <c r="V36" s="1497" t="s">
        <v>206</v>
      </c>
      <c r="W36" s="1498"/>
      <c r="X36" s="1499"/>
      <c r="Y36" s="1500" t="s">
        <v>205</v>
      </c>
      <c r="Z36" s="1501"/>
      <c r="AA36" s="1502"/>
    </row>
    <row r="37" spans="2:30" ht="26.25" customHeight="1" thickBot="1">
      <c r="B37" s="613" t="s">
        <v>204</v>
      </c>
      <c r="C37" s="615">
        <f t="shared" ref="C37:L37" si="3">SUM(MAX(C13:C22)-MIN(C13:C22))</f>
        <v>0</v>
      </c>
      <c r="D37" s="615">
        <f t="shared" si="3"/>
        <v>0</v>
      </c>
      <c r="E37" s="615">
        <f t="shared" si="3"/>
        <v>0</v>
      </c>
      <c r="F37" s="615">
        <f t="shared" si="3"/>
        <v>0</v>
      </c>
      <c r="G37" s="615">
        <f t="shared" si="3"/>
        <v>0</v>
      </c>
      <c r="H37" s="615">
        <f t="shared" si="3"/>
        <v>0</v>
      </c>
      <c r="I37" s="615">
        <f t="shared" si="3"/>
        <v>0</v>
      </c>
      <c r="J37" s="615">
        <f t="shared" si="3"/>
        <v>0</v>
      </c>
      <c r="K37" s="615">
        <f t="shared" si="3"/>
        <v>0</v>
      </c>
      <c r="L37" s="616">
        <f t="shared" si="3"/>
        <v>0</v>
      </c>
      <c r="O37" s="1494"/>
      <c r="P37" s="1495"/>
      <c r="Q37" s="1495"/>
      <c r="R37" s="1495"/>
      <c r="S37" s="1495"/>
      <c r="T37" s="1496"/>
      <c r="V37" s="666"/>
      <c r="W37" s="667"/>
      <c r="X37" s="668"/>
      <c r="Y37" s="1503" t="s">
        <v>203</v>
      </c>
      <c r="Z37" s="1504"/>
      <c r="AA37" s="1505"/>
    </row>
    <row r="38" spans="2:30" ht="26.25" customHeight="1" thickTop="1" thickBot="1">
      <c r="B38" s="606" t="s">
        <v>202</v>
      </c>
      <c r="C38" s="617" t="str">
        <f>IF(C37&gt;10,"yes","no")</f>
        <v>no</v>
      </c>
      <c r="D38" s="617" t="str">
        <f>IF(D37&gt;10,"yes","no")</f>
        <v>no</v>
      </c>
      <c r="E38" s="617" t="str">
        <f>IF(E37&gt;10,"yes","no")</f>
        <v>no</v>
      </c>
      <c r="F38" s="617" t="str">
        <f>IF(F37&gt;10,"yes","no")</f>
        <v>no</v>
      </c>
      <c r="G38" s="617" t="str">
        <f>IF(G37&gt;10,"yes","no")</f>
        <v>no</v>
      </c>
      <c r="H38" s="617" t="str">
        <f>IF(H37&gt;6,"yes","no")</f>
        <v>no</v>
      </c>
      <c r="I38" s="617" t="str">
        <f>IF(I37&gt;5,"yes","no")</f>
        <v>no</v>
      </c>
      <c r="J38" s="617" t="str">
        <f>IF(J37&gt;4,"yes","no")</f>
        <v>no</v>
      </c>
      <c r="K38" s="617" t="str">
        <f>IF(K37&gt;3,"yes","no")</f>
        <v>no</v>
      </c>
      <c r="L38" s="620" t="str">
        <f>IF(L37&gt;3,"yes","no")</f>
        <v>no</v>
      </c>
      <c r="O38" s="1463" t="s">
        <v>201</v>
      </c>
      <c r="P38" s="1464"/>
      <c r="Q38" s="1464"/>
      <c r="R38" s="1464"/>
      <c r="S38" s="1464"/>
      <c r="T38" s="1465"/>
      <c r="U38" s="1466" t="s">
        <v>200</v>
      </c>
      <c r="V38" s="1467"/>
      <c r="W38" s="1467"/>
      <c r="X38" s="1467"/>
      <c r="Y38" s="1468"/>
      <c r="Z38" s="1466" t="s">
        <v>199</v>
      </c>
      <c r="AA38" s="1467"/>
      <c r="AB38" s="1467"/>
      <c r="AC38" s="1467"/>
      <c r="AD38" s="1468"/>
    </row>
    <row r="39" spans="2:30" ht="24.95" customHeight="1" thickBot="1">
      <c r="B39" s="1448" t="s">
        <v>198</v>
      </c>
      <c r="C39" s="1448"/>
      <c r="D39" s="1448"/>
      <c r="E39" s="1448"/>
      <c r="F39" s="1448"/>
      <c r="G39" s="1448"/>
      <c r="H39" s="478"/>
      <c r="I39" s="478"/>
      <c r="J39" s="478"/>
      <c r="K39" s="478"/>
      <c r="L39" s="478"/>
      <c r="O39" s="1477" t="s">
        <v>197</v>
      </c>
      <c r="P39" s="1478"/>
      <c r="Q39" s="647">
        <v>10</v>
      </c>
      <c r="R39" s="648">
        <v>12.5</v>
      </c>
      <c r="S39" s="649">
        <v>16</v>
      </c>
      <c r="T39" s="650">
        <v>25</v>
      </c>
      <c r="U39" s="651" t="s">
        <v>197</v>
      </c>
      <c r="V39" s="652">
        <v>10</v>
      </c>
      <c r="W39" s="648">
        <v>12.5</v>
      </c>
      <c r="X39" s="648">
        <v>16</v>
      </c>
      <c r="Y39" s="649">
        <v>25</v>
      </c>
      <c r="Z39" s="651" t="s">
        <v>197</v>
      </c>
      <c r="AA39" s="647">
        <v>10</v>
      </c>
      <c r="AB39" s="648">
        <v>12.5</v>
      </c>
      <c r="AC39" s="649">
        <v>16</v>
      </c>
      <c r="AD39" s="653">
        <v>25</v>
      </c>
    </row>
    <row r="40" spans="2:30" ht="26.25" customHeight="1">
      <c r="B40" s="1479" t="s">
        <v>196</v>
      </c>
      <c r="C40" s="1480"/>
      <c r="D40" s="1480"/>
      <c r="E40" s="1480"/>
      <c r="F40" s="1480"/>
      <c r="G40" s="621"/>
      <c r="H40" s="622">
        <f>SUM(C30:L30)</f>
        <v>0</v>
      </c>
      <c r="I40" s="1533" t="s">
        <v>195</v>
      </c>
      <c r="J40" s="1534"/>
      <c r="K40" s="1534"/>
      <c r="L40" s="1535"/>
      <c r="O40" s="1527" t="s">
        <v>194</v>
      </c>
      <c r="P40" s="103" t="s">
        <v>192</v>
      </c>
      <c r="Q40" s="114">
        <v>100</v>
      </c>
      <c r="R40" s="114">
        <v>100</v>
      </c>
      <c r="S40" s="113">
        <v>100</v>
      </c>
      <c r="T40" s="654" t="s">
        <v>193</v>
      </c>
      <c r="U40" s="112" t="s">
        <v>192</v>
      </c>
      <c r="V40" s="84"/>
      <c r="W40" s="84"/>
      <c r="X40" s="111"/>
      <c r="Y40" s="658" t="e">
        <f>ROUND(ABS(IF(AND(AND($C$23&gt;=85,$C$23&lt;=95),(ABS($C$24-$C$23))&lt;5),0,IF(AND($C$23&lt;=85,(($C$24-85)&gt;5)),($C$24-85)-5,IF(AND($C$23&gt;=95,((95-$C$24)&lt;5)),0,IF(AND($C$23&gt;=85,$C$23&lt;=95),$C$25-5,IF(AND($C$23&gt;=95,($C$23-$C$24)&gt;5),(95-$C$24)-5,0)))))),0)</f>
        <v>#VALUE!</v>
      </c>
      <c r="Z40" s="82" t="s">
        <v>192</v>
      </c>
      <c r="AA40" s="110"/>
      <c r="AB40" s="109"/>
      <c r="AC40" s="108"/>
      <c r="AD40" s="662" t="e">
        <f>ROUND(ABS(IF(AND($C$23&gt;=85,$C$23&lt;=95),0,IF($C$23&lt;=85,$C$23-85,$C$23-95))),0)</f>
        <v>#VALUE!</v>
      </c>
    </row>
    <row r="41" spans="2:30" ht="26.25" customHeight="1">
      <c r="B41" s="1475" t="s">
        <v>191</v>
      </c>
      <c r="C41" s="1476"/>
      <c r="D41" s="1476"/>
      <c r="E41" s="623" t="s">
        <v>190</v>
      </c>
      <c r="F41" s="624"/>
      <c r="G41" s="625" t="str">
        <f>IF(K10="QC","IF QC then no penalty  ","QA  ")</f>
        <v xml:space="preserve">QA  </v>
      </c>
      <c r="H41" s="626">
        <f>IF(K10="QC",0,SUM(H40*-0.04))</f>
        <v>0</v>
      </c>
      <c r="I41" s="1530" t="s">
        <v>189</v>
      </c>
      <c r="J41" s="1531"/>
      <c r="K41" s="1531"/>
      <c r="L41" s="1532"/>
      <c r="O41" s="1528"/>
      <c r="P41" s="78" t="s">
        <v>187</v>
      </c>
      <c r="Q41" s="81">
        <v>100</v>
      </c>
      <c r="R41" s="81">
        <v>100</v>
      </c>
      <c r="S41" s="91">
        <v>100</v>
      </c>
      <c r="T41" s="655" t="s">
        <v>188</v>
      </c>
      <c r="U41" s="76" t="s">
        <v>187</v>
      </c>
      <c r="V41" s="71"/>
      <c r="W41" s="71"/>
      <c r="X41" s="107"/>
      <c r="Y41" s="659" t="e">
        <f>ROUND(ABS(IF(AND(AND($D$23&gt;=75,$D$23&lt;=87),(ABS($D$24-$D$23))&lt;5),0,IF(AND($D$23&lt;=75,(($D$24-77)&gt;5)),($D$24-75)-5,IF(AND($D$23&gt;=87,((87-$D$24)&lt;5)),0,IF(AND($D$23&gt;=75,$D$23&lt;=87),$D$25-5,IF(AND($D$23&gt;=87,($D$23-$D$24)&gt;5),(87-$D$24)-5,0)))))),0)</f>
        <v>#VALUE!</v>
      </c>
      <c r="Z41" s="73" t="s">
        <v>187</v>
      </c>
      <c r="AA41" s="106"/>
      <c r="AB41" s="105"/>
      <c r="AC41" s="104"/>
      <c r="AD41" s="663" t="e">
        <f>ROUND(ABS(IF(AND($D$23&gt;=75,$D$23&lt;=87),0,IF($D$23&lt;=75,$D$23-75,$D$23-87))),0)</f>
        <v>#VALUE!</v>
      </c>
    </row>
    <row r="42" spans="2:30" ht="26.25" customHeight="1">
      <c r="B42" s="1475" t="s">
        <v>186</v>
      </c>
      <c r="C42" s="1476"/>
      <c r="D42" s="1476"/>
      <c r="E42" s="1476"/>
      <c r="F42" s="1476"/>
      <c r="G42" s="627"/>
      <c r="H42" s="628">
        <f>SUM(C33:L33)</f>
        <v>0</v>
      </c>
      <c r="I42" s="1469" t="s">
        <v>185</v>
      </c>
      <c r="J42" s="1470"/>
      <c r="K42" s="1470"/>
      <c r="L42" s="1471"/>
      <c r="O42" s="1528"/>
      <c r="P42" s="78" t="s">
        <v>182</v>
      </c>
      <c r="Q42" s="81">
        <v>100</v>
      </c>
      <c r="R42" s="81">
        <v>100</v>
      </c>
      <c r="S42" s="91" t="s">
        <v>184</v>
      </c>
      <c r="T42" s="655" t="s">
        <v>183</v>
      </c>
      <c r="U42" s="103" t="s">
        <v>182</v>
      </c>
      <c r="V42" s="98">
        <v>0</v>
      </c>
      <c r="W42" s="102">
        <v>0</v>
      </c>
      <c r="X42" s="101" t="e">
        <f>ROUND(ABS(IF(AND(AND($E$23&gt;=80,$E$23&lt;=92),(ABS($E$24-$E$23))&lt;5),0,IF(AND($E$23&lt;=80,(($E$24-80)&gt;5)),($E$24-80)-5,IF(AND($E$23&gt;=92,((92-$E$24)&lt;5)),0,IF(AND($E$23&gt;=80,$E$23&lt;=92),$E$25-5,IF(AND($E$23&gt;=92,($E$23-$E$24)&gt;5),(92-$E$24)-5,0)))))),0)</f>
        <v>#VALUE!</v>
      </c>
      <c r="Y42" s="659" t="e">
        <f>ROUND(ABS(IF(AND(AND($E$23&gt;=65,$E$23&lt;=80),(ABS($E$24-$E$23))&lt;5),0,IF(AND($E$23&lt;=65,(($E$24-67)&gt;5)),($E$24-65)-5,IF(AND($E$23&gt;=80,((80-$E$24)&lt;5)),0,IF(AND($E$23&gt;=65,$E$23&lt;=80),$E$25-5,IF(AND($E$23&gt;=80,($E$23-$E$24)&gt;5),(80-$E$24)-5,0)))))),0)</f>
        <v>#VALUE!</v>
      </c>
      <c r="Z42" s="100" t="s">
        <v>182</v>
      </c>
      <c r="AA42" s="81">
        <v>0</v>
      </c>
      <c r="AB42" s="81">
        <v>0</v>
      </c>
      <c r="AC42" s="99" t="e">
        <f>ROUND(ABS(IF(AND($E$23&gt;=80,$E$23&lt;=92),0,IF($E$23&lt;=80,$E$23-80,$E$23-92))),0)</f>
        <v>#VALUE!</v>
      </c>
      <c r="AD42" s="663" t="e">
        <f>ROUND(ABS(IF(AND($E$23&gt;=65,$E$23&lt;=80),0,IF($E$23&lt;=65,$E$23-65,$E$23-80))),0)</f>
        <v>#VALUE!</v>
      </c>
    </row>
    <row r="43" spans="2:30" ht="26.25" customHeight="1">
      <c r="B43" s="629" t="s">
        <v>181</v>
      </c>
      <c r="C43" s="630"/>
      <c r="D43" s="630"/>
      <c r="E43" s="623" t="s">
        <v>180</v>
      </c>
      <c r="F43" s="631"/>
      <c r="G43" s="632" t="str">
        <f>IF(K10="QC","IF QC then no penalty  ","QA  ")</f>
        <v xml:space="preserve">QA  </v>
      </c>
      <c r="H43" s="626">
        <f>IF(K10="QC",0,SUM(H42*-0.4))</f>
        <v>0</v>
      </c>
      <c r="I43" s="1469" t="s">
        <v>179</v>
      </c>
      <c r="J43" s="1470"/>
      <c r="K43" s="1470"/>
      <c r="L43" s="1471"/>
      <c r="O43" s="1528"/>
      <c r="P43" s="78" t="s">
        <v>175</v>
      </c>
      <c r="Q43" s="81">
        <v>100</v>
      </c>
      <c r="R43" s="81" t="s">
        <v>178</v>
      </c>
      <c r="S43" s="91" t="s">
        <v>177</v>
      </c>
      <c r="T43" s="655" t="s">
        <v>176</v>
      </c>
      <c r="U43" s="78" t="s">
        <v>175</v>
      </c>
      <c r="V43" s="98">
        <v>0</v>
      </c>
      <c r="W43" s="97" t="e">
        <f>ROUND(ABS(IF(AND(AND($F$23&gt;=83,$F$23&lt;=92),(ABS($F$24-$F$23))&lt;5),0,IF(AND($F$23&lt;=83,(($F$24-83)&gt;5)),($F$24-83)-5,IF(AND($F$23&gt;=92,((92-$F$24)&lt;5)),0,IF(AND($F$23&gt;=83,$F$23&lt;=92),$F$25-5,IF(AND($F$23&gt;=92,($F$23-$F$24)&gt;5),(92-$F$24)-5,0)))))),0)</f>
        <v>#VALUE!</v>
      </c>
      <c r="X43" s="96" t="e">
        <f>ROUND(ABS(IF(AND(AND($F$23&gt;=70,$F$23&lt;=84),(ABS($F$24-$F$23))&lt;5),0,IF(AND($F$23&lt;=70,(($F$24-70)&gt;5)),($F$24-70)-5,IF(AND($F$23&gt;=84,((84-$F$24)&lt;5)),0,IF(AND($F$23&gt;=70,$F$23&lt;=84),$F$25-5,IF(AND($F$23&gt;=84,($F$23-$F$24)&gt;5),(84-$F$24)-5,0)))))),0)</f>
        <v>#VALUE!</v>
      </c>
      <c r="Y43" s="659" t="e">
        <f>ROUND(ABS(IF(AND(AND($F$23&gt;=58,$F$23&lt;=72),(ABS($F$24-$F$23))&lt;5),0,IF(AND($F$23&lt;=58,(($F$24-58)&gt;5)),($F$24-58)-5,IF(AND($F$23&gt;=72,((72-$F$24)&lt;5)),0,IF(AND($F$23&gt;=58,$F$23&lt;=72),$F$25-5,IF(AND($F$23&gt;=72,($F$23-$F$24)&gt;5),(72-$F$24)-5,0)))))),0)</f>
        <v>#VALUE!</v>
      </c>
      <c r="Z43" s="95" t="s">
        <v>175</v>
      </c>
      <c r="AA43" s="94">
        <v>0</v>
      </c>
      <c r="AB43" s="93" t="e">
        <f>ROUND(ABS(IF(AND($F$23&gt;=83,$F$23&lt;=92),0,IF($F$23&lt;=83,$F$23-83,$F$23-92))),0)</f>
        <v>#VALUE!</v>
      </c>
      <c r="AC43" s="92" t="e">
        <f>ROUND(ABS(IF(AND($F$23&gt;=70,$F$23&lt;=84),0,IF($F$23&lt;=70,$F$23-70,$F$23-84))),0)</f>
        <v>#VALUE!</v>
      </c>
      <c r="AD43" s="663" t="e">
        <f>ROUND(ABS(IF(AND($F$23&gt;=58,$F$23&lt;=72),0,IF($F$23&lt;=58,$F$23-58,$F$23-72))),0)</f>
        <v>#VALUE!</v>
      </c>
    </row>
    <row r="44" spans="2:30" ht="26.25" customHeight="1">
      <c r="B44" s="629" t="s">
        <v>174</v>
      </c>
      <c r="C44" s="630"/>
      <c r="D44" s="630"/>
      <c r="E44" s="633" t="s">
        <v>173</v>
      </c>
      <c r="F44" s="631"/>
      <c r="G44" s="632" t="str">
        <f>IF(K10="QC","IF QC then no bonus  ","QA  ")</f>
        <v xml:space="preserve">QA  </v>
      </c>
      <c r="H44" s="634">
        <f>IF(L13="",0,IF(K10="QC",0,IF(AND(H41=0,H43=0,C37&lt;10.1,D37&lt;10.1,E37&lt;10.1,F37&lt;10.1,G37&lt;10.1,H37&lt;6.1,I37&lt;5.1,J37&lt;4.1,K37&lt;3.1,L37&lt;3.1),0.2,0)))</f>
        <v>0</v>
      </c>
      <c r="I44" s="1472" t="s">
        <v>172</v>
      </c>
      <c r="J44" s="1473"/>
      <c r="K44" s="1473"/>
      <c r="L44" s="1474"/>
      <c r="O44" s="1528"/>
      <c r="P44" s="78" t="s">
        <v>167</v>
      </c>
      <c r="Q44" s="81" t="s">
        <v>171</v>
      </c>
      <c r="R44" s="81" t="s">
        <v>170</v>
      </c>
      <c r="S44" s="91" t="s">
        <v>169</v>
      </c>
      <c r="T44" s="655" t="s">
        <v>168</v>
      </c>
      <c r="U44" s="90" t="s">
        <v>167</v>
      </c>
      <c r="V44" s="89" t="e">
        <f>ROUND(ABS(IF(AND(AND($G$23&gt;=60,$G$23&lt;=75),(ABS($G$24-$G$23))&lt;5),0,IF(AND($G$23&lt;=60,(($G$24-60)&gt;5)),($G$24-60)-5,IF(AND($G$23&gt;=75,((75-$G$24)&lt;5)),0,IF(AND($G$23&gt;=60,$G$23&lt;=75),$G$25-5,IF(AND($G$23&gt;=75,($G$23-$G$24)&gt;5),(75-$G$24)-5,0)))))),0)</f>
        <v>#VALUE!</v>
      </c>
      <c r="W44" s="88" t="e">
        <f>ROUND(ABS(IF(AND(AND($G$23&gt;=55,$G$23&lt;=70),(ABS($G$24-$G$23))&lt;5),0,IF(AND($G$23&lt;=55,(($G$24-55)&gt;5)),($G$24-55)-5,IF(AND($G$23&gt;=70,((70-$G$24)&lt;5)),0,IF(AND($G$23&gt;=55,$G$23&lt;=70),$G$25-5,IF(AND($G$23&gt;=70,($G$23-$G$24)&gt;5),(70-$G$24)-5,0)))))),0)</f>
        <v>#VALUE!</v>
      </c>
      <c r="X44" s="87" t="e">
        <f>ROUND(ABS(IF(AND(AND($G$23&gt;=50,$G$23&lt;=65),(ABS($G$24-$G$23))&lt;5),0,IF(AND($G$23&lt;=50,(($G$24-50)&gt;5)),($G$24-50)-5,IF(AND($G$23&gt;=65,((65-$G$24)&lt;5)),0,IF(AND($G$23&gt;=50,$G$23&lt;=65),$G$25-5,IF(AND($G$23&gt;=65,($G$23-$G$24)&gt;5),(65-$G$24)-5,0)))))),0)</f>
        <v>#VALUE!</v>
      </c>
      <c r="Y44" s="660" t="e">
        <f>ROUND(ABS(IF(AND(AND($G$23&gt;=40,$G$23&lt;=58),(ABS($G$24-$G$23))&lt;5),0,IF(AND($G$23&lt;=40,(($G$24-40)&gt;5)),($G$24-40)-5,IF(AND($G$23&gt;=58,((58-$G$24)&lt;5)),0,IF(AND($G$23&gt;=40,$G$23&lt;=58),$G$25-5,IF(AND($G$23&gt;=58,($G$23-$G$24)&gt;5),(58-$G$24)-5,0)))))),0)</f>
        <v>#VALUE!</v>
      </c>
      <c r="Z44" s="86" t="s">
        <v>167</v>
      </c>
      <c r="AA44" s="80" t="e">
        <f>ROUND(ABS(IF(AND($G$23&gt;=60,$G$23&lt;=75),0,IF($G$23&lt;=60,$G$23-60,$G$23-75))),0)</f>
        <v>#VALUE!</v>
      </c>
      <c r="AB44" s="79" t="e">
        <f>ROUND(ABS(IF(AND($G$23&gt;=55,$G$23&lt;=70),0,IF($G$23&lt;=55,$G$23-55,$G$23-70))),0)</f>
        <v>#VALUE!</v>
      </c>
      <c r="AC44" s="79" t="e">
        <f>ROUND(ABS(IF(AND($G$23&gt;=50,$G$23&lt;=65),0,IF($G$23&lt;=50,$G$23-50,$G$23-65))),0)</f>
        <v>#VALUE!</v>
      </c>
      <c r="AD44" s="663" t="e">
        <f>ROUND(ABS(IF(AND($G$23&gt;=40,$G$23&lt;=58),0,IF($G$23&lt;=40,$G$23-40,$G$23-58))),0)</f>
        <v>#VALUE!</v>
      </c>
    </row>
    <row r="45" spans="2:30" ht="26.25" customHeight="1">
      <c r="B45" s="1475" t="s">
        <v>166</v>
      </c>
      <c r="C45" s="1476"/>
      <c r="D45" s="1476"/>
      <c r="E45" s="1476"/>
      <c r="F45" s="1476"/>
      <c r="G45" s="631"/>
      <c r="H45" s="626" t="str">
        <f>IF(C13="","",IF(K9="Complete Design Gradation",K9,IF(OR(OR(OR(OR(OR(OR(OR((E32&gt;2.1),(F32&gt;2.1)),(G32&gt;1.1)),(H32&gt;1.1)),(I32&gt;1.1)),(J32&gt;1.1)),(K32&gt;0.51)),(L32&gt;0.51)),"REMOVE &amp; REPLACE",SUM(H41+H43+H44))))</f>
        <v/>
      </c>
      <c r="I45" s="635"/>
      <c r="J45" s="636"/>
      <c r="K45" s="636"/>
      <c r="L45" s="637"/>
      <c r="O45" s="1528"/>
      <c r="P45" s="78" t="s">
        <v>144</v>
      </c>
      <c r="Q45" s="81" t="s">
        <v>165</v>
      </c>
      <c r="R45" s="81" t="s">
        <v>165</v>
      </c>
      <c r="S45" s="81" t="s">
        <v>165</v>
      </c>
      <c r="T45" s="655" t="s">
        <v>164</v>
      </c>
      <c r="U45" s="85" t="s">
        <v>144</v>
      </c>
      <c r="V45" s="84" t="e">
        <f>ROUND(ABS(IF(AND(AND($H$23&gt;=26,$H$23&lt;=45),(ABS($H$24-$H$23))&lt;3),0,IF(AND($H$23&lt;=26,(($H$24-26)&gt;3)),($H$24-26)-3,IF(AND($H$23&gt;=45,((45-$H$24)&lt;3)),0,IF(AND($H$23&gt;=26,$H$23&lt;=45),$H$25-3,IF(AND($H$23&gt;=45,($H$23-$H$24)&gt;3),(45-$H$24)-3,0)))))),0)</f>
        <v>#VALUE!</v>
      </c>
      <c r="W45" s="83" t="e">
        <f>ROUND(ABS(IF(AND(AND($H$23&gt;=26,$H$23&lt;=45),(ABS($H$24-$H$23))&lt;3),0,IF(AND($H$23&lt;=26,(($H$24-26)&gt;3)),($H$24-26)-3,IF(AND($H$23&gt;=45,((45-$H$24)&lt;3)),0,IF(AND($H$23&gt;=26,$H$23&lt;=45),$H$25-3,IF(AND($H$23&gt;=45,($H$23-$H$24)&gt;3),(45-$H$24)-3,0)))))),0)</f>
        <v>#VALUE!</v>
      </c>
      <c r="X45" s="83" t="e">
        <f>ROUND(ABS(IF(AND(AND($H$23&gt;=26,$H$23&lt;=45),(ABS($H$24-$H$23))&lt;3),0,IF(AND($H$23&lt;=26,(($H$24-26)&gt;3)),($H$24-26)-3,IF(AND($H$23&gt;=45,((45-$H$24)&lt;3)),0,IF(AND($H$23&gt;=26,$H$23&lt;=45),$H$25-3,IF(AND($H$23&gt;=45,($H$23-$H$24)&gt;3),(45-$H$24)-3,0)))))),0)</f>
        <v>#VALUE!</v>
      </c>
      <c r="Y45" s="659" t="e">
        <f>ROUND(ABS(IF(AND(AND($H$23&gt;=25,$H$23&lt;=44),(ABS($H$24-$H$23))&lt;3),0,IF(AND($H$23&lt;=25,(($H$24-25)&gt;3)),($H$24-25)-3,IF(AND($H$23&gt;=44,((44-$H$24)&lt;3)),0,IF(AND($H$23&gt;=25,$H$23&lt;=44),$H$25-3,IF(AND($H$23&gt;=44,($H$23-$H$24)&gt;3),(44-$H$24)-3,0)))))),0)</f>
        <v>#VALUE!</v>
      </c>
      <c r="Z45" s="82" t="s">
        <v>144</v>
      </c>
      <c r="AA45" s="80" t="e">
        <f>ROUND(ABS(IF(AND($H$23&gt;=26,$H$23&lt;=45),0,IF($H$23&lt;=26,$H$23-26,$H$23-45))),0)</f>
        <v>#VALUE!</v>
      </c>
      <c r="AB45" s="79" t="e">
        <f>ROUND(ABS(IF(AND($H$23&gt;=26,$H$23&lt;=45),0,IF($H$23&lt;=26,$H$23-26,$H$23-45))),0)</f>
        <v>#VALUE!</v>
      </c>
      <c r="AC45" s="79" t="e">
        <f>ROUND(ABS(IF(AND($H$23&gt;=26,$H$23&lt;=45),0,IF($H$23&lt;=26,$H$23-26,$H$23-45))),0)</f>
        <v>#VALUE!</v>
      </c>
      <c r="AD45" s="663" t="e">
        <f>ROUND(ABS(IF(AND($H$23&gt;=25,$H$23&lt;=44),0,IF($H$23&lt;=25,$H$23-25,$H$23-44))),0)</f>
        <v>#VALUE!</v>
      </c>
    </row>
    <row r="46" spans="2:30" ht="26.25" customHeight="1">
      <c r="B46" s="1506" t="s">
        <v>163</v>
      </c>
      <c r="C46" s="1507"/>
      <c r="D46" s="1507"/>
      <c r="E46" s="1507"/>
      <c r="F46" s="1507"/>
      <c r="G46" s="669"/>
      <c r="H46" s="670">
        <f>'B.09a Lot Report'!AF30</f>
        <v>0</v>
      </c>
      <c r="I46" s="635"/>
      <c r="J46" s="636"/>
      <c r="K46" s="636"/>
      <c r="L46" s="637"/>
      <c r="O46" s="1528"/>
      <c r="P46" s="78">
        <v>630</v>
      </c>
      <c r="Q46" s="81" t="s">
        <v>162</v>
      </c>
      <c r="R46" s="81" t="s">
        <v>162</v>
      </c>
      <c r="S46" s="81" t="s">
        <v>162</v>
      </c>
      <c r="T46" s="655" t="s">
        <v>161</v>
      </c>
      <c r="U46" s="76">
        <v>630</v>
      </c>
      <c r="V46" s="75" t="e">
        <f>ROUND(ABS(IF(AND(AND($I$23&gt;=18,$I$23&lt;=38),(ABS($I$24-$I$23))&lt;2),0,IF(AND($I$23&lt;=18,(($I$24-18)&gt;2)),($I$24-18)-2,IF(AND($I$23&gt;=38,((38-$I$24)&lt;2)),0,IF(AND($I$23&gt;=18,$I$23&lt;=38),$I$25-2,IF(AND($I$23&gt;=38,($I$23-$I$24)&gt;2),(38-$I$24)-2,0)))))),0)</f>
        <v>#VALUE!</v>
      </c>
      <c r="W46" s="74" t="e">
        <f>ROUND(ABS(IF(AND(AND($I$23&gt;=18,$I$23&lt;=38),(ABS($I$24-$I$23))&lt;2),0,IF(AND($I$23&lt;=18,(($I$24-18)&gt;2)),($I$24-18)-2,IF(AND($I$23&gt;=38,((38-$I$24)&lt;2)),0,IF(AND($I$23&gt;=18,$I$23&lt;=38),$I$25-2,IF(AND($I$23&gt;=38,($I$23-$I$24)&gt;2),(38-$I$24)-2,0)))))),0)</f>
        <v>#VALUE!</v>
      </c>
      <c r="X46" s="74" t="e">
        <f>ROUND(ABS(IF(AND(AND($I$23&gt;=18,$I$23&lt;=38),(ABS($I$24-$I$23))&lt;2),0,IF(AND($I$23&lt;=18,(($I$24-18)&gt;2)),($I$24-18)-2,IF(AND($I$23&gt;=38,((38-$I$24)&lt;2)),0,IF(AND($I$23&gt;=18,$I$23&lt;=38),$I$25-2,IF(AND($I$23&gt;=38,($I$23-$I$24)&gt;2),(38-$I$24)-2,0)))))),0)</f>
        <v>#VALUE!</v>
      </c>
      <c r="Y46" s="659" t="e">
        <f>ROUND(ABS(IF(AND(AND($I$23&gt;=16,$I$23&lt;=36),(ABS($I$24-$I$23))&lt;2),0,IF(AND($I$23&lt;=16,(($I$24-16)&gt;2)),($I$24-16)-2,IF(AND($I$23&gt;=36,((36-$I$24)&lt;2)),0,IF(AND($I$23&gt;=16,$I$23&lt;=36),$I$25-2,IF(AND($I$23&gt;=36,($I$23-$I$24)&gt;2),(36-$I$24)-2,0)))))),0)</f>
        <v>#VALUE!</v>
      </c>
      <c r="Z46" s="73">
        <v>630</v>
      </c>
      <c r="AA46" s="80" t="e">
        <f>ROUND(ABS(IF(AND($I$23&gt;=18,$I$23&lt;=38),0,IF($I$23&lt;=18,$I$23-18,$I$23-38))),0)</f>
        <v>#VALUE!</v>
      </c>
      <c r="AB46" s="79" t="e">
        <f>ROUND(ABS(IF(AND($I$23&gt;=18,$I$23&lt;=38),0,IF($I$23&lt;=18,$I$23-18,$I$23-38))),0)</f>
        <v>#VALUE!</v>
      </c>
      <c r="AC46" s="79" t="e">
        <f>ROUND(ABS(IF(AND($I$23&gt;=18,$I$23&lt;=38),0,IF($I$23&lt;=18,$I$23-18,$I$23-38))),0)</f>
        <v>#VALUE!</v>
      </c>
      <c r="AD46" s="663" t="e">
        <f>ROUND(ABS(IF(AND($I$23&gt;=16,$I$23&lt;=36),0,IF($I$23&lt;=16,$I$23-16,$I$23-36))),0)</f>
        <v>#VALUE!</v>
      </c>
    </row>
    <row r="47" spans="2:30" ht="26.25" customHeight="1" thickBot="1">
      <c r="B47" s="1508" t="s">
        <v>160</v>
      </c>
      <c r="C47" s="1509"/>
      <c r="D47" s="1509"/>
      <c r="E47" s="1509"/>
      <c r="F47" s="1509"/>
      <c r="G47" s="638"/>
      <c r="H47" s="639" t="str">
        <f>IF(C13="","",IF(K9="Complete Design Gradation",K9,IF(OR(OR(OR(OR(OR(OR(OR((E32&gt;2.1),(F32&gt;2.1)),(G32&gt;1.1)),(H32&gt;1.1)),(I32&gt;1.1)),(J32&gt;1.1)),(K32&gt;0.51)),(L32&gt;0.51)),"REMOVE &amp; REPLACE",(H46*H45))))</f>
        <v/>
      </c>
      <c r="I47" s="640"/>
      <c r="J47" s="1510"/>
      <c r="K47" s="1510"/>
      <c r="L47" s="1511"/>
      <c r="O47" s="1528"/>
      <c r="P47" s="78">
        <v>315</v>
      </c>
      <c r="Q47" s="77" t="s">
        <v>159</v>
      </c>
      <c r="R47" s="77" t="s">
        <v>159</v>
      </c>
      <c r="S47" s="77" t="s">
        <v>159</v>
      </c>
      <c r="T47" s="656" t="s">
        <v>158</v>
      </c>
      <c r="U47" s="76">
        <v>315</v>
      </c>
      <c r="V47" s="75" t="e">
        <f>ROUND(ABS(IF(AND(AND($J$23&gt;=12,$J$23&lt;=30),(ABS($J$24-$J$23))&lt;2),0,IF(AND($J$23&lt;=12,(($J$24-12)&gt;2)),($J$24-12)-2,IF(AND($J$23&gt;=30,((30-$J$24)&lt;2)),0,IF(AND($J$23&gt;=12,$J$23&lt;=30),$J$25-2,IF(AND($J$23&gt;=30,($J$23-$J$24)&gt;2),(30-$J$24)-2,0)))))),0)</f>
        <v>#VALUE!</v>
      </c>
      <c r="W47" s="74" t="e">
        <f>ROUND(ABS(IF(AND(AND($J$23&gt;=12,$J$23&lt;=30),(ABS($J$24-$J$23))&lt;2),0,IF(AND($J$23&lt;=12,(($J$24-12)&gt;2)),($J$24-12)-2,IF(AND($J$23&gt;=30,((30-$J$24)&lt;2)),0,IF(AND($J$23&gt;=12,$J$23&lt;=30),$J$25-2,IF(AND($J$23&gt;=30,($J$23-$J$24)&gt;2),(30-$J$24)-2,0)))))),0)</f>
        <v>#VALUE!</v>
      </c>
      <c r="X47" s="74" t="e">
        <f>ROUND(ABS(IF(AND(AND($J$23&gt;=12,$J$23&lt;=30),(ABS($J$24-$J$23))&lt;2),0,IF(AND($J$23&lt;=12,(($J$24-12)&gt;2)),($J$24-12)-2,IF(AND($J$23&gt;=30,((30-$J$24)&lt;2)),0,IF(AND($J$23&gt;=12,$J$23&lt;=30),$J$25-2,IF(AND($J$23&gt;=30,($J$23-$J$24)&gt;2),(30-$J$24)-2,0)))))),0)</f>
        <v>#VALUE!</v>
      </c>
      <c r="Y47" s="659" t="e">
        <f>ROUND(ABS(IF(AND(AND($J$23&gt;=10,$J$23&lt;=28),(ABS($J$24-$J$23))&lt;2),0,IF(AND($J$23&lt;=10,(($J$24-10)&gt;2)),($J$24-10)-2,IF(AND($J$23&gt;=28,((28-$J$24)&lt;2)),0,IF(AND($J$23&gt;=10,$J$23&lt;=28),$J$25-2,IF(AND($J$23&gt;=28,($J$23-$J$24)&gt;2),(28-$J$24)-2,0)))))),0)</f>
        <v>#VALUE!</v>
      </c>
      <c r="Z47" s="73">
        <v>315</v>
      </c>
      <c r="AA47" s="80" t="e">
        <f>ROUND(ABS(IF(AND($J$23&gt;=12,$J$23&lt;=30),0,IF($J$23&lt;=12,$J$23-12,$J$23-30))),0)</f>
        <v>#VALUE!</v>
      </c>
      <c r="AB47" s="79" t="e">
        <f>ROUND(ABS(IF(AND($J$23&gt;=12,$J$23&lt;=30),0,IF($J$23&lt;=12,$J$23-12,$J$23-30))),0)</f>
        <v>#VALUE!</v>
      </c>
      <c r="AC47" s="79" t="e">
        <f>ROUND(ABS(IF(AND($J$23&gt;=12,$J$23&lt;=30),0,IF($J$23&lt;=12,$J$23-12,$J$23-30))),0)</f>
        <v>#VALUE!</v>
      </c>
      <c r="AD47" s="663" t="e">
        <f>ROUND(ABS(IF(AND($J$23&gt;=10,$J$23&lt;=28),0,IF($J$23&lt;=10,$J$23-10,$J$23-28))),0)</f>
        <v>#VALUE!</v>
      </c>
    </row>
    <row r="48" spans="2:30" ht="26.25" customHeight="1">
      <c r="B48" s="478"/>
      <c r="C48" s="478"/>
      <c r="D48" s="478"/>
      <c r="E48" s="478"/>
      <c r="F48" s="478"/>
      <c r="G48" s="478"/>
      <c r="H48" s="478"/>
      <c r="I48" s="478"/>
      <c r="J48" s="478"/>
      <c r="K48" s="478"/>
      <c r="L48" s="478"/>
      <c r="O48" s="1528"/>
      <c r="P48" s="78">
        <v>160</v>
      </c>
      <c r="Q48" s="77" t="s">
        <v>157</v>
      </c>
      <c r="R48" s="77" t="s">
        <v>157</v>
      </c>
      <c r="S48" s="77" t="s">
        <v>157</v>
      </c>
      <c r="T48" s="656" t="s">
        <v>156</v>
      </c>
      <c r="U48" s="76">
        <v>160</v>
      </c>
      <c r="V48" s="75" t="e">
        <f>ROUND(ABS(IF(AND(AND($K$23&gt;=8,$K$23&lt;=20),(ABS($K$24-$K$23))&lt;1.5),0,IF(AND($K$23&lt;=8,(($K$24-8)&gt;1.5)),($K$24-8)-1.5,IF(AND($K$23&gt;=20,((20-$K$24)&lt;1.5)),0,IF(AND($K$23&gt;=8,$K$23&lt;=20),$K$25-1.5,IF(AND($K$23&gt;=20,($K$23-$K$24)&gt;1.5),(20-$K$24)-1.5,0)))))),1)</f>
        <v>#VALUE!</v>
      </c>
      <c r="W48" s="74" t="e">
        <f>ROUND(ABS(IF(AND(AND($K$23&gt;=8,$K$23&lt;=20),(ABS($K$24-$K$23))&lt;1.5),0,IF(AND($K$23&lt;=8,(($K$24-8)&gt;1.5)),($K$24-8)-1.5,IF(AND($K$23&gt;=20,((20-$K$24)&lt;1.5)),0,IF(AND($K$23&gt;=8,$K$23&lt;=20),$K$25-1.5,IF(AND($K$23&gt;=20,($K$23-$K$24)&gt;1.5),(20-$K$24)-1.5,0)))))),1)</f>
        <v>#VALUE!</v>
      </c>
      <c r="X48" s="74" t="e">
        <f>ROUND(ABS(IF(AND(AND($K$23&gt;=8,$K$23&lt;=20),(ABS($K$24-$K$23))&lt;1.5),0,IF(AND($K$23&lt;=8,(($K$24-8)&gt;1.5)),($K$24-8)-1.5,IF(AND($K$23&gt;=20,((20-$K$24)&lt;1.5)),0,IF(AND($K$23&gt;=8,$K$23&lt;=20),$K$25-1.5,IF(AND($K$23&gt;=20,($K$23-$K$24)&gt;1.5),(20-$K$24)-1.5,0)))))),1)</f>
        <v>#VALUE!</v>
      </c>
      <c r="Y48" s="659" t="e">
        <f>ROUND(ABS(IF(AND(AND($K$23&gt;=6,$K$23&lt;=18),(ABS($K$24-$K$23))&lt;1.5),0,IF(AND($K$23&lt;=6,(($K$24-6)&gt;1.5)),($K$24-6)-1.5,IF(AND($K$23&gt;=18,((18-$K$24)&lt;1.5)),0,IF(AND($K$23&gt;=6,$K$23&lt;=18),$K$25-1.5,IF(AND($K$23&gt;=18,($K$23-$K$24)&gt;1.5),(18-$K$24)-1.5,0)))))),1)</f>
        <v>#VALUE!</v>
      </c>
      <c r="Z48" s="73">
        <v>160</v>
      </c>
      <c r="AA48" s="72" t="e">
        <f>ROUND(ABS(IF(AND($K$23&gt;=8,$K$23&lt;=20),0,IF($K$23&lt;=8,$K$23-8,$K$23-20))),1)</f>
        <v>#VALUE!</v>
      </c>
      <c r="AB48" s="71" t="e">
        <f>ROUND(ABS(IF(AND($K$23&gt;=8,$K$23&lt;=20),0,IF($K$23&lt;=8,$K$23-8,$K$23-20))),1)</f>
        <v>#VALUE!</v>
      </c>
      <c r="AC48" s="71" t="e">
        <f>ROUND(ABS(IF(AND($K$23&gt;=8,$K$23&lt;=20),0,IF($K$23&lt;=8,$K$23-8,$K$23-20))),1)</f>
        <v>#VALUE!</v>
      </c>
      <c r="AD48" s="664" t="e">
        <f>ROUND(ABS(IF(AND($K$23&gt;=6,$K$23&lt;=18),0,IF($K$23&lt;=6,$K$23-6,$K$23-18))),1)</f>
        <v>#VALUE!</v>
      </c>
    </row>
    <row r="49" spans="2:30" ht="26.25" customHeight="1" thickBot="1">
      <c r="B49" s="70"/>
      <c r="C49" s="69"/>
      <c r="D49" s="69"/>
      <c r="E49" s="69"/>
      <c r="O49" s="1529"/>
      <c r="P49" s="68">
        <v>80</v>
      </c>
      <c r="Q49" s="67" t="s">
        <v>155</v>
      </c>
      <c r="R49" s="67" t="s">
        <v>155</v>
      </c>
      <c r="S49" s="67" t="s">
        <v>155</v>
      </c>
      <c r="T49" s="657" t="s">
        <v>155</v>
      </c>
      <c r="U49" s="66">
        <v>80</v>
      </c>
      <c r="V49" s="65" t="e">
        <f>ROUND(ABS(IF(AND(AND($L$23&gt;=4,$L$23&lt;=10),(ABS($L$24-$L$23))&lt;1.5),0,IF(AND($L$23&lt;=4,(($L$24-4)&gt;1.5)),($L$24-4)-1.5,IF(AND($L$23&gt;=10,((10-$L$24)&lt;1.5)),0,IF(AND($L$23&gt;=4,$L$23&lt;=10),$L$25-1.5,IF(AND($L$23&gt;=10,($L$23-$L$24)&gt;1.5),(10-$L$24)-1.5,0)))))),1)</f>
        <v>#VALUE!</v>
      </c>
      <c r="W49" s="64" t="e">
        <f>ROUND(ABS(IF(AND(AND($L$23&gt;=4,$L$23&lt;=10),(ABS($L$24-$L$23))&lt;1.5),0,IF(AND($L$23&lt;=4,(($L$24-4)&gt;1.5)),($L$24-4)-1.5,IF(AND($L$23&gt;=10,((10-$L$24)&lt;1.5)),0,IF(AND($L$23&gt;=4,$L$23&lt;=10),$L$25-1.5,IF(AND($L$23&gt;=10,($L$23-$L$24)&gt;1.5),(10-$L$24)-1.5,0)))))),1)</f>
        <v>#VALUE!</v>
      </c>
      <c r="X49" s="64" t="e">
        <f>ROUND(ABS(IF(AND(AND($L$23&gt;=4,$L$23&lt;=10),(ABS($L$24-$L$23))&lt;1.5),0,IF(AND($L$23&lt;=4,(($L$24-4)&gt;1.5)),($L$24-4)-1.5,IF(AND($L$23&gt;=10,((10-$L$24)&lt;1.5)),0,IF(AND($L$23&gt;=4,$L$23&lt;=10),$L$25-1.5,IF(AND($L$23&gt;=10,($L$23-$L$24)&gt;1.5),(10-$L$24)-1.5,0)))))),1)</f>
        <v>#VALUE!</v>
      </c>
      <c r="Y49" s="661" t="e">
        <f>ROUND(ABS(IF(AND(AND($L$23&gt;=4,$L$23&lt;=10),(ABS($L$24-$L$23))&lt;1.5),0,IF(AND($L$23&lt;=4,(($L$24-4)&gt;1.5)),($L$24-4)-1.5,IF(AND($L$23&gt;=10,((10-$L$24)&lt;1.5)),0,IF(AND($L$23&gt;=4,$L$23&lt;=10),$L$25-1.5,IF(AND($L$23&gt;=10,($L$23-$L$24)&gt;1.5),(10-$L$24)-1.5,0)))))),1)</f>
        <v>#VALUE!</v>
      </c>
      <c r="Z49" s="63">
        <v>80</v>
      </c>
      <c r="AA49" s="62" t="e">
        <f>ROUND(ABS(IF(AND($L$23&gt;=4,$L$23&lt;=10),0,IF($L$23&lt;=4,$L$23-4,$L$23-10))),1)</f>
        <v>#VALUE!</v>
      </c>
      <c r="AB49" s="61" t="e">
        <f>ROUND(ABS(IF(AND($L$23&gt;=4,$L$23&lt;=10),0,IF($L$23&lt;=4,$L$23-4,$L$23-10))),1)</f>
        <v>#VALUE!</v>
      </c>
      <c r="AC49" s="61" t="e">
        <f>ROUND(ABS(IF(AND($L$23&gt;=4,$L$23&lt;=10),0,IF($L$23&lt;=4,$L$23-4,$L$23-10))),1)</f>
        <v>#VALUE!</v>
      </c>
      <c r="AD49" s="665" t="e">
        <f>ROUND(ABS(IF(AND($L$23&gt;=4,$L$23&lt;=10),0,IF($L$23&lt;=4,$L$23-4,$L$23-10))),1)</f>
        <v>#VALUE!</v>
      </c>
    </row>
    <row r="50" spans="2:30" ht="13.5" thickTop="1"/>
    <row r="51" spans="2:30" ht="30" customHeight="1">
      <c r="B51" s="256"/>
      <c r="C51" s="256"/>
      <c r="O51" s="256"/>
      <c r="P51" s="256"/>
      <c r="Q51" s="256"/>
      <c r="R51" s="256"/>
      <c r="S51" s="256"/>
      <c r="T51" s="256"/>
      <c r="U51" s="256"/>
      <c r="V51" s="256"/>
      <c r="W51" s="256"/>
      <c r="X51" s="256"/>
      <c r="Y51" s="256"/>
      <c r="Z51" s="256"/>
      <c r="AA51" s="256"/>
      <c r="AB51" s="256"/>
    </row>
    <row r="52" spans="2:30" ht="30.6" customHeight="1">
      <c r="B52" s="256"/>
      <c r="C52" s="256"/>
      <c r="D52" s="256"/>
      <c r="E52" s="256"/>
      <c r="F52" s="256"/>
      <c r="O52" s="256"/>
      <c r="P52" s="256"/>
      <c r="Q52" s="256"/>
      <c r="R52" s="256"/>
      <c r="S52" s="256"/>
      <c r="T52" s="256"/>
      <c r="U52" s="256"/>
      <c r="V52" s="256"/>
      <c r="W52" s="256"/>
      <c r="X52" s="256"/>
      <c r="Y52" s="256"/>
      <c r="Z52" s="256"/>
      <c r="AA52" s="256"/>
      <c r="AB52" s="256"/>
    </row>
    <row r="53" spans="2:30" ht="30.6" customHeight="1">
      <c r="B53" s="256"/>
      <c r="C53" s="256"/>
      <c r="D53" s="256"/>
      <c r="E53" s="256"/>
      <c r="F53" s="256"/>
      <c r="O53" s="256"/>
      <c r="P53" s="256"/>
      <c r="Q53" s="256"/>
      <c r="R53" s="256"/>
      <c r="S53" s="256"/>
      <c r="T53" s="256"/>
      <c r="U53" s="256"/>
      <c r="V53" s="256"/>
      <c r="W53" s="256"/>
      <c r="X53" s="256"/>
      <c r="Y53" s="256"/>
      <c r="Z53" s="256"/>
      <c r="AA53" s="256"/>
      <c r="AB53" s="256"/>
    </row>
    <row r="54" spans="2:30" ht="30.6" customHeight="1" thickBot="1">
      <c r="B54" s="256"/>
      <c r="C54" s="256"/>
      <c r="D54" s="256"/>
      <c r="E54" s="256"/>
      <c r="F54" s="256"/>
    </row>
    <row r="55" spans="2:30" ht="26.25" customHeight="1">
      <c r="O55" s="1384" t="s">
        <v>154</v>
      </c>
      <c r="P55" s="1385"/>
      <c r="Q55" s="1385"/>
      <c r="R55" s="1385"/>
      <c r="S55" s="1385"/>
      <c r="T55" s="1385"/>
      <c r="U55" s="1385"/>
      <c r="V55" s="1385"/>
      <c r="W55" s="1385"/>
      <c r="X55" s="1386"/>
      <c r="Y55" s="60"/>
      <c r="Z55" s="60"/>
    </row>
    <row r="56" spans="2:30" ht="26.25" customHeight="1">
      <c r="O56" s="1387"/>
      <c r="P56" s="1388"/>
      <c r="Q56" s="1388"/>
      <c r="R56" s="1388"/>
      <c r="S56" s="1388"/>
      <c r="T56" s="1388"/>
      <c r="U56" s="1388"/>
      <c r="V56" s="1388"/>
      <c r="W56" s="1388"/>
      <c r="X56" s="1389"/>
      <c r="Y56" s="60"/>
    </row>
    <row r="57" spans="2:30" ht="26.25" customHeight="1">
      <c r="O57" s="1264" t="s">
        <v>153</v>
      </c>
      <c r="P57" s="1517"/>
      <c r="Q57" s="1517"/>
      <c r="R57" s="1517"/>
      <c r="S57" s="1517"/>
      <c r="T57" s="1517"/>
      <c r="U57" s="1517"/>
      <c r="V57" s="1517"/>
      <c r="W57" s="1517"/>
      <c r="X57" s="1266"/>
      <c r="Y57" s="59"/>
    </row>
    <row r="58" spans="2:30" ht="26.25" customHeight="1">
      <c r="O58" s="1264"/>
      <c r="P58" s="1517"/>
      <c r="Q58" s="1517"/>
      <c r="R58" s="1517"/>
      <c r="S58" s="1517"/>
      <c r="T58" s="1517"/>
      <c r="U58" s="1517"/>
      <c r="V58" s="1517"/>
      <c r="W58" s="1517"/>
      <c r="X58" s="1266"/>
      <c r="Y58" s="59"/>
    </row>
    <row r="59" spans="2:30" ht="26.25" customHeight="1" thickBot="1">
      <c r="O59" s="1518" t="s">
        <v>152</v>
      </c>
      <c r="P59" s="1519"/>
      <c r="Q59" s="1520"/>
      <c r="R59" s="1536" t="s">
        <v>151</v>
      </c>
      <c r="S59" s="1536"/>
      <c r="T59" s="1536"/>
      <c r="U59" s="1536"/>
      <c r="V59" s="1536"/>
      <c r="W59" s="1536"/>
      <c r="X59" s="1537"/>
    </row>
    <row r="60" spans="2:30" ht="26.25" customHeight="1" thickTop="1">
      <c r="O60" s="1521" t="s">
        <v>150</v>
      </c>
      <c r="P60" s="1522"/>
      <c r="Q60" s="1523"/>
      <c r="R60" s="1524" t="s">
        <v>145</v>
      </c>
      <c r="S60" s="1522"/>
      <c r="T60" s="1522"/>
      <c r="U60" s="1522"/>
      <c r="V60" s="1522"/>
      <c r="W60" s="1522"/>
      <c r="X60" s="1525"/>
    </row>
    <row r="61" spans="2:30" ht="26.25" customHeight="1">
      <c r="O61" s="1526" t="s">
        <v>149</v>
      </c>
      <c r="P61" s="1513"/>
      <c r="Q61" s="1514"/>
      <c r="R61" s="1515" t="s">
        <v>145</v>
      </c>
      <c r="S61" s="1513"/>
      <c r="T61" s="1513"/>
      <c r="U61" s="1513"/>
      <c r="V61" s="1513"/>
      <c r="W61" s="1513"/>
      <c r="X61" s="1516"/>
    </row>
    <row r="62" spans="2:30" ht="26.25" customHeight="1">
      <c r="O62" s="1526" t="s">
        <v>148</v>
      </c>
      <c r="P62" s="1513"/>
      <c r="Q62" s="1514"/>
      <c r="R62" s="1515" t="s">
        <v>145</v>
      </c>
      <c r="S62" s="1513"/>
      <c r="T62" s="1513"/>
      <c r="U62" s="1513"/>
      <c r="V62" s="1513"/>
      <c r="W62" s="1513"/>
      <c r="X62" s="1516"/>
    </row>
    <row r="63" spans="2:30" ht="26.25" customHeight="1">
      <c r="K63" s="58"/>
      <c r="L63" s="58"/>
      <c r="O63" s="1526" t="s">
        <v>147</v>
      </c>
      <c r="P63" s="1513"/>
      <c r="Q63" s="1514"/>
      <c r="R63" s="1515" t="s">
        <v>145</v>
      </c>
      <c r="S63" s="1513"/>
      <c r="T63" s="1513"/>
      <c r="U63" s="1513"/>
      <c r="V63" s="1513"/>
      <c r="W63" s="1513"/>
      <c r="X63" s="1516"/>
    </row>
    <row r="64" spans="2:30" ht="26.25" customHeight="1">
      <c r="O64" s="1526" t="s">
        <v>146</v>
      </c>
      <c r="P64" s="1513"/>
      <c r="Q64" s="1514"/>
      <c r="R64" s="1515" t="s">
        <v>145</v>
      </c>
      <c r="S64" s="1513"/>
      <c r="T64" s="1513"/>
      <c r="U64" s="1513"/>
      <c r="V64" s="1513"/>
      <c r="W64" s="1513"/>
      <c r="X64" s="1516"/>
    </row>
    <row r="65" spans="15:24" ht="26.25" customHeight="1">
      <c r="O65" s="1512" t="s">
        <v>144</v>
      </c>
      <c r="P65" s="1513"/>
      <c r="Q65" s="1514"/>
      <c r="R65" s="1515" t="s">
        <v>143</v>
      </c>
      <c r="S65" s="1513"/>
      <c r="T65" s="1513"/>
      <c r="U65" s="1513"/>
      <c r="V65" s="1513"/>
      <c r="W65" s="1513"/>
      <c r="X65" s="1516"/>
    </row>
    <row r="66" spans="15:24" ht="26.25" customHeight="1">
      <c r="O66" s="1512">
        <v>630</v>
      </c>
      <c r="P66" s="1513"/>
      <c r="Q66" s="1514"/>
      <c r="R66" s="1515" t="s">
        <v>142</v>
      </c>
      <c r="S66" s="1513"/>
      <c r="T66" s="1513"/>
      <c r="U66" s="1513"/>
      <c r="V66" s="1513"/>
      <c r="W66" s="1513"/>
      <c r="X66" s="1516"/>
    </row>
    <row r="67" spans="15:24" ht="26.25" customHeight="1">
      <c r="O67" s="1512">
        <v>315</v>
      </c>
      <c r="P67" s="1513"/>
      <c r="Q67" s="1514"/>
      <c r="R67" s="1515" t="s">
        <v>142</v>
      </c>
      <c r="S67" s="1513"/>
      <c r="T67" s="1513"/>
      <c r="U67" s="1513"/>
      <c r="V67" s="1513"/>
      <c r="W67" s="1513"/>
      <c r="X67" s="1516"/>
    </row>
    <row r="68" spans="15:24" ht="26.25" customHeight="1">
      <c r="O68" s="1512">
        <v>160</v>
      </c>
      <c r="P68" s="1513"/>
      <c r="Q68" s="1514"/>
      <c r="R68" s="1515" t="s">
        <v>141</v>
      </c>
      <c r="S68" s="1513"/>
      <c r="T68" s="1513"/>
      <c r="U68" s="1513"/>
      <c r="V68" s="1513"/>
      <c r="W68" s="1513"/>
      <c r="X68" s="1516"/>
    </row>
    <row r="69" spans="15:24" ht="26.25" customHeight="1">
      <c r="O69" s="1538">
        <v>80</v>
      </c>
      <c r="P69" s="1539"/>
      <c r="Q69" s="1540"/>
      <c r="R69" s="1515" t="s">
        <v>140</v>
      </c>
      <c r="S69" s="1513"/>
      <c r="T69" s="1513" t="s">
        <v>139</v>
      </c>
      <c r="U69" s="1513"/>
      <c r="V69" s="1513"/>
      <c r="W69" s="1513"/>
      <c r="X69" s="1516"/>
    </row>
    <row r="70" spans="15:24" ht="26.25" customHeight="1" thickBot="1">
      <c r="O70" s="1541"/>
      <c r="P70" s="1542"/>
      <c r="Q70" s="1543"/>
      <c r="R70" s="1544" t="s">
        <v>138</v>
      </c>
      <c r="S70" s="1545"/>
      <c r="T70" s="1545" t="s">
        <v>137</v>
      </c>
      <c r="U70" s="1545"/>
      <c r="V70" s="1545"/>
      <c r="W70" s="1545"/>
      <c r="X70" s="1546"/>
    </row>
    <row r="71" spans="15:24" ht="26.25" customHeight="1">
      <c r="O71" s="1481" t="s">
        <v>819</v>
      </c>
      <c r="P71" s="1481"/>
      <c r="Q71" s="1481"/>
      <c r="R71" s="1481"/>
      <c r="S71" s="1481"/>
      <c r="T71" s="1481"/>
      <c r="U71" s="1481"/>
      <c r="V71" s="1481"/>
      <c r="W71" s="1481"/>
      <c r="X71" s="1481"/>
    </row>
    <row r="72" spans="15:24" ht="26.25" customHeight="1"/>
    <row r="73" spans="15:24" ht="26.25" customHeight="1"/>
    <row r="74" spans="15:24" ht="26.25" customHeight="1"/>
    <row r="75" spans="15:24" ht="26.25" customHeight="1"/>
    <row r="76" spans="15:24" ht="26.25" customHeight="1"/>
    <row r="77" spans="15:24" ht="26.25" customHeight="1"/>
    <row r="78" spans="15:24" ht="26.25" customHeight="1"/>
    <row r="79" spans="15:24" ht="26.25" customHeight="1"/>
    <row r="80" spans="15:24" ht="26.25" customHeight="1"/>
  </sheetData>
  <sheetProtection sheet="1" objects="1" scenarios="1" formatRows="0" insertRows="0"/>
  <mergeCells count="137">
    <mergeCell ref="O71:X71"/>
    <mergeCell ref="O66:Q66"/>
    <mergeCell ref="R66:X66"/>
    <mergeCell ref="O67:Q67"/>
    <mergeCell ref="R67:X67"/>
    <mergeCell ref="O63:Q63"/>
    <mergeCell ref="R63:X63"/>
    <mergeCell ref="O64:Q64"/>
    <mergeCell ref="R64:X64"/>
    <mergeCell ref="O68:Q68"/>
    <mergeCell ref="R68:X68"/>
    <mergeCell ref="O69:Q70"/>
    <mergeCell ref="R69:S69"/>
    <mergeCell ref="T69:X69"/>
    <mergeCell ref="R70:S70"/>
    <mergeCell ref="T70:X70"/>
    <mergeCell ref="B46:F46"/>
    <mergeCell ref="B47:F47"/>
    <mergeCell ref="J47:L47"/>
    <mergeCell ref="O65:Q65"/>
    <mergeCell ref="R65:X65"/>
    <mergeCell ref="O55:X56"/>
    <mergeCell ref="O57:X58"/>
    <mergeCell ref="O59:Q59"/>
    <mergeCell ref="O60:Q60"/>
    <mergeCell ref="R60:X60"/>
    <mergeCell ref="O61:Q61"/>
    <mergeCell ref="R61:X61"/>
    <mergeCell ref="O40:O49"/>
    <mergeCell ref="B41:D41"/>
    <mergeCell ref="I41:L41"/>
    <mergeCell ref="B42:F42"/>
    <mergeCell ref="I42:L42"/>
    <mergeCell ref="I40:L40"/>
    <mergeCell ref="O62:Q62"/>
    <mergeCell ref="R62:X62"/>
    <mergeCell ref="R59:X59"/>
    <mergeCell ref="O33:X33"/>
    <mergeCell ref="V34:X34"/>
    <mergeCell ref="Y34:AA34"/>
    <mergeCell ref="E35:L35"/>
    <mergeCell ref="O35:T37"/>
    <mergeCell ref="V35:X35"/>
    <mergeCell ref="Y35:AA35"/>
    <mergeCell ref="V36:X36"/>
    <mergeCell ref="Y36:AA36"/>
    <mergeCell ref="Y37:AA37"/>
    <mergeCell ref="O38:T38"/>
    <mergeCell ref="U38:Y38"/>
    <mergeCell ref="I43:L43"/>
    <mergeCell ref="I44:L44"/>
    <mergeCell ref="B45:F45"/>
    <mergeCell ref="Z38:AD38"/>
    <mergeCell ref="B39:G39"/>
    <mergeCell ref="O39:P39"/>
    <mergeCell ref="B40:F40"/>
    <mergeCell ref="T28:T29"/>
    <mergeCell ref="U30:U32"/>
    <mergeCell ref="U28:U29"/>
    <mergeCell ref="V28:V29"/>
    <mergeCell ref="V30:V32"/>
    <mergeCell ref="W30:W32"/>
    <mergeCell ref="X30:X32"/>
    <mergeCell ref="Z28:Z29"/>
    <mergeCell ref="X28:X29"/>
    <mergeCell ref="Y17:Y18"/>
    <mergeCell ref="Y28:Y29"/>
    <mergeCell ref="W28:W29"/>
    <mergeCell ref="E31:L31"/>
    <mergeCell ref="O30:P32"/>
    <mergeCell ref="Q30:Q32"/>
    <mergeCell ref="R30:R32"/>
    <mergeCell ref="S30:S32"/>
    <mergeCell ref="T30:T32"/>
    <mergeCell ref="Y30:Y32"/>
    <mergeCell ref="S17:S18"/>
    <mergeCell ref="E27:L27"/>
    <mergeCell ref="O17:P18"/>
    <mergeCell ref="O21:X21"/>
    <mergeCell ref="O22:Z23"/>
    <mergeCell ref="O24:Z25"/>
    <mergeCell ref="O26:P29"/>
    <mergeCell ref="Q26:Z27"/>
    <mergeCell ref="Z17:Z18"/>
    <mergeCell ref="Z30:Z32"/>
    <mergeCell ref="Q28:Q29"/>
    <mergeCell ref="R28:R29"/>
    <mergeCell ref="T17:T18"/>
    <mergeCell ref="S28:S29"/>
    <mergeCell ref="B2:B6"/>
    <mergeCell ref="C2:L4"/>
    <mergeCell ref="O4:Z6"/>
    <mergeCell ref="C5:L6"/>
    <mergeCell ref="C7:E7"/>
    <mergeCell ref="K7:L7"/>
    <mergeCell ref="O7:Z9"/>
    <mergeCell ref="W12:W14"/>
    <mergeCell ref="I10:J10"/>
    <mergeCell ref="K10:L10"/>
    <mergeCell ref="O10:P14"/>
    <mergeCell ref="Q10:Z11"/>
    <mergeCell ref="X12:X14"/>
    <mergeCell ref="Y12:Y14"/>
    <mergeCell ref="Z12:Z14"/>
    <mergeCell ref="C8:E8"/>
    <mergeCell ref="G8:I8"/>
    <mergeCell ref="K8:L8"/>
    <mergeCell ref="C9:E9"/>
    <mergeCell ref="G9:H9"/>
    <mergeCell ref="K9:L9"/>
    <mergeCell ref="B11:B12"/>
    <mergeCell ref="C11:L11"/>
    <mergeCell ref="I9:J9"/>
    <mergeCell ref="U17:U18"/>
    <mergeCell ref="Q17:Q18"/>
    <mergeCell ref="R17:R18"/>
    <mergeCell ref="U15:U16"/>
    <mergeCell ref="Q12:Q14"/>
    <mergeCell ref="R12:R14"/>
    <mergeCell ref="S12:S14"/>
    <mergeCell ref="O1:Z3"/>
    <mergeCell ref="W15:W16"/>
    <mergeCell ref="X15:X16"/>
    <mergeCell ref="Y15:Y16"/>
    <mergeCell ref="Z15:Z16"/>
    <mergeCell ref="V17:V18"/>
    <mergeCell ref="W17:W18"/>
    <mergeCell ref="O15:P16"/>
    <mergeCell ref="V15:V16"/>
    <mergeCell ref="Q15:Q16"/>
    <mergeCell ref="R15:R16"/>
    <mergeCell ref="S15:S16"/>
    <mergeCell ref="T15:T16"/>
    <mergeCell ref="V12:V14"/>
    <mergeCell ref="T12:T14"/>
    <mergeCell ref="U12:U14"/>
    <mergeCell ref="X17:X18"/>
  </mergeCells>
  <dataValidations count="6">
    <dataValidation type="list" allowBlank="1" showInputMessage="1" sqref="K8:L8 JG8:JH8 TC8:TD8 ACY8:ACZ8 AMU8:AMV8 AWQ8:AWR8 BGM8:BGN8 BQI8:BQJ8 CAE8:CAF8 CKA8:CKB8 CTW8:CTX8 DDS8:DDT8 DNO8:DNP8 DXK8:DXL8 EHG8:EHH8 ERC8:ERD8 FAY8:FAZ8 FKU8:FKV8 FUQ8:FUR8 GEM8:GEN8 GOI8:GOJ8 GYE8:GYF8 HIA8:HIB8 HRW8:HRX8 IBS8:IBT8 ILO8:ILP8 IVK8:IVL8 JFG8:JFH8 JPC8:JPD8 JYY8:JYZ8 KIU8:KIV8 KSQ8:KSR8 LCM8:LCN8 LMI8:LMJ8 LWE8:LWF8 MGA8:MGB8 MPW8:MPX8 MZS8:MZT8 NJO8:NJP8 NTK8:NTL8 ODG8:ODH8 ONC8:OND8 OWY8:OWZ8 PGU8:PGV8 PQQ8:PQR8 QAM8:QAN8 QKI8:QKJ8 QUE8:QUF8 REA8:REB8 RNW8:RNX8 RXS8:RXT8 SHO8:SHP8 SRK8:SRL8 TBG8:TBH8 TLC8:TLD8 TUY8:TUZ8 UEU8:UEV8 UOQ8:UOR8 UYM8:UYN8 VII8:VIJ8 VSE8:VSF8 WCA8:WCB8 WLW8:WLX8 WVS8:WVT8 K65544:L65544 JG65544:JH65544 TC65544:TD65544 ACY65544:ACZ65544 AMU65544:AMV65544 AWQ65544:AWR65544 BGM65544:BGN65544 BQI65544:BQJ65544 CAE65544:CAF65544 CKA65544:CKB65544 CTW65544:CTX65544 DDS65544:DDT65544 DNO65544:DNP65544 DXK65544:DXL65544 EHG65544:EHH65544 ERC65544:ERD65544 FAY65544:FAZ65544 FKU65544:FKV65544 FUQ65544:FUR65544 GEM65544:GEN65544 GOI65544:GOJ65544 GYE65544:GYF65544 HIA65544:HIB65544 HRW65544:HRX65544 IBS65544:IBT65544 ILO65544:ILP65544 IVK65544:IVL65544 JFG65544:JFH65544 JPC65544:JPD65544 JYY65544:JYZ65544 KIU65544:KIV65544 KSQ65544:KSR65544 LCM65544:LCN65544 LMI65544:LMJ65544 LWE65544:LWF65544 MGA65544:MGB65544 MPW65544:MPX65544 MZS65544:MZT65544 NJO65544:NJP65544 NTK65544:NTL65544 ODG65544:ODH65544 ONC65544:OND65544 OWY65544:OWZ65544 PGU65544:PGV65544 PQQ65544:PQR65544 QAM65544:QAN65544 QKI65544:QKJ65544 QUE65544:QUF65544 REA65544:REB65544 RNW65544:RNX65544 RXS65544:RXT65544 SHO65544:SHP65544 SRK65544:SRL65544 TBG65544:TBH65544 TLC65544:TLD65544 TUY65544:TUZ65544 UEU65544:UEV65544 UOQ65544:UOR65544 UYM65544:UYN65544 VII65544:VIJ65544 VSE65544:VSF65544 WCA65544:WCB65544 WLW65544:WLX65544 WVS65544:WVT65544 K131080:L131080 JG131080:JH131080 TC131080:TD131080 ACY131080:ACZ131080 AMU131080:AMV131080 AWQ131080:AWR131080 BGM131080:BGN131080 BQI131080:BQJ131080 CAE131080:CAF131080 CKA131080:CKB131080 CTW131080:CTX131080 DDS131080:DDT131080 DNO131080:DNP131080 DXK131080:DXL131080 EHG131080:EHH131080 ERC131080:ERD131080 FAY131080:FAZ131080 FKU131080:FKV131080 FUQ131080:FUR131080 GEM131080:GEN131080 GOI131080:GOJ131080 GYE131080:GYF131080 HIA131080:HIB131080 HRW131080:HRX131080 IBS131080:IBT131080 ILO131080:ILP131080 IVK131080:IVL131080 JFG131080:JFH131080 JPC131080:JPD131080 JYY131080:JYZ131080 KIU131080:KIV131080 KSQ131080:KSR131080 LCM131080:LCN131080 LMI131080:LMJ131080 LWE131080:LWF131080 MGA131080:MGB131080 MPW131080:MPX131080 MZS131080:MZT131080 NJO131080:NJP131080 NTK131080:NTL131080 ODG131080:ODH131080 ONC131080:OND131080 OWY131080:OWZ131080 PGU131080:PGV131080 PQQ131080:PQR131080 QAM131080:QAN131080 QKI131080:QKJ131080 QUE131080:QUF131080 REA131080:REB131080 RNW131080:RNX131080 RXS131080:RXT131080 SHO131080:SHP131080 SRK131080:SRL131080 TBG131080:TBH131080 TLC131080:TLD131080 TUY131080:TUZ131080 UEU131080:UEV131080 UOQ131080:UOR131080 UYM131080:UYN131080 VII131080:VIJ131080 VSE131080:VSF131080 WCA131080:WCB131080 WLW131080:WLX131080 WVS131080:WVT131080 K196616:L196616 JG196616:JH196616 TC196616:TD196616 ACY196616:ACZ196616 AMU196616:AMV196616 AWQ196616:AWR196616 BGM196616:BGN196616 BQI196616:BQJ196616 CAE196616:CAF196616 CKA196616:CKB196616 CTW196616:CTX196616 DDS196616:DDT196616 DNO196616:DNP196616 DXK196616:DXL196616 EHG196616:EHH196616 ERC196616:ERD196616 FAY196616:FAZ196616 FKU196616:FKV196616 FUQ196616:FUR196616 GEM196616:GEN196616 GOI196616:GOJ196616 GYE196616:GYF196616 HIA196616:HIB196616 HRW196616:HRX196616 IBS196616:IBT196616 ILO196616:ILP196616 IVK196616:IVL196616 JFG196616:JFH196616 JPC196616:JPD196616 JYY196616:JYZ196616 KIU196616:KIV196616 KSQ196616:KSR196616 LCM196616:LCN196616 LMI196616:LMJ196616 LWE196616:LWF196616 MGA196616:MGB196616 MPW196616:MPX196616 MZS196616:MZT196616 NJO196616:NJP196616 NTK196616:NTL196616 ODG196616:ODH196616 ONC196616:OND196616 OWY196616:OWZ196616 PGU196616:PGV196616 PQQ196616:PQR196616 QAM196616:QAN196616 QKI196616:QKJ196616 QUE196616:QUF196616 REA196616:REB196616 RNW196616:RNX196616 RXS196616:RXT196616 SHO196616:SHP196616 SRK196616:SRL196616 TBG196616:TBH196616 TLC196616:TLD196616 TUY196616:TUZ196616 UEU196616:UEV196616 UOQ196616:UOR196616 UYM196616:UYN196616 VII196616:VIJ196616 VSE196616:VSF196616 WCA196616:WCB196616 WLW196616:WLX196616 WVS196616:WVT196616 K262152:L262152 JG262152:JH262152 TC262152:TD262152 ACY262152:ACZ262152 AMU262152:AMV262152 AWQ262152:AWR262152 BGM262152:BGN262152 BQI262152:BQJ262152 CAE262152:CAF262152 CKA262152:CKB262152 CTW262152:CTX262152 DDS262152:DDT262152 DNO262152:DNP262152 DXK262152:DXL262152 EHG262152:EHH262152 ERC262152:ERD262152 FAY262152:FAZ262152 FKU262152:FKV262152 FUQ262152:FUR262152 GEM262152:GEN262152 GOI262152:GOJ262152 GYE262152:GYF262152 HIA262152:HIB262152 HRW262152:HRX262152 IBS262152:IBT262152 ILO262152:ILP262152 IVK262152:IVL262152 JFG262152:JFH262152 JPC262152:JPD262152 JYY262152:JYZ262152 KIU262152:KIV262152 KSQ262152:KSR262152 LCM262152:LCN262152 LMI262152:LMJ262152 LWE262152:LWF262152 MGA262152:MGB262152 MPW262152:MPX262152 MZS262152:MZT262152 NJO262152:NJP262152 NTK262152:NTL262152 ODG262152:ODH262152 ONC262152:OND262152 OWY262152:OWZ262152 PGU262152:PGV262152 PQQ262152:PQR262152 QAM262152:QAN262152 QKI262152:QKJ262152 QUE262152:QUF262152 REA262152:REB262152 RNW262152:RNX262152 RXS262152:RXT262152 SHO262152:SHP262152 SRK262152:SRL262152 TBG262152:TBH262152 TLC262152:TLD262152 TUY262152:TUZ262152 UEU262152:UEV262152 UOQ262152:UOR262152 UYM262152:UYN262152 VII262152:VIJ262152 VSE262152:VSF262152 WCA262152:WCB262152 WLW262152:WLX262152 WVS262152:WVT262152 K327688:L327688 JG327688:JH327688 TC327688:TD327688 ACY327688:ACZ327688 AMU327688:AMV327688 AWQ327688:AWR327688 BGM327688:BGN327688 BQI327688:BQJ327688 CAE327688:CAF327688 CKA327688:CKB327688 CTW327688:CTX327688 DDS327688:DDT327688 DNO327688:DNP327688 DXK327688:DXL327688 EHG327688:EHH327688 ERC327688:ERD327688 FAY327688:FAZ327688 FKU327688:FKV327688 FUQ327688:FUR327688 GEM327688:GEN327688 GOI327688:GOJ327688 GYE327688:GYF327688 HIA327688:HIB327688 HRW327688:HRX327688 IBS327688:IBT327688 ILO327688:ILP327688 IVK327688:IVL327688 JFG327688:JFH327688 JPC327688:JPD327688 JYY327688:JYZ327688 KIU327688:KIV327688 KSQ327688:KSR327688 LCM327688:LCN327688 LMI327688:LMJ327688 LWE327688:LWF327688 MGA327688:MGB327688 MPW327688:MPX327688 MZS327688:MZT327688 NJO327688:NJP327688 NTK327688:NTL327688 ODG327688:ODH327688 ONC327688:OND327688 OWY327688:OWZ327688 PGU327688:PGV327688 PQQ327688:PQR327688 QAM327688:QAN327688 QKI327688:QKJ327688 QUE327688:QUF327688 REA327688:REB327688 RNW327688:RNX327688 RXS327688:RXT327688 SHO327688:SHP327688 SRK327688:SRL327688 TBG327688:TBH327688 TLC327688:TLD327688 TUY327688:TUZ327688 UEU327688:UEV327688 UOQ327688:UOR327688 UYM327688:UYN327688 VII327688:VIJ327688 VSE327688:VSF327688 WCA327688:WCB327688 WLW327688:WLX327688 WVS327688:WVT327688 K393224:L393224 JG393224:JH393224 TC393224:TD393224 ACY393224:ACZ393224 AMU393224:AMV393224 AWQ393224:AWR393224 BGM393224:BGN393224 BQI393224:BQJ393224 CAE393224:CAF393224 CKA393224:CKB393224 CTW393224:CTX393224 DDS393224:DDT393224 DNO393224:DNP393224 DXK393224:DXL393224 EHG393224:EHH393224 ERC393224:ERD393224 FAY393224:FAZ393224 FKU393224:FKV393224 FUQ393224:FUR393224 GEM393224:GEN393224 GOI393224:GOJ393224 GYE393224:GYF393224 HIA393224:HIB393224 HRW393224:HRX393224 IBS393224:IBT393224 ILO393224:ILP393224 IVK393224:IVL393224 JFG393224:JFH393224 JPC393224:JPD393224 JYY393224:JYZ393224 KIU393224:KIV393224 KSQ393224:KSR393224 LCM393224:LCN393224 LMI393224:LMJ393224 LWE393224:LWF393224 MGA393224:MGB393224 MPW393224:MPX393224 MZS393224:MZT393224 NJO393224:NJP393224 NTK393224:NTL393224 ODG393224:ODH393224 ONC393224:OND393224 OWY393224:OWZ393224 PGU393224:PGV393224 PQQ393224:PQR393224 QAM393224:QAN393224 QKI393224:QKJ393224 QUE393224:QUF393224 REA393224:REB393224 RNW393224:RNX393224 RXS393224:RXT393224 SHO393224:SHP393224 SRK393224:SRL393224 TBG393224:TBH393224 TLC393224:TLD393224 TUY393224:TUZ393224 UEU393224:UEV393224 UOQ393224:UOR393224 UYM393224:UYN393224 VII393224:VIJ393224 VSE393224:VSF393224 WCA393224:WCB393224 WLW393224:WLX393224 WVS393224:WVT393224 K458760:L458760 JG458760:JH458760 TC458760:TD458760 ACY458760:ACZ458760 AMU458760:AMV458760 AWQ458760:AWR458760 BGM458760:BGN458760 BQI458760:BQJ458760 CAE458760:CAF458760 CKA458760:CKB458760 CTW458760:CTX458760 DDS458760:DDT458760 DNO458760:DNP458760 DXK458760:DXL458760 EHG458760:EHH458760 ERC458760:ERD458760 FAY458760:FAZ458760 FKU458760:FKV458760 FUQ458760:FUR458760 GEM458760:GEN458760 GOI458760:GOJ458760 GYE458760:GYF458760 HIA458760:HIB458760 HRW458760:HRX458760 IBS458760:IBT458760 ILO458760:ILP458760 IVK458760:IVL458760 JFG458760:JFH458760 JPC458760:JPD458760 JYY458760:JYZ458760 KIU458760:KIV458760 KSQ458760:KSR458760 LCM458760:LCN458760 LMI458760:LMJ458760 LWE458760:LWF458760 MGA458760:MGB458760 MPW458760:MPX458760 MZS458760:MZT458760 NJO458760:NJP458760 NTK458760:NTL458760 ODG458760:ODH458760 ONC458760:OND458760 OWY458760:OWZ458760 PGU458760:PGV458760 PQQ458760:PQR458760 QAM458760:QAN458760 QKI458760:QKJ458760 QUE458760:QUF458760 REA458760:REB458760 RNW458760:RNX458760 RXS458760:RXT458760 SHO458760:SHP458760 SRK458760:SRL458760 TBG458760:TBH458760 TLC458760:TLD458760 TUY458760:TUZ458760 UEU458760:UEV458760 UOQ458760:UOR458760 UYM458760:UYN458760 VII458760:VIJ458760 VSE458760:VSF458760 WCA458760:WCB458760 WLW458760:WLX458760 WVS458760:WVT458760 K524296:L524296 JG524296:JH524296 TC524296:TD524296 ACY524296:ACZ524296 AMU524296:AMV524296 AWQ524296:AWR524296 BGM524296:BGN524296 BQI524296:BQJ524296 CAE524296:CAF524296 CKA524296:CKB524296 CTW524296:CTX524296 DDS524296:DDT524296 DNO524296:DNP524296 DXK524296:DXL524296 EHG524296:EHH524296 ERC524296:ERD524296 FAY524296:FAZ524296 FKU524296:FKV524296 FUQ524296:FUR524296 GEM524296:GEN524296 GOI524296:GOJ524296 GYE524296:GYF524296 HIA524296:HIB524296 HRW524296:HRX524296 IBS524296:IBT524296 ILO524296:ILP524296 IVK524296:IVL524296 JFG524296:JFH524296 JPC524296:JPD524296 JYY524296:JYZ524296 KIU524296:KIV524296 KSQ524296:KSR524296 LCM524296:LCN524296 LMI524296:LMJ524296 LWE524296:LWF524296 MGA524296:MGB524296 MPW524296:MPX524296 MZS524296:MZT524296 NJO524296:NJP524296 NTK524296:NTL524296 ODG524296:ODH524296 ONC524296:OND524296 OWY524296:OWZ524296 PGU524296:PGV524296 PQQ524296:PQR524296 QAM524296:QAN524296 QKI524296:QKJ524296 QUE524296:QUF524296 REA524296:REB524296 RNW524296:RNX524296 RXS524296:RXT524296 SHO524296:SHP524296 SRK524296:SRL524296 TBG524296:TBH524296 TLC524296:TLD524296 TUY524296:TUZ524296 UEU524296:UEV524296 UOQ524296:UOR524296 UYM524296:UYN524296 VII524296:VIJ524296 VSE524296:VSF524296 WCA524296:WCB524296 WLW524296:WLX524296 WVS524296:WVT524296 K589832:L589832 JG589832:JH589832 TC589832:TD589832 ACY589832:ACZ589832 AMU589832:AMV589832 AWQ589832:AWR589832 BGM589832:BGN589832 BQI589832:BQJ589832 CAE589832:CAF589832 CKA589832:CKB589832 CTW589832:CTX589832 DDS589832:DDT589832 DNO589832:DNP589832 DXK589832:DXL589832 EHG589832:EHH589832 ERC589832:ERD589832 FAY589832:FAZ589832 FKU589832:FKV589832 FUQ589832:FUR589832 GEM589832:GEN589832 GOI589832:GOJ589832 GYE589832:GYF589832 HIA589832:HIB589832 HRW589832:HRX589832 IBS589832:IBT589832 ILO589832:ILP589832 IVK589832:IVL589832 JFG589832:JFH589832 JPC589832:JPD589832 JYY589832:JYZ589832 KIU589832:KIV589832 KSQ589832:KSR589832 LCM589832:LCN589832 LMI589832:LMJ589832 LWE589832:LWF589832 MGA589832:MGB589832 MPW589832:MPX589832 MZS589832:MZT589832 NJO589832:NJP589832 NTK589832:NTL589832 ODG589832:ODH589832 ONC589832:OND589832 OWY589832:OWZ589832 PGU589832:PGV589832 PQQ589832:PQR589832 QAM589832:QAN589832 QKI589832:QKJ589832 QUE589832:QUF589832 REA589832:REB589832 RNW589832:RNX589832 RXS589832:RXT589832 SHO589832:SHP589832 SRK589832:SRL589832 TBG589832:TBH589832 TLC589832:TLD589832 TUY589832:TUZ589832 UEU589832:UEV589832 UOQ589832:UOR589832 UYM589832:UYN589832 VII589832:VIJ589832 VSE589832:VSF589832 WCA589832:WCB589832 WLW589832:WLX589832 WVS589832:WVT589832 K655368:L655368 JG655368:JH655368 TC655368:TD655368 ACY655368:ACZ655368 AMU655368:AMV655368 AWQ655368:AWR655368 BGM655368:BGN655368 BQI655368:BQJ655368 CAE655368:CAF655368 CKA655368:CKB655368 CTW655368:CTX655368 DDS655368:DDT655368 DNO655368:DNP655368 DXK655368:DXL655368 EHG655368:EHH655368 ERC655368:ERD655368 FAY655368:FAZ655368 FKU655368:FKV655368 FUQ655368:FUR655368 GEM655368:GEN655368 GOI655368:GOJ655368 GYE655368:GYF655368 HIA655368:HIB655368 HRW655368:HRX655368 IBS655368:IBT655368 ILO655368:ILP655368 IVK655368:IVL655368 JFG655368:JFH655368 JPC655368:JPD655368 JYY655368:JYZ655368 KIU655368:KIV655368 KSQ655368:KSR655368 LCM655368:LCN655368 LMI655368:LMJ655368 LWE655368:LWF655368 MGA655368:MGB655368 MPW655368:MPX655368 MZS655368:MZT655368 NJO655368:NJP655368 NTK655368:NTL655368 ODG655368:ODH655368 ONC655368:OND655368 OWY655368:OWZ655368 PGU655368:PGV655368 PQQ655368:PQR655368 QAM655368:QAN655368 QKI655368:QKJ655368 QUE655368:QUF655368 REA655368:REB655368 RNW655368:RNX655368 RXS655368:RXT655368 SHO655368:SHP655368 SRK655368:SRL655368 TBG655368:TBH655368 TLC655368:TLD655368 TUY655368:TUZ655368 UEU655368:UEV655368 UOQ655368:UOR655368 UYM655368:UYN655368 VII655368:VIJ655368 VSE655368:VSF655368 WCA655368:WCB655368 WLW655368:WLX655368 WVS655368:WVT655368 K720904:L720904 JG720904:JH720904 TC720904:TD720904 ACY720904:ACZ720904 AMU720904:AMV720904 AWQ720904:AWR720904 BGM720904:BGN720904 BQI720904:BQJ720904 CAE720904:CAF720904 CKA720904:CKB720904 CTW720904:CTX720904 DDS720904:DDT720904 DNO720904:DNP720904 DXK720904:DXL720904 EHG720904:EHH720904 ERC720904:ERD720904 FAY720904:FAZ720904 FKU720904:FKV720904 FUQ720904:FUR720904 GEM720904:GEN720904 GOI720904:GOJ720904 GYE720904:GYF720904 HIA720904:HIB720904 HRW720904:HRX720904 IBS720904:IBT720904 ILO720904:ILP720904 IVK720904:IVL720904 JFG720904:JFH720904 JPC720904:JPD720904 JYY720904:JYZ720904 KIU720904:KIV720904 KSQ720904:KSR720904 LCM720904:LCN720904 LMI720904:LMJ720904 LWE720904:LWF720904 MGA720904:MGB720904 MPW720904:MPX720904 MZS720904:MZT720904 NJO720904:NJP720904 NTK720904:NTL720904 ODG720904:ODH720904 ONC720904:OND720904 OWY720904:OWZ720904 PGU720904:PGV720904 PQQ720904:PQR720904 QAM720904:QAN720904 QKI720904:QKJ720904 QUE720904:QUF720904 REA720904:REB720904 RNW720904:RNX720904 RXS720904:RXT720904 SHO720904:SHP720904 SRK720904:SRL720904 TBG720904:TBH720904 TLC720904:TLD720904 TUY720904:TUZ720904 UEU720904:UEV720904 UOQ720904:UOR720904 UYM720904:UYN720904 VII720904:VIJ720904 VSE720904:VSF720904 WCA720904:WCB720904 WLW720904:WLX720904 WVS720904:WVT720904 K786440:L786440 JG786440:JH786440 TC786440:TD786440 ACY786440:ACZ786440 AMU786440:AMV786440 AWQ786440:AWR786440 BGM786440:BGN786440 BQI786440:BQJ786440 CAE786440:CAF786440 CKA786440:CKB786440 CTW786440:CTX786440 DDS786440:DDT786440 DNO786440:DNP786440 DXK786440:DXL786440 EHG786440:EHH786440 ERC786440:ERD786440 FAY786440:FAZ786440 FKU786440:FKV786440 FUQ786440:FUR786440 GEM786440:GEN786440 GOI786440:GOJ786440 GYE786440:GYF786440 HIA786440:HIB786440 HRW786440:HRX786440 IBS786440:IBT786440 ILO786440:ILP786440 IVK786440:IVL786440 JFG786440:JFH786440 JPC786440:JPD786440 JYY786440:JYZ786440 KIU786440:KIV786440 KSQ786440:KSR786440 LCM786440:LCN786440 LMI786440:LMJ786440 LWE786440:LWF786440 MGA786440:MGB786440 MPW786440:MPX786440 MZS786440:MZT786440 NJO786440:NJP786440 NTK786440:NTL786440 ODG786440:ODH786440 ONC786440:OND786440 OWY786440:OWZ786440 PGU786440:PGV786440 PQQ786440:PQR786440 QAM786440:QAN786440 QKI786440:QKJ786440 QUE786440:QUF786440 REA786440:REB786440 RNW786440:RNX786440 RXS786440:RXT786440 SHO786440:SHP786440 SRK786440:SRL786440 TBG786440:TBH786440 TLC786440:TLD786440 TUY786440:TUZ786440 UEU786440:UEV786440 UOQ786440:UOR786440 UYM786440:UYN786440 VII786440:VIJ786440 VSE786440:VSF786440 WCA786440:WCB786440 WLW786440:WLX786440 WVS786440:WVT786440 K851976:L851976 JG851976:JH851976 TC851976:TD851976 ACY851976:ACZ851976 AMU851976:AMV851976 AWQ851976:AWR851976 BGM851976:BGN851976 BQI851976:BQJ851976 CAE851976:CAF851976 CKA851976:CKB851976 CTW851976:CTX851976 DDS851976:DDT851976 DNO851976:DNP851976 DXK851976:DXL851976 EHG851976:EHH851976 ERC851976:ERD851976 FAY851976:FAZ851976 FKU851976:FKV851976 FUQ851976:FUR851976 GEM851976:GEN851976 GOI851976:GOJ851976 GYE851976:GYF851976 HIA851976:HIB851976 HRW851976:HRX851976 IBS851976:IBT851976 ILO851976:ILP851976 IVK851976:IVL851976 JFG851976:JFH851976 JPC851976:JPD851976 JYY851976:JYZ851976 KIU851976:KIV851976 KSQ851976:KSR851976 LCM851976:LCN851976 LMI851976:LMJ851976 LWE851976:LWF851976 MGA851976:MGB851976 MPW851976:MPX851976 MZS851976:MZT851976 NJO851976:NJP851976 NTK851976:NTL851976 ODG851976:ODH851976 ONC851976:OND851976 OWY851976:OWZ851976 PGU851976:PGV851976 PQQ851976:PQR851976 QAM851976:QAN851976 QKI851976:QKJ851976 QUE851976:QUF851976 REA851976:REB851976 RNW851976:RNX851976 RXS851976:RXT851976 SHO851976:SHP851976 SRK851976:SRL851976 TBG851976:TBH851976 TLC851976:TLD851976 TUY851976:TUZ851976 UEU851976:UEV851976 UOQ851976:UOR851976 UYM851976:UYN851976 VII851976:VIJ851976 VSE851976:VSF851976 WCA851976:WCB851976 WLW851976:WLX851976 WVS851976:WVT851976 K917512:L917512 JG917512:JH917512 TC917512:TD917512 ACY917512:ACZ917512 AMU917512:AMV917512 AWQ917512:AWR917512 BGM917512:BGN917512 BQI917512:BQJ917512 CAE917512:CAF917512 CKA917512:CKB917512 CTW917512:CTX917512 DDS917512:DDT917512 DNO917512:DNP917512 DXK917512:DXL917512 EHG917512:EHH917512 ERC917512:ERD917512 FAY917512:FAZ917512 FKU917512:FKV917512 FUQ917512:FUR917512 GEM917512:GEN917512 GOI917512:GOJ917512 GYE917512:GYF917512 HIA917512:HIB917512 HRW917512:HRX917512 IBS917512:IBT917512 ILO917512:ILP917512 IVK917512:IVL917512 JFG917512:JFH917512 JPC917512:JPD917512 JYY917512:JYZ917512 KIU917512:KIV917512 KSQ917512:KSR917512 LCM917512:LCN917512 LMI917512:LMJ917512 LWE917512:LWF917512 MGA917512:MGB917512 MPW917512:MPX917512 MZS917512:MZT917512 NJO917512:NJP917512 NTK917512:NTL917512 ODG917512:ODH917512 ONC917512:OND917512 OWY917512:OWZ917512 PGU917512:PGV917512 PQQ917512:PQR917512 QAM917512:QAN917512 QKI917512:QKJ917512 QUE917512:QUF917512 REA917512:REB917512 RNW917512:RNX917512 RXS917512:RXT917512 SHO917512:SHP917512 SRK917512:SRL917512 TBG917512:TBH917512 TLC917512:TLD917512 TUY917512:TUZ917512 UEU917512:UEV917512 UOQ917512:UOR917512 UYM917512:UYN917512 VII917512:VIJ917512 VSE917512:VSF917512 WCA917512:WCB917512 WLW917512:WLX917512 WVS917512:WVT917512 K983048:L983048 JG983048:JH983048 TC983048:TD983048 ACY983048:ACZ983048 AMU983048:AMV983048 AWQ983048:AWR983048 BGM983048:BGN983048 BQI983048:BQJ983048 CAE983048:CAF983048 CKA983048:CKB983048 CTW983048:CTX983048 DDS983048:DDT983048 DNO983048:DNP983048 DXK983048:DXL983048 EHG983048:EHH983048 ERC983048:ERD983048 FAY983048:FAZ983048 FKU983048:FKV983048 FUQ983048:FUR983048 GEM983048:GEN983048 GOI983048:GOJ983048 GYE983048:GYF983048 HIA983048:HIB983048 HRW983048:HRX983048 IBS983048:IBT983048 ILO983048:ILP983048 IVK983048:IVL983048 JFG983048:JFH983048 JPC983048:JPD983048 JYY983048:JYZ983048 KIU983048:KIV983048 KSQ983048:KSR983048 LCM983048:LCN983048 LMI983048:LMJ983048 LWE983048:LWF983048 MGA983048:MGB983048 MPW983048:MPX983048 MZS983048:MZT983048 NJO983048:NJP983048 NTK983048:NTL983048 ODG983048:ODH983048 ONC983048:OND983048 OWY983048:OWZ983048 PGU983048:PGV983048 PQQ983048:PQR983048 QAM983048:QAN983048 QKI983048:QKJ983048 QUE983048:QUF983048 REA983048:REB983048 RNW983048:RNX983048 RXS983048:RXT983048 SHO983048:SHP983048 SRK983048:SRL983048 TBG983048:TBH983048 TLC983048:TLD983048 TUY983048:TUZ983048 UEU983048:UEV983048 UOQ983048:UOR983048 UYM983048:UYN983048 VII983048:VIJ983048 VSE983048:VSF983048 WCA983048:WCB983048 WLW983048:WLX983048 WVS983048:WVT983048" xr:uid="{B6792A48-6B9D-45AA-8F95-54A48AE16ABF}">
      <formula1>$H$54:$H$56</formula1>
    </dataValidation>
    <dataValidation type="list" allowBlank="1" showInputMessage="1" showErrorMessage="1" sqref="WVS983050:WVT983050 JG10:JH10 TC10:TD10 ACY10:ACZ10 AMU10:AMV10 AWQ10:AWR10 BGM10:BGN10 BQI10:BQJ10 CAE10:CAF10 CKA10:CKB10 CTW10:CTX10 DDS10:DDT10 DNO10:DNP10 DXK10:DXL10 EHG10:EHH10 ERC10:ERD10 FAY10:FAZ10 FKU10:FKV10 FUQ10:FUR10 GEM10:GEN10 GOI10:GOJ10 GYE10:GYF10 HIA10:HIB10 HRW10:HRX10 IBS10:IBT10 ILO10:ILP10 IVK10:IVL10 JFG10:JFH10 JPC10:JPD10 JYY10:JYZ10 KIU10:KIV10 KSQ10:KSR10 LCM10:LCN10 LMI10:LMJ10 LWE10:LWF10 MGA10:MGB10 MPW10:MPX10 MZS10:MZT10 NJO10:NJP10 NTK10:NTL10 ODG10:ODH10 ONC10:OND10 OWY10:OWZ10 PGU10:PGV10 PQQ10:PQR10 QAM10:QAN10 QKI10:QKJ10 QUE10:QUF10 REA10:REB10 RNW10:RNX10 RXS10:RXT10 SHO10:SHP10 SRK10:SRL10 TBG10:TBH10 TLC10:TLD10 TUY10:TUZ10 UEU10:UEV10 UOQ10:UOR10 UYM10:UYN10 VII10:VIJ10 VSE10:VSF10 WCA10:WCB10 WLW10:WLX10 WVS10:WVT10 K65546:L65546 JG65546:JH65546 TC65546:TD65546 ACY65546:ACZ65546 AMU65546:AMV65546 AWQ65546:AWR65546 BGM65546:BGN65546 BQI65546:BQJ65546 CAE65546:CAF65546 CKA65546:CKB65546 CTW65546:CTX65546 DDS65546:DDT65546 DNO65546:DNP65546 DXK65546:DXL65546 EHG65546:EHH65546 ERC65546:ERD65546 FAY65546:FAZ65546 FKU65546:FKV65546 FUQ65546:FUR65546 GEM65546:GEN65546 GOI65546:GOJ65546 GYE65546:GYF65546 HIA65546:HIB65546 HRW65546:HRX65546 IBS65546:IBT65546 ILO65546:ILP65546 IVK65546:IVL65546 JFG65546:JFH65546 JPC65546:JPD65546 JYY65546:JYZ65546 KIU65546:KIV65546 KSQ65546:KSR65546 LCM65546:LCN65546 LMI65546:LMJ65546 LWE65546:LWF65546 MGA65546:MGB65546 MPW65546:MPX65546 MZS65546:MZT65546 NJO65546:NJP65546 NTK65546:NTL65546 ODG65546:ODH65546 ONC65546:OND65546 OWY65546:OWZ65546 PGU65546:PGV65546 PQQ65546:PQR65546 QAM65546:QAN65546 QKI65546:QKJ65546 QUE65546:QUF65546 REA65546:REB65546 RNW65546:RNX65546 RXS65546:RXT65546 SHO65546:SHP65546 SRK65546:SRL65546 TBG65546:TBH65546 TLC65546:TLD65546 TUY65546:TUZ65546 UEU65546:UEV65546 UOQ65546:UOR65546 UYM65546:UYN65546 VII65546:VIJ65546 VSE65546:VSF65546 WCA65546:WCB65546 WLW65546:WLX65546 WVS65546:WVT65546 K131082:L131082 JG131082:JH131082 TC131082:TD131082 ACY131082:ACZ131082 AMU131082:AMV131082 AWQ131082:AWR131082 BGM131082:BGN131082 BQI131082:BQJ131082 CAE131082:CAF131082 CKA131082:CKB131082 CTW131082:CTX131082 DDS131082:DDT131082 DNO131082:DNP131082 DXK131082:DXL131082 EHG131082:EHH131082 ERC131082:ERD131082 FAY131082:FAZ131082 FKU131082:FKV131082 FUQ131082:FUR131082 GEM131082:GEN131082 GOI131082:GOJ131082 GYE131082:GYF131082 HIA131082:HIB131082 HRW131082:HRX131082 IBS131082:IBT131082 ILO131082:ILP131082 IVK131082:IVL131082 JFG131082:JFH131082 JPC131082:JPD131082 JYY131082:JYZ131082 KIU131082:KIV131082 KSQ131082:KSR131082 LCM131082:LCN131082 LMI131082:LMJ131082 LWE131082:LWF131082 MGA131082:MGB131082 MPW131082:MPX131082 MZS131082:MZT131082 NJO131082:NJP131082 NTK131082:NTL131082 ODG131082:ODH131082 ONC131082:OND131082 OWY131082:OWZ131082 PGU131082:PGV131082 PQQ131082:PQR131082 QAM131082:QAN131082 QKI131082:QKJ131082 QUE131082:QUF131082 REA131082:REB131082 RNW131082:RNX131082 RXS131082:RXT131082 SHO131082:SHP131082 SRK131082:SRL131082 TBG131082:TBH131082 TLC131082:TLD131082 TUY131082:TUZ131082 UEU131082:UEV131082 UOQ131082:UOR131082 UYM131082:UYN131082 VII131082:VIJ131082 VSE131082:VSF131082 WCA131082:WCB131082 WLW131082:WLX131082 WVS131082:WVT131082 K196618:L196618 JG196618:JH196618 TC196618:TD196618 ACY196618:ACZ196618 AMU196618:AMV196618 AWQ196618:AWR196618 BGM196618:BGN196618 BQI196618:BQJ196618 CAE196618:CAF196618 CKA196618:CKB196618 CTW196618:CTX196618 DDS196618:DDT196618 DNO196618:DNP196618 DXK196618:DXL196618 EHG196618:EHH196618 ERC196618:ERD196618 FAY196618:FAZ196618 FKU196618:FKV196618 FUQ196618:FUR196618 GEM196618:GEN196618 GOI196618:GOJ196618 GYE196618:GYF196618 HIA196618:HIB196618 HRW196618:HRX196618 IBS196618:IBT196618 ILO196618:ILP196618 IVK196618:IVL196618 JFG196618:JFH196618 JPC196618:JPD196618 JYY196618:JYZ196618 KIU196618:KIV196618 KSQ196618:KSR196618 LCM196618:LCN196618 LMI196618:LMJ196618 LWE196618:LWF196618 MGA196618:MGB196618 MPW196618:MPX196618 MZS196618:MZT196618 NJO196618:NJP196618 NTK196618:NTL196618 ODG196618:ODH196618 ONC196618:OND196618 OWY196618:OWZ196618 PGU196618:PGV196618 PQQ196618:PQR196618 QAM196618:QAN196618 QKI196618:QKJ196618 QUE196618:QUF196618 REA196618:REB196618 RNW196618:RNX196618 RXS196618:RXT196618 SHO196618:SHP196618 SRK196618:SRL196618 TBG196618:TBH196618 TLC196618:TLD196618 TUY196618:TUZ196618 UEU196618:UEV196618 UOQ196618:UOR196618 UYM196618:UYN196618 VII196618:VIJ196618 VSE196618:VSF196618 WCA196618:WCB196618 WLW196618:WLX196618 WVS196618:WVT196618 K262154:L262154 JG262154:JH262154 TC262154:TD262154 ACY262154:ACZ262154 AMU262154:AMV262154 AWQ262154:AWR262154 BGM262154:BGN262154 BQI262154:BQJ262154 CAE262154:CAF262154 CKA262154:CKB262154 CTW262154:CTX262154 DDS262154:DDT262154 DNO262154:DNP262154 DXK262154:DXL262154 EHG262154:EHH262154 ERC262154:ERD262154 FAY262154:FAZ262154 FKU262154:FKV262154 FUQ262154:FUR262154 GEM262154:GEN262154 GOI262154:GOJ262154 GYE262154:GYF262154 HIA262154:HIB262154 HRW262154:HRX262154 IBS262154:IBT262154 ILO262154:ILP262154 IVK262154:IVL262154 JFG262154:JFH262154 JPC262154:JPD262154 JYY262154:JYZ262154 KIU262154:KIV262154 KSQ262154:KSR262154 LCM262154:LCN262154 LMI262154:LMJ262154 LWE262154:LWF262154 MGA262154:MGB262154 MPW262154:MPX262154 MZS262154:MZT262154 NJO262154:NJP262154 NTK262154:NTL262154 ODG262154:ODH262154 ONC262154:OND262154 OWY262154:OWZ262154 PGU262154:PGV262154 PQQ262154:PQR262154 QAM262154:QAN262154 QKI262154:QKJ262154 QUE262154:QUF262154 REA262154:REB262154 RNW262154:RNX262154 RXS262154:RXT262154 SHO262154:SHP262154 SRK262154:SRL262154 TBG262154:TBH262154 TLC262154:TLD262154 TUY262154:TUZ262154 UEU262154:UEV262154 UOQ262154:UOR262154 UYM262154:UYN262154 VII262154:VIJ262154 VSE262154:VSF262154 WCA262154:WCB262154 WLW262154:WLX262154 WVS262154:WVT262154 K327690:L327690 JG327690:JH327690 TC327690:TD327690 ACY327690:ACZ327690 AMU327690:AMV327690 AWQ327690:AWR327690 BGM327690:BGN327690 BQI327690:BQJ327690 CAE327690:CAF327690 CKA327690:CKB327690 CTW327690:CTX327690 DDS327690:DDT327690 DNO327690:DNP327690 DXK327690:DXL327690 EHG327690:EHH327690 ERC327690:ERD327690 FAY327690:FAZ327690 FKU327690:FKV327690 FUQ327690:FUR327690 GEM327690:GEN327690 GOI327690:GOJ327690 GYE327690:GYF327690 HIA327690:HIB327690 HRW327690:HRX327690 IBS327690:IBT327690 ILO327690:ILP327690 IVK327690:IVL327690 JFG327690:JFH327690 JPC327690:JPD327690 JYY327690:JYZ327690 KIU327690:KIV327690 KSQ327690:KSR327690 LCM327690:LCN327690 LMI327690:LMJ327690 LWE327690:LWF327690 MGA327690:MGB327690 MPW327690:MPX327690 MZS327690:MZT327690 NJO327690:NJP327690 NTK327690:NTL327690 ODG327690:ODH327690 ONC327690:OND327690 OWY327690:OWZ327690 PGU327690:PGV327690 PQQ327690:PQR327690 QAM327690:QAN327690 QKI327690:QKJ327690 QUE327690:QUF327690 REA327690:REB327690 RNW327690:RNX327690 RXS327690:RXT327690 SHO327690:SHP327690 SRK327690:SRL327690 TBG327690:TBH327690 TLC327690:TLD327690 TUY327690:TUZ327690 UEU327690:UEV327690 UOQ327690:UOR327690 UYM327690:UYN327690 VII327690:VIJ327690 VSE327690:VSF327690 WCA327690:WCB327690 WLW327690:WLX327690 WVS327690:WVT327690 K393226:L393226 JG393226:JH393226 TC393226:TD393226 ACY393226:ACZ393226 AMU393226:AMV393226 AWQ393226:AWR393226 BGM393226:BGN393226 BQI393226:BQJ393226 CAE393226:CAF393226 CKA393226:CKB393226 CTW393226:CTX393226 DDS393226:DDT393226 DNO393226:DNP393226 DXK393226:DXL393226 EHG393226:EHH393226 ERC393226:ERD393226 FAY393226:FAZ393226 FKU393226:FKV393226 FUQ393226:FUR393226 GEM393226:GEN393226 GOI393226:GOJ393226 GYE393226:GYF393226 HIA393226:HIB393226 HRW393226:HRX393226 IBS393226:IBT393226 ILO393226:ILP393226 IVK393226:IVL393226 JFG393226:JFH393226 JPC393226:JPD393226 JYY393226:JYZ393226 KIU393226:KIV393226 KSQ393226:KSR393226 LCM393226:LCN393226 LMI393226:LMJ393226 LWE393226:LWF393226 MGA393226:MGB393226 MPW393226:MPX393226 MZS393226:MZT393226 NJO393226:NJP393226 NTK393226:NTL393226 ODG393226:ODH393226 ONC393226:OND393226 OWY393226:OWZ393226 PGU393226:PGV393226 PQQ393226:PQR393226 QAM393226:QAN393226 QKI393226:QKJ393226 QUE393226:QUF393226 REA393226:REB393226 RNW393226:RNX393226 RXS393226:RXT393226 SHO393226:SHP393226 SRK393226:SRL393226 TBG393226:TBH393226 TLC393226:TLD393226 TUY393226:TUZ393226 UEU393226:UEV393226 UOQ393226:UOR393226 UYM393226:UYN393226 VII393226:VIJ393226 VSE393226:VSF393226 WCA393226:WCB393226 WLW393226:WLX393226 WVS393226:WVT393226 K458762:L458762 JG458762:JH458762 TC458762:TD458762 ACY458762:ACZ458762 AMU458762:AMV458762 AWQ458762:AWR458762 BGM458762:BGN458762 BQI458762:BQJ458762 CAE458762:CAF458762 CKA458762:CKB458762 CTW458762:CTX458762 DDS458762:DDT458762 DNO458762:DNP458762 DXK458762:DXL458762 EHG458762:EHH458762 ERC458762:ERD458762 FAY458762:FAZ458762 FKU458762:FKV458762 FUQ458762:FUR458762 GEM458762:GEN458762 GOI458762:GOJ458762 GYE458762:GYF458762 HIA458762:HIB458762 HRW458762:HRX458762 IBS458762:IBT458762 ILO458762:ILP458762 IVK458762:IVL458762 JFG458762:JFH458762 JPC458762:JPD458762 JYY458762:JYZ458762 KIU458762:KIV458762 KSQ458762:KSR458762 LCM458762:LCN458762 LMI458762:LMJ458762 LWE458762:LWF458762 MGA458762:MGB458762 MPW458762:MPX458762 MZS458762:MZT458762 NJO458762:NJP458762 NTK458762:NTL458762 ODG458762:ODH458762 ONC458762:OND458762 OWY458762:OWZ458762 PGU458762:PGV458762 PQQ458762:PQR458762 QAM458762:QAN458762 QKI458762:QKJ458762 QUE458762:QUF458762 REA458762:REB458762 RNW458762:RNX458762 RXS458762:RXT458762 SHO458762:SHP458762 SRK458762:SRL458762 TBG458762:TBH458762 TLC458762:TLD458762 TUY458762:TUZ458762 UEU458762:UEV458762 UOQ458762:UOR458762 UYM458762:UYN458762 VII458762:VIJ458762 VSE458762:VSF458762 WCA458762:WCB458762 WLW458762:WLX458762 WVS458762:WVT458762 K524298:L524298 JG524298:JH524298 TC524298:TD524298 ACY524298:ACZ524298 AMU524298:AMV524298 AWQ524298:AWR524298 BGM524298:BGN524298 BQI524298:BQJ524298 CAE524298:CAF524298 CKA524298:CKB524298 CTW524298:CTX524298 DDS524298:DDT524298 DNO524298:DNP524298 DXK524298:DXL524298 EHG524298:EHH524298 ERC524298:ERD524298 FAY524298:FAZ524298 FKU524298:FKV524298 FUQ524298:FUR524298 GEM524298:GEN524298 GOI524298:GOJ524298 GYE524298:GYF524298 HIA524298:HIB524298 HRW524298:HRX524298 IBS524298:IBT524298 ILO524298:ILP524298 IVK524298:IVL524298 JFG524298:JFH524298 JPC524298:JPD524298 JYY524298:JYZ524298 KIU524298:KIV524298 KSQ524298:KSR524298 LCM524298:LCN524298 LMI524298:LMJ524298 LWE524298:LWF524298 MGA524298:MGB524298 MPW524298:MPX524298 MZS524298:MZT524298 NJO524298:NJP524298 NTK524298:NTL524298 ODG524298:ODH524298 ONC524298:OND524298 OWY524298:OWZ524298 PGU524298:PGV524298 PQQ524298:PQR524298 QAM524298:QAN524298 QKI524298:QKJ524298 QUE524298:QUF524298 REA524298:REB524298 RNW524298:RNX524298 RXS524298:RXT524298 SHO524298:SHP524298 SRK524298:SRL524298 TBG524298:TBH524298 TLC524298:TLD524298 TUY524298:TUZ524298 UEU524298:UEV524298 UOQ524298:UOR524298 UYM524298:UYN524298 VII524298:VIJ524298 VSE524298:VSF524298 WCA524298:WCB524298 WLW524298:WLX524298 WVS524298:WVT524298 K589834:L589834 JG589834:JH589834 TC589834:TD589834 ACY589834:ACZ589834 AMU589834:AMV589834 AWQ589834:AWR589834 BGM589834:BGN589834 BQI589834:BQJ589834 CAE589834:CAF589834 CKA589834:CKB589834 CTW589834:CTX589834 DDS589834:DDT589834 DNO589834:DNP589834 DXK589834:DXL589834 EHG589834:EHH589834 ERC589834:ERD589834 FAY589834:FAZ589834 FKU589834:FKV589834 FUQ589834:FUR589834 GEM589834:GEN589834 GOI589834:GOJ589834 GYE589834:GYF589834 HIA589834:HIB589834 HRW589834:HRX589834 IBS589834:IBT589834 ILO589834:ILP589834 IVK589834:IVL589834 JFG589834:JFH589834 JPC589834:JPD589834 JYY589834:JYZ589834 KIU589834:KIV589834 KSQ589834:KSR589834 LCM589834:LCN589834 LMI589834:LMJ589834 LWE589834:LWF589834 MGA589834:MGB589834 MPW589834:MPX589834 MZS589834:MZT589834 NJO589834:NJP589834 NTK589834:NTL589834 ODG589834:ODH589834 ONC589834:OND589834 OWY589834:OWZ589834 PGU589834:PGV589834 PQQ589834:PQR589834 QAM589834:QAN589834 QKI589834:QKJ589834 QUE589834:QUF589834 REA589834:REB589834 RNW589834:RNX589834 RXS589834:RXT589834 SHO589834:SHP589834 SRK589834:SRL589834 TBG589834:TBH589834 TLC589834:TLD589834 TUY589834:TUZ589834 UEU589834:UEV589834 UOQ589834:UOR589834 UYM589834:UYN589834 VII589834:VIJ589834 VSE589834:VSF589834 WCA589834:WCB589834 WLW589834:WLX589834 WVS589834:WVT589834 K655370:L655370 JG655370:JH655370 TC655370:TD655370 ACY655370:ACZ655370 AMU655370:AMV655370 AWQ655370:AWR655370 BGM655370:BGN655370 BQI655370:BQJ655370 CAE655370:CAF655370 CKA655370:CKB655370 CTW655370:CTX655370 DDS655370:DDT655370 DNO655370:DNP655370 DXK655370:DXL655370 EHG655370:EHH655370 ERC655370:ERD655370 FAY655370:FAZ655370 FKU655370:FKV655370 FUQ655370:FUR655370 GEM655370:GEN655370 GOI655370:GOJ655370 GYE655370:GYF655370 HIA655370:HIB655370 HRW655370:HRX655370 IBS655370:IBT655370 ILO655370:ILP655370 IVK655370:IVL655370 JFG655370:JFH655370 JPC655370:JPD655370 JYY655370:JYZ655370 KIU655370:KIV655370 KSQ655370:KSR655370 LCM655370:LCN655370 LMI655370:LMJ655370 LWE655370:LWF655370 MGA655370:MGB655370 MPW655370:MPX655370 MZS655370:MZT655370 NJO655370:NJP655370 NTK655370:NTL655370 ODG655370:ODH655370 ONC655370:OND655370 OWY655370:OWZ655370 PGU655370:PGV655370 PQQ655370:PQR655370 QAM655370:QAN655370 QKI655370:QKJ655370 QUE655370:QUF655370 REA655370:REB655370 RNW655370:RNX655370 RXS655370:RXT655370 SHO655370:SHP655370 SRK655370:SRL655370 TBG655370:TBH655370 TLC655370:TLD655370 TUY655370:TUZ655370 UEU655370:UEV655370 UOQ655370:UOR655370 UYM655370:UYN655370 VII655370:VIJ655370 VSE655370:VSF655370 WCA655370:WCB655370 WLW655370:WLX655370 WVS655370:WVT655370 K720906:L720906 JG720906:JH720906 TC720906:TD720906 ACY720906:ACZ720906 AMU720906:AMV720906 AWQ720906:AWR720906 BGM720906:BGN720906 BQI720906:BQJ720906 CAE720906:CAF720906 CKA720906:CKB720906 CTW720906:CTX720906 DDS720906:DDT720906 DNO720906:DNP720906 DXK720906:DXL720906 EHG720906:EHH720906 ERC720906:ERD720906 FAY720906:FAZ720906 FKU720906:FKV720906 FUQ720906:FUR720906 GEM720906:GEN720906 GOI720906:GOJ720906 GYE720906:GYF720906 HIA720906:HIB720906 HRW720906:HRX720906 IBS720906:IBT720906 ILO720906:ILP720906 IVK720906:IVL720906 JFG720906:JFH720906 JPC720906:JPD720906 JYY720906:JYZ720906 KIU720906:KIV720906 KSQ720906:KSR720906 LCM720906:LCN720906 LMI720906:LMJ720906 LWE720906:LWF720906 MGA720906:MGB720906 MPW720906:MPX720906 MZS720906:MZT720906 NJO720906:NJP720906 NTK720906:NTL720906 ODG720906:ODH720906 ONC720906:OND720906 OWY720906:OWZ720906 PGU720906:PGV720906 PQQ720906:PQR720906 QAM720906:QAN720906 QKI720906:QKJ720906 QUE720906:QUF720906 REA720906:REB720906 RNW720906:RNX720906 RXS720906:RXT720906 SHO720906:SHP720906 SRK720906:SRL720906 TBG720906:TBH720906 TLC720906:TLD720906 TUY720906:TUZ720906 UEU720906:UEV720906 UOQ720906:UOR720906 UYM720906:UYN720906 VII720906:VIJ720906 VSE720906:VSF720906 WCA720906:WCB720906 WLW720906:WLX720906 WVS720906:WVT720906 K786442:L786442 JG786442:JH786442 TC786442:TD786442 ACY786442:ACZ786442 AMU786442:AMV786442 AWQ786442:AWR786442 BGM786442:BGN786442 BQI786442:BQJ786442 CAE786442:CAF786442 CKA786442:CKB786442 CTW786442:CTX786442 DDS786442:DDT786442 DNO786442:DNP786442 DXK786442:DXL786442 EHG786442:EHH786442 ERC786442:ERD786442 FAY786442:FAZ786442 FKU786442:FKV786442 FUQ786442:FUR786442 GEM786442:GEN786442 GOI786442:GOJ786442 GYE786442:GYF786442 HIA786442:HIB786442 HRW786442:HRX786442 IBS786442:IBT786442 ILO786442:ILP786442 IVK786442:IVL786442 JFG786442:JFH786442 JPC786442:JPD786442 JYY786442:JYZ786442 KIU786442:KIV786442 KSQ786442:KSR786442 LCM786442:LCN786442 LMI786442:LMJ786442 LWE786442:LWF786442 MGA786442:MGB786442 MPW786442:MPX786442 MZS786442:MZT786442 NJO786442:NJP786442 NTK786442:NTL786442 ODG786442:ODH786442 ONC786442:OND786442 OWY786442:OWZ786442 PGU786442:PGV786442 PQQ786442:PQR786442 QAM786442:QAN786442 QKI786442:QKJ786442 QUE786442:QUF786442 REA786442:REB786442 RNW786442:RNX786442 RXS786442:RXT786442 SHO786442:SHP786442 SRK786442:SRL786442 TBG786442:TBH786442 TLC786442:TLD786442 TUY786442:TUZ786442 UEU786442:UEV786442 UOQ786442:UOR786442 UYM786442:UYN786442 VII786442:VIJ786442 VSE786442:VSF786442 WCA786442:WCB786442 WLW786442:WLX786442 WVS786442:WVT786442 K851978:L851978 JG851978:JH851978 TC851978:TD851978 ACY851978:ACZ851978 AMU851978:AMV851978 AWQ851978:AWR851978 BGM851978:BGN851978 BQI851978:BQJ851978 CAE851978:CAF851978 CKA851978:CKB851978 CTW851978:CTX851978 DDS851978:DDT851978 DNO851978:DNP851978 DXK851978:DXL851978 EHG851978:EHH851978 ERC851978:ERD851978 FAY851978:FAZ851978 FKU851978:FKV851978 FUQ851978:FUR851978 GEM851978:GEN851978 GOI851978:GOJ851978 GYE851978:GYF851978 HIA851978:HIB851978 HRW851978:HRX851978 IBS851978:IBT851978 ILO851978:ILP851978 IVK851978:IVL851978 JFG851978:JFH851978 JPC851978:JPD851978 JYY851978:JYZ851978 KIU851978:KIV851978 KSQ851978:KSR851978 LCM851978:LCN851978 LMI851978:LMJ851978 LWE851978:LWF851978 MGA851978:MGB851978 MPW851978:MPX851978 MZS851978:MZT851978 NJO851978:NJP851978 NTK851978:NTL851978 ODG851978:ODH851978 ONC851978:OND851978 OWY851978:OWZ851978 PGU851978:PGV851978 PQQ851978:PQR851978 QAM851978:QAN851978 QKI851978:QKJ851978 QUE851978:QUF851978 REA851978:REB851978 RNW851978:RNX851978 RXS851978:RXT851978 SHO851978:SHP851978 SRK851978:SRL851978 TBG851978:TBH851978 TLC851978:TLD851978 TUY851978:TUZ851978 UEU851978:UEV851978 UOQ851978:UOR851978 UYM851978:UYN851978 VII851978:VIJ851978 VSE851978:VSF851978 WCA851978:WCB851978 WLW851978:WLX851978 WVS851978:WVT851978 K917514:L917514 JG917514:JH917514 TC917514:TD917514 ACY917514:ACZ917514 AMU917514:AMV917514 AWQ917514:AWR917514 BGM917514:BGN917514 BQI917514:BQJ917514 CAE917514:CAF917514 CKA917514:CKB917514 CTW917514:CTX917514 DDS917514:DDT917514 DNO917514:DNP917514 DXK917514:DXL917514 EHG917514:EHH917514 ERC917514:ERD917514 FAY917514:FAZ917514 FKU917514:FKV917514 FUQ917514:FUR917514 GEM917514:GEN917514 GOI917514:GOJ917514 GYE917514:GYF917514 HIA917514:HIB917514 HRW917514:HRX917514 IBS917514:IBT917514 ILO917514:ILP917514 IVK917514:IVL917514 JFG917514:JFH917514 JPC917514:JPD917514 JYY917514:JYZ917514 KIU917514:KIV917514 KSQ917514:KSR917514 LCM917514:LCN917514 LMI917514:LMJ917514 LWE917514:LWF917514 MGA917514:MGB917514 MPW917514:MPX917514 MZS917514:MZT917514 NJO917514:NJP917514 NTK917514:NTL917514 ODG917514:ODH917514 ONC917514:OND917514 OWY917514:OWZ917514 PGU917514:PGV917514 PQQ917514:PQR917514 QAM917514:QAN917514 QKI917514:QKJ917514 QUE917514:QUF917514 REA917514:REB917514 RNW917514:RNX917514 RXS917514:RXT917514 SHO917514:SHP917514 SRK917514:SRL917514 TBG917514:TBH917514 TLC917514:TLD917514 TUY917514:TUZ917514 UEU917514:UEV917514 UOQ917514:UOR917514 UYM917514:UYN917514 VII917514:VIJ917514 VSE917514:VSF917514 WCA917514:WCB917514 WLW917514:WLX917514 WVS917514:WVT917514 K983050:L983050 JG983050:JH983050 TC983050:TD983050 ACY983050:ACZ983050 AMU983050:AMV983050 AWQ983050:AWR983050 BGM983050:BGN983050 BQI983050:BQJ983050 CAE983050:CAF983050 CKA983050:CKB983050 CTW983050:CTX983050 DDS983050:DDT983050 DNO983050:DNP983050 DXK983050:DXL983050 EHG983050:EHH983050 ERC983050:ERD983050 FAY983050:FAZ983050 FKU983050:FKV983050 FUQ983050:FUR983050 GEM983050:GEN983050 GOI983050:GOJ983050 GYE983050:GYF983050 HIA983050:HIB983050 HRW983050:HRX983050 IBS983050:IBT983050 ILO983050:ILP983050 IVK983050:IVL983050 JFG983050:JFH983050 JPC983050:JPD983050 JYY983050:JYZ983050 KIU983050:KIV983050 KSQ983050:KSR983050 LCM983050:LCN983050 LMI983050:LMJ983050 LWE983050:LWF983050 MGA983050:MGB983050 MPW983050:MPX983050 MZS983050:MZT983050 NJO983050:NJP983050 NTK983050:NTL983050 ODG983050:ODH983050 ONC983050:OND983050 OWY983050:OWZ983050 PGU983050:PGV983050 PQQ983050:PQR983050 QAM983050:QAN983050 QKI983050:QKJ983050 QUE983050:QUF983050 REA983050:REB983050 RNW983050:RNX983050 RXS983050:RXT983050 SHO983050:SHP983050 SRK983050:SRL983050 TBG983050:TBH983050 TLC983050:TLD983050 TUY983050:TUZ983050 UEU983050:UEV983050 UOQ983050:UOR983050 UYM983050:UYN983050 VII983050:VIJ983050 VSE983050:VSF983050 WCA983050:WCB983050 WLW983050:WLX983050" xr:uid="{0781EEC3-ED2D-4448-AB72-F905978D20F6}">
      <formula1>$B$53:$B$54</formula1>
    </dataValidation>
    <dataValidation allowBlank="1" showInputMessage="1" sqref="WVK983053:WVT983062 IY13:JH22 SU13:TD22 ACQ13:ACZ22 AMM13:AMV22 AWI13:AWR22 BGE13:BGN22 BQA13:BQJ22 BZW13:CAF22 CJS13:CKB22 CTO13:CTX22 DDK13:DDT22 DNG13:DNP22 DXC13:DXL22 EGY13:EHH22 EQU13:ERD22 FAQ13:FAZ22 FKM13:FKV22 FUI13:FUR22 GEE13:GEN22 GOA13:GOJ22 GXW13:GYF22 HHS13:HIB22 HRO13:HRX22 IBK13:IBT22 ILG13:ILP22 IVC13:IVL22 JEY13:JFH22 JOU13:JPD22 JYQ13:JYZ22 KIM13:KIV22 KSI13:KSR22 LCE13:LCN22 LMA13:LMJ22 LVW13:LWF22 MFS13:MGB22 MPO13:MPX22 MZK13:MZT22 NJG13:NJP22 NTC13:NTL22 OCY13:ODH22 OMU13:OND22 OWQ13:OWZ22 PGM13:PGV22 PQI13:PQR22 QAE13:QAN22 QKA13:QKJ22 QTW13:QUF22 RDS13:REB22 RNO13:RNX22 RXK13:RXT22 SHG13:SHP22 SRC13:SRL22 TAY13:TBH22 TKU13:TLD22 TUQ13:TUZ22 UEM13:UEV22 UOI13:UOR22 UYE13:UYN22 VIA13:VIJ22 VRW13:VSF22 WBS13:WCB22 WLO13:WLX22 WVK13:WVT22 IY65549:JH65558 SU65549:TD65558 ACQ65549:ACZ65558 AMM65549:AMV65558 AWI65549:AWR65558 BGE65549:BGN65558 BQA65549:BQJ65558 BZW65549:CAF65558 CJS65549:CKB65558 CTO65549:CTX65558 DDK65549:DDT65558 DNG65549:DNP65558 DXC65549:DXL65558 EGY65549:EHH65558 EQU65549:ERD65558 FAQ65549:FAZ65558 FKM65549:FKV65558 FUI65549:FUR65558 GEE65549:GEN65558 GOA65549:GOJ65558 GXW65549:GYF65558 HHS65549:HIB65558 HRO65549:HRX65558 IBK65549:IBT65558 ILG65549:ILP65558 IVC65549:IVL65558 JEY65549:JFH65558 JOU65549:JPD65558 JYQ65549:JYZ65558 KIM65549:KIV65558 KSI65549:KSR65558 LCE65549:LCN65558 LMA65549:LMJ65558 LVW65549:LWF65558 MFS65549:MGB65558 MPO65549:MPX65558 MZK65549:MZT65558 NJG65549:NJP65558 NTC65549:NTL65558 OCY65549:ODH65558 OMU65549:OND65558 OWQ65549:OWZ65558 PGM65549:PGV65558 PQI65549:PQR65558 QAE65549:QAN65558 QKA65549:QKJ65558 QTW65549:QUF65558 RDS65549:REB65558 RNO65549:RNX65558 RXK65549:RXT65558 SHG65549:SHP65558 SRC65549:SRL65558 TAY65549:TBH65558 TKU65549:TLD65558 TUQ65549:TUZ65558 UEM65549:UEV65558 UOI65549:UOR65558 UYE65549:UYN65558 VIA65549:VIJ65558 VRW65549:VSF65558 WBS65549:WCB65558 WLO65549:WLX65558 WVK65549:WVT65558 IY131085:JH131094 SU131085:TD131094 ACQ131085:ACZ131094 AMM131085:AMV131094 AWI131085:AWR131094 BGE131085:BGN131094 BQA131085:BQJ131094 BZW131085:CAF131094 CJS131085:CKB131094 CTO131085:CTX131094 DDK131085:DDT131094 DNG131085:DNP131094 DXC131085:DXL131094 EGY131085:EHH131094 EQU131085:ERD131094 FAQ131085:FAZ131094 FKM131085:FKV131094 FUI131085:FUR131094 GEE131085:GEN131094 GOA131085:GOJ131094 GXW131085:GYF131094 HHS131085:HIB131094 HRO131085:HRX131094 IBK131085:IBT131094 ILG131085:ILP131094 IVC131085:IVL131094 JEY131085:JFH131094 JOU131085:JPD131094 JYQ131085:JYZ131094 KIM131085:KIV131094 KSI131085:KSR131094 LCE131085:LCN131094 LMA131085:LMJ131094 LVW131085:LWF131094 MFS131085:MGB131094 MPO131085:MPX131094 MZK131085:MZT131094 NJG131085:NJP131094 NTC131085:NTL131094 OCY131085:ODH131094 OMU131085:OND131094 OWQ131085:OWZ131094 PGM131085:PGV131094 PQI131085:PQR131094 QAE131085:QAN131094 QKA131085:QKJ131094 QTW131085:QUF131094 RDS131085:REB131094 RNO131085:RNX131094 RXK131085:RXT131094 SHG131085:SHP131094 SRC131085:SRL131094 TAY131085:TBH131094 TKU131085:TLD131094 TUQ131085:TUZ131094 UEM131085:UEV131094 UOI131085:UOR131094 UYE131085:UYN131094 VIA131085:VIJ131094 VRW131085:VSF131094 WBS131085:WCB131094 WLO131085:WLX131094 WVK131085:WVT131094 IY196621:JH196630 SU196621:TD196630 ACQ196621:ACZ196630 AMM196621:AMV196630 AWI196621:AWR196630 BGE196621:BGN196630 BQA196621:BQJ196630 BZW196621:CAF196630 CJS196621:CKB196630 CTO196621:CTX196630 DDK196621:DDT196630 DNG196621:DNP196630 DXC196621:DXL196630 EGY196621:EHH196630 EQU196621:ERD196630 FAQ196621:FAZ196630 FKM196621:FKV196630 FUI196621:FUR196630 GEE196621:GEN196630 GOA196621:GOJ196630 GXW196621:GYF196630 HHS196621:HIB196630 HRO196621:HRX196630 IBK196621:IBT196630 ILG196621:ILP196630 IVC196621:IVL196630 JEY196621:JFH196630 JOU196621:JPD196630 JYQ196621:JYZ196630 KIM196621:KIV196630 KSI196621:KSR196630 LCE196621:LCN196630 LMA196621:LMJ196630 LVW196621:LWF196630 MFS196621:MGB196630 MPO196621:MPX196630 MZK196621:MZT196630 NJG196621:NJP196630 NTC196621:NTL196630 OCY196621:ODH196630 OMU196621:OND196630 OWQ196621:OWZ196630 PGM196621:PGV196630 PQI196621:PQR196630 QAE196621:QAN196630 QKA196621:QKJ196630 QTW196621:QUF196630 RDS196621:REB196630 RNO196621:RNX196630 RXK196621:RXT196630 SHG196621:SHP196630 SRC196621:SRL196630 TAY196621:TBH196630 TKU196621:TLD196630 TUQ196621:TUZ196630 UEM196621:UEV196630 UOI196621:UOR196630 UYE196621:UYN196630 VIA196621:VIJ196630 VRW196621:VSF196630 WBS196621:WCB196630 WLO196621:WLX196630 WVK196621:WVT196630 IY262157:JH262166 SU262157:TD262166 ACQ262157:ACZ262166 AMM262157:AMV262166 AWI262157:AWR262166 BGE262157:BGN262166 BQA262157:BQJ262166 BZW262157:CAF262166 CJS262157:CKB262166 CTO262157:CTX262166 DDK262157:DDT262166 DNG262157:DNP262166 DXC262157:DXL262166 EGY262157:EHH262166 EQU262157:ERD262166 FAQ262157:FAZ262166 FKM262157:FKV262166 FUI262157:FUR262166 GEE262157:GEN262166 GOA262157:GOJ262166 GXW262157:GYF262166 HHS262157:HIB262166 HRO262157:HRX262166 IBK262157:IBT262166 ILG262157:ILP262166 IVC262157:IVL262166 JEY262157:JFH262166 JOU262157:JPD262166 JYQ262157:JYZ262166 KIM262157:KIV262166 KSI262157:KSR262166 LCE262157:LCN262166 LMA262157:LMJ262166 LVW262157:LWF262166 MFS262157:MGB262166 MPO262157:MPX262166 MZK262157:MZT262166 NJG262157:NJP262166 NTC262157:NTL262166 OCY262157:ODH262166 OMU262157:OND262166 OWQ262157:OWZ262166 PGM262157:PGV262166 PQI262157:PQR262166 QAE262157:QAN262166 QKA262157:QKJ262166 QTW262157:QUF262166 RDS262157:REB262166 RNO262157:RNX262166 RXK262157:RXT262166 SHG262157:SHP262166 SRC262157:SRL262166 TAY262157:TBH262166 TKU262157:TLD262166 TUQ262157:TUZ262166 UEM262157:UEV262166 UOI262157:UOR262166 UYE262157:UYN262166 VIA262157:VIJ262166 VRW262157:VSF262166 WBS262157:WCB262166 WLO262157:WLX262166 WVK262157:WVT262166 IY327693:JH327702 SU327693:TD327702 ACQ327693:ACZ327702 AMM327693:AMV327702 AWI327693:AWR327702 BGE327693:BGN327702 BQA327693:BQJ327702 BZW327693:CAF327702 CJS327693:CKB327702 CTO327693:CTX327702 DDK327693:DDT327702 DNG327693:DNP327702 DXC327693:DXL327702 EGY327693:EHH327702 EQU327693:ERD327702 FAQ327693:FAZ327702 FKM327693:FKV327702 FUI327693:FUR327702 GEE327693:GEN327702 GOA327693:GOJ327702 GXW327693:GYF327702 HHS327693:HIB327702 HRO327693:HRX327702 IBK327693:IBT327702 ILG327693:ILP327702 IVC327693:IVL327702 JEY327693:JFH327702 JOU327693:JPD327702 JYQ327693:JYZ327702 KIM327693:KIV327702 KSI327693:KSR327702 LCE327693:LCN327702 LMA327693:LMJ327702 LVW327693:LWF327702 MFS327693:MGB327702 MPO327693:MPX327702 MZK327693:MZT327702 NJG327693:NJP327702 NTC327693:NTL327702 OCY327693:ODH327702 OMU327693:OND327702 OWQ327693:OWZ327702 PGM327693:PGV327702 PQI327693:PQR327702 QAE327693:QAN327702 QKA327693:QKJ327702 QTW327693:QUF327702 RDS327693:REB327702 RNO327693:RNX327702 RXK327693:RXT327702 SHG327693:SHP327702 SRC327693:SRL327702 TAY327693:TBH327702 TKU327693:TLD327702 TUQ327693:TUZ327702 UEM327693:UEV327702 UOI327693:UOR327702 UYE327693:UYN327702 VIA327693:VIJ327702 VRW327693:VSF327702 WBS327693:WCB327702 WLO327693:WLX327702 WVK327693:WVT327702 IY393229:JH393238 SU393229:TD393238 ACQ393229:ACZ393238 AMM393229:AMV393238 AWI393229:AWR393238 BGE393229:BGN393238 BQA393229:BQJ393238 BZW393229:CAF393238 CJS393229:CKB393238 CTO393229:CTX393238 DDK393229:DDT393238 DNG393229:DNP393238 DXC393229:DXL393238 EGY393229:EHH393238 EQU393229:ERD393238 FAQ393229:FAZ393238 FKM393229:FKV393238 FUI393229:FUR393238 GEE393229:GEN393238 GOA393229:GOJ393238 GXW393229:GYF393238 HHS393229:HIB393238 HRO393229:HRX393238 IBK393229:IBT393238 ILG393229:ILP393238 IVC393229:IVL393238 JEY393229:JFH393238 JOU393229:JPD393238 JYQ393229:JYZ393238 KIM393229:KIV393238 KSI393229:KSR393238 LCE393229:LCN393238 LMA393229:LMJ393238 LVW393229:LWF393238 MFS393229:MGB393238 MPO393229:MPX393238 MZK393229:MZT393238 NJG393229:NJP393238 NTC393229:NTL393238 OCY393229:ODH393238 OMU393229:OND393238 OWQ393229:OWZ393238 PGM393229:PGV393238 PQI393229:PQR393238 QAE393229:QAN393238 QKA393229:QKJ393238 QTW393229:QUF393238 RDS393229:REB393238 RNO393229:RNX393238 RXK393229:RXT393238 SHG393229:SHP393238 SRC393229:SRL393238 TAY393229:TBH393238 TKU393229:TLD393238 TUQ393229:TUZ393238 UEM393229:UEV393238 UOI393229:UOR393238 UYE393229:UYN393238 VIA393229:VIJ393238 VRW393229:VSF393238 WBS393229:WCB393238 WLO393229:WLX393238 WVK393229:WVT393238 IY458765:JH458774 SU458765:TD458774 ACQ458765:ACZ458774 AMM458765:AMV458774 AWI458765:AWR458774 BGE458765:BGN458774 BQA458765:BQJ458774 BZW458765:CAF458774 CJS458765:CKB458774 CTO458765:CTX458774 DDK458765:DDT458774 DNG458765:DNP458774 DXC458765:DXL458774 EGY458765:EHH458774 EQU458765:ERD458774 FAQ458765:FAZ458774 FKM458765:FKV458774 FUI458765:FUR458774 GEE458765:GEN458774 GOA458765:GOJ458774 GXW458765:GYF458774 HHS458765:HIB458774 HRO458765:HRX458774 IBK458765:IBT458774 ILG458765:ILP458774 IVC458765:IVL458774 JEY458765:JFH458774 JOU458765:JPD458774 JYQ458765:JYZ458774 KIM458765:KIV458774 KSI458765:KSR458774 LCE458765:LCN458774 LMA458765:LMJ458774 LVW458765:LWF458774 MFS458765:MGB458774 MPO458765:MPX458774 MZK458765:MZT458774 NJG458765:NJP458774 NTC458765:NTL458774 OCY458765:ODH458774 OMU458765:OND458774 OWQ458765:OWZ458774 PGM458765:PGV458774 PQI458765:PQR458774 QAE458765:QAN458774 QKA458765:QKJ458774 QTW458765:QUF458774 RDS458765:REB458774 RNO458765:RNX458774 RXK458765:RXT458774 SHG458765:SHP458774 SRC458765:SRL458774 TAY458765:TBH458774 TKU458765:TLD458774 TUQ458765:TUZ458774 UEM458765:UEV458774 UOI458765:UOR458774 UYE458765:UYN458774 VIA458765:VIJ458774 VRW458765:VSF458774 WBS458765:WCB458774 WLO458765:WLX458774 WVK458765:WVT458774 IY524301:JH524310 SU524301:TD524310 ACQ524301:ACZ524310 AMM524301:AMV524310 AWI524301:AWR524310 BGE524301:BGN524310 BQA524301:BQJ524310 BZW524301:CAF524310 CJS524301:CKB524310 CTO524301:CTX524310 DDK524301:DDT524310 DNG524301:DNP524310 DXC524301:DXL524310 EGY524301:EHH524310 EQU524301:ERD524310 FAQ524301:FAZ524310 FKM524301:FKV524310 FUI524301:FUR524310 GEE524301:GEN524310 GOA524301:GOJ524310 GXW524301:GYF524310 HHS524301:HIB524310 HRO524301:HRX524310 IBK524301:IBT524310 ILG524301:ILP524310 IVC524301:IVL524310 JEY524301:JFH524310 JOU524301:JPD524310 JYQ524301:JYZ524310 KIM524301:KIV524310 KSI524301:KSR524310 LCE524301:LCN524310 LMA524301:LMJ524310 LVW524301:LWF524310 MFS524301:MGB524310 MPO524301:MPX524310 MZK524301:MZT524310 NJG524301:NJP524310 NTC524301:NTL524310 OCY524301:ODH524310 OMU524301:OND524310 OWQ524301:OWZ524310 PGM524301:PGV524310 PQI524301:PQR524310 QAE524301:QAN524310 QKA524301:QKJ524310 QTW524301:QUF524310 RDS524301:REB524310 RNO524301:RNX524310 RXK524301:RXT524310 SHG524301:SHP524310 SRC524301:SRL524310 TAY524301:TBH524310 TKU524301:TLD524310 TUQ524301:TUZ524310 UEM524301:UEV524310 UOI524301:UOR524310 UYE524301:UYN524310 VIA524301:VIJ524310 VRW524301:VSF524310 WBS524301:WCB524310 WLO524301:WLX524310 WVK524301:WVT524310 IY589837:JH589846 SU589837:TD589846 ACQ589837:ACZ589846 AMM589837:AMV589846 AWI589837:AWR589846 BGE589837:BGN589846 BQA589837:BQJ589846 BZW589837:CAF589846 CJS589837:CKB589846 CTO589837:CTX589846 DDK589837:DDT589846 DNG589837:DNP589846 DXC589837:DXL589846 EGY589837:EHH589846 EQU589837:ERD589846 FAQ589837:FAZ589846 FKM589837:FKV589846 FUI589837:FUR589846 GEE589837:GEN589846 GOA589837:GOJ589846 GXW589837:GYF589846 HHS589837:HIB589846 HRO589837:HRX589846 IBK589837:IBT589846 ILG589837:ILP589846 IVC589837:IVL589846 JEY589837:JFH589846 JOU589837:JPD589846 JYQ589837:JYZ589846 KIM589837:KIV589846 KSI589837:KSR589846 LCE589837:LCN589846 LMA589837:LMJ589846 LVW589837:LWF589846 MFS589837:MGB589846 MPO589837:MPX589846 MZK589837:MZT589846 NJG589837:NJP589846 NTC589837:NTL589846 OCY589837:ODH589846 OMU589837:OND589846 OWQ589837:OWZ589846 PGM589837:PGV589846 PQI589837:PQR589846 QAE589837:QAN589846 QKA589837:QKJ589846 QTW589837:QUF589846 RDS589837:REB589846 RNO589837:RNX589846 RXK589837:RXT589846 SHG589837:SHP589846 SRC589837:SRL589846 TAY589837:TBH589846 TKU589837:TLD589846 TUQ589837:TUZ589846 UEM589837:UEV589846 UOI589837:UOR589846 UYE589837:UYN589846 VIA589837:VIJ589846 VRW589837:VSF589846 WBS589837:WCB589846 WLO589837:WLX589846 WVK589837:WVT589846 IY655373:JH655382 SU655373:TD655382 ACQ655373:ACZ655382 AMM655373:AMV655382 AWI655373:AWR655382 BGE655373:BGN655382 BQA655373:BQJ655382 BZW655373:CAF655382 CJS655373:CKB655382 CTO655373:CTX655382 DDK655373:DDT655382 DNG655373:DNP655382 DXC655373:DXL655382 EGY655373:EHH655382 EQU655373:ERD655382 FAQ655373:FAZ655382 FKM655373:FKV655382 FUI655373:FUR655382 GEE655373:GEN655382 GOA655373:GOJ655382 GXW655373:GYF655382 HHS655373:HIB655382 HRO655373:HRX655382 IBK655373:IBT655382 ILG655373:ILP655382 IVC655373:IVL655382 JEY655373:JFH655382 JOU655373:JPD655382 JYQ655373:JYZ655382 KIM655373:KIV655382 KSI655373:KSR655382 LCE655373:LCN655382 LMA655373:LMJ655382 LVW655373:LWF655382 MFS655373:MGB655382 MPO655373:MPX655382 MZK655373:MZT655382 NJG655373:NJP655382 NTC655373:NTL655382 OCY655373:ODH655382 OMU655373:OND655382 OWQ655373:OWZ655382 PGM655373:PGV655382 PQI655373:PQR655382 QAE655373:QAN655382 QKA655373:QKJ655382 QTW655373:QUF655382 RDS655373:REB655382 RNO655373:RNX655382 RXK655373:RXT655382 SHG655373:SHP655382 SRC655373:SRL655382 TAY655373:TBH655382 TKU655373:TLD655382 TUQ655373:TUZ655382 UEM655373:UEV655382 UOI655373:UOR655382 UYE655373:UYN655382 VIA655373:VIJ655382 VRW655373:VSF655382 WBS655373:WCB655382 WLO655373:WLX655382 WVK655373:WVT655382 IY720909:JH720918 SU720909:TD720918 ACQ720909:ACZ720918 AMM720909:AMV720918 AWI720909:AWR720918 BGE720909:BGN720918 BQA720909:BQJ720918 BZW720909:CAF720918 CJS720909:CKB720918 CTO720909:CTX720918 DDK720909:DDT720918 DNG720909:DNP720918 DXC720909:DXL720918 EGY720909:EHH720918 EQU720909:ERD720918 FAQ720909:FAZ720918 FKM720909:FKV720918 FUI720909:FUR720918 GEE720909:GEN720918 GOA720909:GOJ720918 GXW720909:GYF720918 HHS720909:HIB720918 HRO720909:HRX720918 IBK720909:IBT720918 ILG720909:ILP720918 IVC720909:IVL720918 JEY720909:JFH720918 JOU720909:JPD720918 JYQ720909:JYZ720918 KIM720909:KIV720918 KSI720909:KSR720918 LCE720909:LCN720918 LMA720909:LMJ720918 LVW720909:LWF720918 MFS720909:MGB720918 MPO720909:MPX720918 MZK720909:MZT720918 NJG720909:NJP720918 NTC720909:NTL720918 OCY720909:ODH720918 OMU720909:OND720918 OWQ720909:OWZ720918 PGM720909:PGV720918 PQI720909:PQR720918 QAE720909:QAN720918 QKA720909:QKJ720918 QTW720909:QUF720918 RDS720909:REB720918 RNO720909:RNX720918 RXK720909:RXT720918 SHG720909:SHP720918 SRC720909:SRL720918 TAY720909:TBH720918 TKU720909:TLD720918 TUQ720909:TUZ720918 UEM720909:UEV720918 UOI720909:UOR720918 UYE720909:UYN720918 VIA720909:VIJ720918 VRW720909:VSF720918 WBS720909:WCB720918 WLO720909:WLX720918 WVK720909:WVT720918 IY786445:JH786454 SU786445:TD786454 ACQ786445:ACZ786454 AMM786445:AMV786454 AWI786445:AWR786454 BGE786445:BGN786454 BQA786445:BQJ786454 BZW786445:CAF786454 CJS786445:CKB786454 CTO786445:CTX786454 DDK786445:DDT786454 DNG786445:DNP786454 DXC786445:DXL786454 EGY786445:EHH786454 EQU786445:ERD786454 FAQ786445:FAZ786454 FKM786445:FKV786454 FUI786445:FUR786454 GEE786445:GEN786454 GOA786445:GOJ786454 GXW786445:GYF786454 HHS786445:HIB786454 HRO786445:HRX786454 IBK786445:IBT786454 ILG786445:ILP786454 IVC786445:IVL786454 JEY786445:JFH786454 JOU786445:JPD786454 JYQ786445:JYZ786454 KIM786445:KIV786454 KSI786445:KSR786454 LCE786445:LCN786454 LMA786445:LMJ786454 LVW786445:LWF786454 MFS786445:MGB786454 MPO786445:MPX786454 MZK786445:MZT786454 NJG786445:NJP786454 NTC786445:NTL786454 OCY786445:ODH786454 OMU786445:OND786454 OWQ786445:OWZ786454 PGM786445:PGV786454 PQI786445:PQR786454 QAE786445:QAN786454 QKA786445:QKJ786454 QTW786445:QUF786454 RDS786445:REB786454 RNO786445:RNX786454 RXK786445:RXT786454 SHG786445:SHP786454 SRC786445:SRL786454 TAY786445:TBH786454 TKU786445:TLD786454 TUQ786445:TUZ786454 UEM786445:UEV786454 UOI786445:UOR786454 UYE786445:UYN786454 VIA786445:VIJ786454 VRW786445:VSF786454 WBS786445:WCB786454 WLO786445:WLX786454 WVK786445:WVT786454 IY851981:JH851990 SU851981:TD851990 ACQ851981:ACZ851990 AMM851981:AMV851990 AWI851981:AWR851990 BGE851981:BGN851990 BQA851981:BQJ851990 BZW851981:CAF851990 CJS851981:CKB851990 CTO851981:CTX851990 DDK851981:DDT851990 DNG851981:DNP851990 DXC851981:DXL851990 EGY851981:EHH851990 EQU851981:ERD851990 FAQ851981:FAZ851990 FKM851981:FKV851990 FUI851981:FUR851990 GEE851981:GEN851990 GOA851981:GOJ851990 GXW851981:GYF851990 HHS851981:HIB851990 HRO851981:HRX851990 IBK851981:IBT851990 ILG851981:ILP851990 IVC851981:IVL851990 JEY851981:JFH851990 JOU851981:JPD851990 JYQ851981:JYZ851990 KIM851981:KIV851990 KSI851981:KSR851990 LCE851981:LCN851990 LMA851981:LMJ851990 LVW851981:LWF851990 MFS851981:MGB851990 MPO851981:MPX851990 MZK851981:MZT851990 NJG851981:NJP851990 NTC851981:NTL851990 OCY851981:ODH851990 OMU851981:OND851990 OWQ851981:OWZ851990 PGM851981:PGV851990 PQI851981:PQR851990 QAE851981:QAN851990 QKA851981:QKJ851990 QTW851981:QUF851990 RDS851981:REB851990 RNO851981:RNX851990 RXK851981:RXT851990 SHG851981:SHP851990 SRC851981:SRL851990 TAY851981:TBH851990 TKU851981:TLD851990 TUQ851981:TUZ851990 UEM851981:UEV851990 UOI851981:UOR851990 UYE851981:UYN851990 VIA851981:VIJ851990 VRW851981:VSF851990 WBS851981:WCB851990 WLO851981:WLX851990 WVK851981:WVT851990 IY917517:JH917526 SU917517:TD917526 ACQ917517:ACZ917526 AMM917517:AMV917526 AWI917517:AWR917526 BGE917517:BGN917526 BQA917517:BQJ917526 BZW917517:CAF917526 CJS917517:CKB917526 CTO917517:CTX917526 DDK917517:DDT917526 DNG917517:DNP917526 DXC917517:DXL917526 EGY917517:EHH917526 EQU917517:ERD917526 FAQ917517:FAZ917526 FKM917517:FKV917526 FUI917517:FUR917526 GEE917517:GEN917526 GOA917517:GOJ917526 GXW917517:GYF917526 HHS917517:HIB917526 HRO917517:HRX917526 IBK917517:IBT917526 ILG917517:ILP917526 IVC917517:IVL917526 JEY917517:JFH917526 JOU917517:JPD917526 JYQ917517:JYZ917526 KIM917517:KIV917526 KSI917517:KSR917526 LCE917517:LCN917526 LMA917517:LMJ917526 LVW917517:LWF917526 MFS917517:MGB917526 MPO917517:MPX917526 MZK917517:MZT917526 NJG917517:NJP917526 NTC917517:NTL917526 OCY917517:ODH917526 OMU917517:OND917526 OWQ917517:OWZ917526 PGM917517:PGV917526 PQI917517:PQR917526 QAE917517:QAN917526 QKA917517:QKJ917526 QTW917517:QUF917526 RDS917517:REB917526 RNO917517:RNX917526 RXK917517:RXT917526 SHG917517:SHP917526 SRC917517:SRL917526 TAY917517:TBH917526 TKU917517:TLD917526 TUQ917517:TUZ917526 UEM917517:UEV917526 UOI917517:UOR917526 UYE917517:UYN917526 VIA917517:VIJ917526 VRW917517:VSF917526 WBS917517:WCB917526 WLO917517:WLX917526 WVK917517:WVT917526 IY983053:JH983062 SU983053:TD983062 ACQ983053:ACZ983062 AMM983053:AMV983062 AWI983053:AWR983062 BGE983053:BGN983062 BQA983053:BQJ983062 BZW983053:CAF983062 CJS983053:CKB983062 CTO983053:CTX983062 DDK983053:DDT983062 DNG983053:DNP983062 DXC983053:DXL983062 EGY983053:EHH983062 EQU983053:ERD983062 FAQ983053:FAZ983062 FKM983053:FKV983062 FUI983053:FUR983062 GEE983053:GEN983062 GOA983053:GOJ983062 GXW983053:GYF983062 HHS983053:HIB983062 HRO983053:HRX983062 IBK983053:IBT983062 ILG983053:ILP983062 IVC983053:IVL983062 JEY983053:JFH983062 JOU983053:JPD983062 JYQ983053:JYZ983062 KIM983053:KIV983062 KSI983053:KSR983062 LCE983053:LCN983062 LMA983053:LMJ983062 LVW983053:LWF983062 MFS983053:MGB983062 MPO983053:MPX983062 MZK983053:MZT983062 NJG983053:NJP983062 NTC983053:NTL983062 OCY983053:ODH983062 OMU983053:OND983062 OWQ983053:OWZ983062 PGM983053:PGV983062 PQI983053:PQR983062 QAE983053:QAN983062 QKA983053:QKJ983062 QTW983053:QUF983062 RDS983053:REB983062 RNO983053:RNX983062 RXK983053:RXT983062 SHG983053:SHP983062 SRC983053:SRL983062 TAY983053:TBH983062 TKU983053:TLD983062 TUQ983053:TUZ983062 UEM983053:UEV983062 UOI983053:UOR983062 UYE983053:UYN983062 VIA983053:VIJ983062 VRW983053:VSF983062 WBS983053:WCB983062 WLO983053:WLX983062 K65549:L65558 C983039:J983048 K983053:L983062 C917503:J917512 K917517:L917526 C851967:J851976 K851981:L851990 C786431:J786440 K786445:L786454 C720895:J720904 K720909:L720918 C655359:J655368 K655373:L655382 C589823:J589832 K589837:L589846 C524287:J524296 K524301:L524310 C458751:J458760 K458765:L458774 C393215:J393224 K393229:L393238 C327679:J327688 K327693:L327702 C262143:J262152 K262157:L262166 C196607:J196616 K196621:L196630 C131071:J131080 K131085:L131094 C65535:J65544 B18:B22 K9:L9 C13:L22" xr:uid="{70ECAB4F-75F9-45FA-9D33-36658BF4E7C3}"/>
    <dataValidation type="whole" allowBlank="1" showInputMessage="1" sqref="O1 JK1 TG1 ADC1 AMY1 AWU1 BGQ1 BQM1 CAI1 CKE1 CUA1 DDW1 DNS1 DXO1 EHK1 ERG1 FBC1 FKY1 FUU1 GEQ1 GOM1 GYI1 HIE1 HSA1 IBW1 ILS1 IVO1 JFK1 JPG1 JZC1 KIY1 KSU1 LCQ1 LMM1 LWI1 MGE1 MQA1 MZW1 NJS1 NTO1 ODK1 ONG1 OXC1 PGY1 PQU1 QAQ1 QKM1 QUI1 REE1 ROA1 RXW1 SHS1 SRO1 TBK1 TLG1 TVC1 UEY1 UOU1 UYQ1 VIM1 VSI1 WCE1 WMA1 WVW1 O65537 JK65537 TG65537 ADC65537 AMY65537 AWU65537 BGQ65537 BQM65537 CAI65537 CKE65537 CUA65537 DDW65537 DNS65537 DXO65537 EHK65537 ERG65537 FBC65537 FKY65537 FUU65537 GEQ65537 GOM65537 GYI65537 HIE65537 HSA65537 IBW65537 ILS65537 IVO65537 JFK65537 JPG65537 JZC65537 KIY65537 KSU65537 LCQ65537 LMM65537 LWI65537 MGE65537 MQA65537 MZW65537 NJS65537 NTO65537 ODK65537 ONG65537 OXC65537 PGY65537 PQU65537 QAQ65537 QKM65537 QUI65537 REE65537 ROA65537 RXW65537 SHS65537 SRO65537 TBK65537 TLG65537 TVC65537 UEY65537 UOU65537 UYQ65537 VIM65537 VSI65537 WCE65537 WMA65537 WVW65537 O131073 JK131073 TG131073 ADC131073 AMY131073 AWU131073 BGQ131073 BQM131073 CAI131073 CKE131073 CUA131073 DDW131073 DNS131073 DXO131073 EHK131073 ERG131073 FBC131073 FKY131073 FUU131073 GEQ131073 GOM131073 GYI131073 HIE131073 HSA131073 IBW131073 ILS131073 IVO131073 JFK131073 JPG131073 JZC131073 KIY131073 KSU131073 LCQ131073 LMM131073 LWI131073 MGE131073 MQA131073 MZW131073 NJS131073 NTO131073 ODK131073 ONG131073 OXC131073 PGY131073 PQU131073 QAQ131073 QKM131073 QUI131073 REE131073 ROA131073 RXW131073 SHS131073 SRO131073 TBK131073 TLG131073 TVC131073 UEY131073 UOU131073 UYQ131073 VIM131073 VSI131073 WCE131073 WMA131073 WVW131073 O196609 JK196609 TG196609 ADC196609 AMY196609 AWU196609 BGQ196609 BQM196609 CAI196609 CKE196609 CUA196609 DDW196609 DNS196609 DXO196609 EHK196609 ERG196609 FBC196609 FKY196609 FUU196609 GEQ196609 GOM196609 GYI196609 HIE196609 HSA196609 IBW196609 ILS196609 IVO196609 JFK196609 JPG196609 JZC196609 KIY196609 KSU196609 LCQ196609 LMM196609 LWI196609 MGE196609 MQA196609 MZW196609 NJS196609 NTO196609 ODK196609 ONG196609 OXC196609 PGY196609 PQU196609 QAQ196609 QKM196609 QUI196609 REE196609 ROA196609 RXW196609 SHS196609 SRO196609 TBK196609 TLG196609 TVC196609 UEY196609 UOU196609 UYQ196609 VIM196609 VSI196609 WCE196609 WMA196609 WVW196609 O262145 JK262145 TG262145 ADC262145 AMY262145 AWU262145 BGQ262145 BQM262145 CAI262145 CKE262145 CUA262145 DDW262145 DNS262145 DXO262145 EHK262145 ERG262145 FBC262145 FKY262145 FUU262145 GEQ262145 GOM262145 GYI262145 HIE262145 HSA262145 IBW262145 ILS262145 IVO262145 JFK262145 JPG262145 JZC262145 KIY262145 KSU262145 LCQ262145 LMM262145 LWI262145 MGE262145 MQA262145 MZW262145 NJS262145 NTO262145 ODK262145 ONG262145 OXC262145 PGY262145 PQU262145 QAQ262145 QKM262145 QUI262145 REE262145 ROA262145 RXW262145 SHS262145 SRO262145 TBK262145 TLG262145 TVC262145 UEY262145 UOU262145 UYQ262145 VIM262145 VSI262145 WCE262145 WMA262145 WVW262145 O327681 JK327681 TG327681 ADC327681 AMY327681 AWU327681 BGQ327681 BQM327681 CAI327681 CKE327681 CUA327681 DDW327681 DNS327681 DXO327681 EHK327681 ERG327681 FBC327681 FKY327681 FUU327681 GEQ327681 GOM327681 GYI327681 HIE327681 HSA327681 IBW327681 ILS327681 IVO327681 JFK327681 JPG327681 JZC327681 KIY327681 KSU327681 LCQ327681 LMM327681 LWI327681 MGE327681 MQA327681 MZW327681 NJS327681 NTO327681 ODK327681 ONG327681 OXC327681 PGY327681 PQU327681 QAQ327681 QKM327681 QUI327681 REE327681 ROA327681 RXW327681 SHS327681 SRO327681 TBK327681 TLG327681 TVC327681 UEY327681 UOU327681 UYQ327681 VIM327681 VSI327681 WCE327681 WMA327681 WVW327681 O393217 JK393217 TG393217 ADC393217 AMY393217 AWU393217 BGQ393217 BQM393217 CAI393217 CKE393217 CUA393217 DDW393217 DNS393217 DXO393217 EHK393217 ERG393217 FBC393217 FKY393217 FUU393217 GEQ393217 GOM393217 GYI393217 HIE393217 HSA393217 IBW393217 ILS393217 IVO393217 JFK393217 JPG393217 JZC393217 KIY393217 KSU393217 LCQ393217 LMM393217 LWI393217 MGE393217 MQA393217 MZW393217 NJS393217 NTO393217 ODK393217 ONG393217 OXC393217 PGY393217 PQU393217 QAQ393217 QKM393217 QUI393217 REE393217 ROA393217 RXW393217 SHS393217 SRO393217 TBK393217 TLG393217 TVC393217 UEY393217 UOU393217 UYQ393217 VIM393217 VSI393217 WCE393217 WMA393217 WVW393217 O458753 JK458753 TG458753 ADC458753 AMY458753 AWU458753 BGQ458753 BQM458753 CAI458753 CKE458753 CUA458753 DDW458753 DNS458753 DXO458753 EHK458753 ERG458753 FBC458753 FKY458753 FUU458753 GEQ458753 GOM458753 GYI458753 HIE458753 HSA458753 IBW458753 ILS458753 IVO458753 JFK458753 JPG458753 JZC458753 KIY458753 KSU458753 LCQ458753 LMM458753 LWI458753 MGE458753 MQA458753 MZW458753 NJS458753 NTO458753 ODK458753 ONG458753 OXC458753 PGY458753 PQU458753 QAQ458753 QKM458753 QUI458753 REE458753 ROA458753 RXW458753 SHS458753 SRO458753 TBK458753 TLG458753 TVC458753 UEY458753 UOU458753 UYQ458753 VIM458753 VSI458753 WCE458753 WMA458753 WVW458753 O524289 JK524289 TG524289 ADC524289 AMY524289 AWU524289 BGQ524289 BQM524289 CAI524289 CKE524289 CUA524289 DDW524289 DNS524289 DXO524289 EHK524289 ERG524289 FBC524289 FKY524289 FUU524289 GEQ524289 GOM524289 GYI524289 HIE524289 HSA524289 IBW524289 ILS524289 IVO524289 JFK524289 JPG524289 JZC524289 KIY524289 KSU524289 LCQ524289 LMM524289 LWI524289 MGE524289 MQA524289 MZW524289 NJS524289 NTO524289 ODK524289 ONG524289 OXC524289 PGY524289 PQU524289 QAQ524289 QKM524289 QUI524289 REE524289 ROA524289 RXW524289 SHS524289 SRO524289 TBK524289 TLG524289 TVC524289 UEY524289 UOU524289 UYQ524289 VIM524289 VSI524289 WCE524289 WMA524289 WVW524289 O589825 JK589825 TG589825 ADC589825 AMY589825 AWU589825 BGQ589825 BQM589825 CAI589825 CKE589825 CUA589825 DDW589825 DNS589825 DXO589825 EHK589825 ERG589825 FBC589825 FKY589825 FUU589825 GEQ589825 GOM589825 GYI589825 HIE589825 HSA589825 IBW589825 ILS589825 IVO589825 JFK589825 JPG589825 JZC589825 KIY589825 KSU589825 LCQ589825 LMM589825 LWI589825 MGE589825 MQA589825 MZW589825 NJS589825 NTO589825 ODK589825 ONG589825 OXC589825 PGY589825 PQU589825 QAQ589825 QKM589825 QUI589825 REE589825 ROA589825 RXW589825 SHS589825 SRO589825 TBK589825 TLG589825 TVC589825 UEY589825 UOU589825 UYQ589825 VIM589825 VSI589825 WCE589825 WMA589825 WVW589825 O655361 JK655361 TG655361 ADC655361 AMY655361 AWU655361 BGQ655361 BQM655361 CAI655361 CKE655361 CUA655361 DDW655361 DNS655361 DXO655361 EHK655361 ERG655361 FBC655361 FKY655361 FUU655361 GEQ655361 GOM655361 GYI655361 HIE655361 HSA655361 IBW655361 ILS655361 IVO655361 JFK655361 JPG655361 JZC655361 KIY655361 KSU655361 LCQ655361 LMM655361 LWI655361 MGE655361 MQA655361 MZW655361 NJS655361 NTO655361 ODK655361 ONG655361 OXC655361 PGY655361 PQU655361 QAQ655361 QKM655361 QUI655361 REE655361 ROA655361 RXW655361 SHS655361 SRO655361 TBK655361 TLG655361 TVC655361 UEY655361 UOU655361 UYQ655361 VIM655361 VSI655361 WCE655361 WMA655361 WVW655361 O720897 JK720897 TG720897 ADC720897 AMY720897 AWU720897 BGQ720897 BQM720897 CAI720897 CKE720897 CUA720897 DDW720897 DNS720897 DXO720897 EHK720897 ERG720897 FBC720897 FKY720897 FUU720897 GEQ720897 GOM720897 GYI720897 HIE720897 HSA720897 IBW720897 ILS720897 IVO720897 JFK720897 JPG720897 JZC720897 KIY720897 KSU720897 LCQ720897 LMM720897 LWI720897 MGE720897 MQA720897 MZW720897 NJS720897 NTO720897 ODK720897 ONG720897 OXC720897 PGY720897 PQU720897 QAQ720897 QKM720897 QUI720897 REE720897 ROA720897 RXW720897 SHS720897 SRO720897 TBK720897 TLG720897 TVC720897 UEY720897 UOU720897 UYQ720897 VIM720897 VSI720897 WCE720897 WMA720897 WVW720897 O786433 JK786433 TG786433 ADC786433 AMY786433 AWU786433 BGQ786433 BQM786433 CAI786433 CKE786433 CUA786433 DDW786433 DNS786433 DXO786433 EHK786433 ERG786433 FBC786433 FKY786433 FUU786433 GEQ786433 GOM786433 GYI786433 HIE786433 HSA786433 IBW786433 ILS786433 IVO786433 JFK786433 JPG786433 JZC786433 KIY786433 KSU786433 LCQ786433 LMM786433 LWI786433 MGE786433 MQA786433 MZW786433 NJS786433 NTO786433 ODK786433 ONG786433 OXC786433 PGY786433 PQU786433 QAQ786433 QKM786433 QUI786433 REE786433 ROA786433 RXW786433 SHS786433 SRO786433 TBK786433 TLG786433 TVC786433 UEY786433 UOU786433 UYQ786433 VIM786433 VSI786433 WCE786433 WMA786433 WVW786433 O851969 JK851969 TG851969 ADC851969 AMY851969 AWU851969 BGQ851969 BQM851969 CAI851969 CKE851969 CUA851969 DDW851969 DNS851969 DXO851969 EHK851969 ERG851969 FBC851969 FKY851969 FUU851969 GEQ851969 GOM851969 GYI851969 HIE851969 HSA851969 IBW851969 ILS851969 IVO851969 JFK851969 JPG851969 JZC851969 KIY851969 KSU851969 LCQ851969 LMM851969 LWI851969 MGE851969 MQA851969 MZW851969 NJS851969 NTO851969 ODK851969 ONG851969 OXC851969 PGY851969 PQU851969 QAQ851969 QKM851969 QUI851969 REE851969 ROA851969 RXW851969 SHS851969 SRO851969 TBK851969 TLG851969 TVC851969 UEY851969 UOU851969 UYQ851969 VIM851969 VSI851969 WCE851969 WMA851969 WVW851969 O917505 JK917505 TG917505 ADC917505 AMY917505 AWU917505 BGQ917505 BQM917505 CAI917505 CKE917505 CUA917505 DDW917505 DNS917505 DXO917505 EHK917505 ERG917505 FBC917505 FKY917505 FUU917505 GEQ917505 GOM917505 GYI917505 HIE917505 HSA917505 IBW917505 ILS917505 IVO917505 JFK917505 JPG917505 JZC917505 KIY917505 KSU917505 LCQ917505 LMM917505 LWI917505 MGE917505 MQA917505 MZW917505 NJS917505 NTO917505 ODK917505 ONG917505 OXC917505 PGY917505 PQU917505 QAQ917505 QKM917505 QUI917505 REE917505 ROA917505 RXW917505 SHS917505 SRO917505 TBK917505 TLG917505 TVC917505 UEY917505 UOU917505 UYQ917505 VIM917505 VSI917505 WCE917505 WMA917505 WVW917505 O983041 JK983041 TG983041 ADC983041 AMY983041 AWU983041 BGQ983041 BQM983041 CAI983041 CKE983041 CUA983041 DDW983041 DNS983041 DXO983041 EHK983041 ERG983041 FBC983041 FKY983041 FUU983041 GEQ983041 GOM983041 GYI983041 HIE983041 HSA983041 IBW983041 ILS983041 IVO983041 JFK983041 JPG983041 JZC983041 KIY983041 KSU983041 LCQ983041 LMM983041 LWI983041 MGE983041 MQA983041 MZW983041 NJS983041 NTO983041 ODK983041 ONG983041 OXC983041 PGY983041 PQU983041 QAQ983041 QKM983041 QUI983041 REE983041 ROA983041 RXW983041 SHS983041 SRO983041 TBK983041 TLG983041 TVC983041 UEY983041 UOU983041 UYQ983041 VIM983041 VSI983041 WCE983041 WMA983041 WVW983041" xr:uid="{1F280CCB-5A13-48D4-86E1-F00328D31E0E}">
      <formula1>111</formula1>
      <formula2>222</formula2>
    </dataValidation>
    <dataValidation type="list" allowBlank="1" showInputMessage="1" showErrorMessage="1" sqref="JG9:JH9 WVS983049:WVT983049 WLW983049:WLX983049 WCA983049:WCB983049 VSE983049:VSF983049 VII983049:VIJ983049 UYM983049:UYN983049 UOQ983049:UOR983049 UEU983049:UEV983049 TUY983049:TUZ983049 TLC983049:TLD983049 TBG983049:TBH983049 SRK983049:SRL983049 SHO983049:SHP983049 RXS983049:RXT983049 RNW983049:RNX983049 REA983049:REB983049 QUE983049:QUF983049 QKI983049:QKJ983049 QAM983049:QAN983049 PQQ983049:PQR983049 PGU983049:PGV983049 OWY983049:OWZ983049 ONC983049:OND983049 ODG983049:ODH983049 NTK983049:NTL983049 NJO983049:NJP983049 MZS983049:MZT983049 MPW983049:MPX983049 MGA983049:MGB983049 LWE983049:LWF983049 LMI983049:LMJ983049 LCM983049:LCN983049 KSQ983049:KSR983049 KIU983049:KIV983049 JYY983049:JYZ983049 JPC983049:JPD983049 JFG983049:JFH983049 IVK983049:IVL983049 ILO983049:ILP983049 IBS983049:IBT983049 HRW983049:HRX983049 HIA983049:HIB983049 GYE983049:GYF983049 GOI983049:GOJ983049 GEM983049:GEN983049 FUQ983049:FUR983049 FKU983049:FKV983049 FAY983049:FAZ983049 ERC983049:ERD983049 EHG983049:EHH983049 DXK983049:DXL983049 DNO983049:DNP983049 DDS983049:DDT983049 CTW983049:CTX983049 CKA983049:CKB983049 CAE983049:CAF983049 BQI983049:BQJ983049 BGM983049:BGN983049 AWQ983049:AWR983049 AMU983049:AMV983049 ACY983049:ACZ983049 TC983049:TD983049 JG983049:JH983049 K983049:L983049 WVS917513:WVT917513 WLW917513:WLX917513 WCA917513:WCB917513 VSE917513:VSF917513 VII917513:VIJ917513 UYM917513:UYN917513 UOQ917513:UOR917513 UEU917513:UEV917513 TUY917513:TUZ917513 TLC917513:TLD917513 TBG917513:TBH917513 SRK917513:SRL917513 SHO917513:SHP917513 RXS917513:RXT917513 RNW917513:RNX917513 REA917513:REB917513 QUE917513:QUF917513 QKI917513:QKJ917513 QAM917513:QAN917513 PQQ917513:PQR917513 PGU917513:PGV917513 OWY917513:OWZ917513 ONC917513:OND917513 ODG917513:ODH917513 NTK917513:NTL917513 NJO917513:NJP917513 MZS917513:MZT917513 MPW917513:MPX917513 MGA917513:MGB917513 LWE917513:LWF917513 LMI917513:LMJ917513 LCM917513:LCN917513 KSQ917513:KSR917513 KIU917513:KIV917513 JYY917513:JYZ917513 JPC917513:JPD917513 JFG917513:JFH917513 IVK917513:IVL917513 ILO917513:ILP917513 IBS917513:IBT917513 HRW917513:HRX917513 HIA917513:HIB917513 GYE917513:GYF917513 GOI917513:GOJ917513 GEM917513:GEN917513 FUQ917513:FUR917513 FKU917513:FKV917513 FAY917513:FAZ917513 ERC917513:ERD917513 EHG917513:EHH917513 DXK917513:DXL917513 DNO917513:DNP917513 DDS917513:DDT917513 CTW917513:CTX917513 CKA917513:CKB917513 CAE917513:CAF917513 BQI917513:BQJ917513 BGM917513:BGN917513 AWQ917513:AWR917513 AMU917513:AMV917513 ACY917513:ACZ917513 TC917513:TD917513 JG917513:JH917513 K917513:L917513 WVS851977:WVT851977 WLW851977:WLX851977 WCA851977:WCB851977 VSE851977:VSF851977 VII851977:VIJ851977 UYM851977:UYN851977 UOQ851977:UOR851977 UEU851977:UEV851977 TUY851977:TUZ851977 TLC851977:TLD851977 TBG851977:TBH851977 SRK851977:SRL851977 SHO851977:SHP851977 RXS851977:RXT851977 RNW851977:RNX851977 REA851977:REB851977 QUE851977:QUF851977 QKI851977:QKJ851977 QAM851977:QAN851977 PQQ851977:PQR851977 PGU851977:PGV851977 OWY851977:OWZ851977 ONC851977:OND851977 ODG851977:ODH851977 NTK851977:NTL851977 NJO851977:NJP851977 MZS851977:MZT851977 MPW851977:MPX851977 MGA851977:MGB851977 LWE851977:LWF851977 LMI851977:LMJ851977 LCM851977:LCN851977 KSQ851977:KSR851977 KIU851977:KIV851977 JYY851977:JYZ851977 JPC851977:JPD851977 JFG851977:JFH851977 IVK851977:IVL851977 ILO851977:ILP851977 IBS851977:IBT851977 HRW851977:HRX851977 HIA851977:HIB851977 GYE851977:GYF851977 GOI851977:GOJ851977 GEM851977:GEN851977 FUQ851977:FUR851977 FKU851977:FKV851977 FAY851977:FAZ851977 ERC851977:ERD851977 EHG851977:EHH851977 DXK851977:DXL851977 DNO851977:DNP851977 DDS851977:DDT851977 CTW851977:CTX851977 CKA851977:CKB851977 CAE851977:CAF851977 BQI851977:BQJ851977 BGM851977:BGN851977 AWQ851977:AWR851977 AMU851977:AMV851977 ACY851977:ACZ851977 TC851977:TD851977 JG851977:JH851977 K851977:L851977 WVS786441:WVT786441 WLW786441:WLX786441 WCA786441:WCB786441 VSE786441:VSF786441 VII786441:VIJ786441 UYM786441:UYN786441 UOQ786441:UOR786441 UEU786441:UEV786441 TUY786441:TUZ786441 TLC786441:TLD786441 TBG786441:TBH786441 SRK786441:SRL786441 SHO786441:SHP786441 RXS786441:RXT786441 RNW786441:RNX786441 REA786441:REB786441 QUE786441:QUF786441 QKI786441:QKJ786441 QAM786441:QAN786441 PQQ786441:PQR786441 PGU786441:PGV786441 OWY786441:OWZ786441 ONC786441:OND786441 ODG786441:ODH786441 NTK786441:NTL786441 NJO786441:NJP786441 MZS786441:MZT786441 MPW786441:MPX786441 MGA786441:MGB786441 LWE786441:LWF786441 LMI786441:LMJ786441 LCM786441:LCN786441 KSQ786441:KSR786441 KIU786441:KIV786441 JYY786441:JYZ786441 JPC786441:JPD786441 JFG786441:JFH786441 IVK786441:IVL786441 ILO786441:ILP786441 IBS786441:IBT786441 HRW786441:HRX786441 HIA786441:HIB786441 GYE786441:GYF786441 GOI786441:GOJ786441 GEM786441:GEN786441 FUQ786441:FUR786441 FKU786441:FKV786441 FAY786441:FAZ786441 ERC786441:ERD786441 EHG786441:EHH786441 DXK786441:DXL786441 DNO786441:DNP786441 DDS786441:DDT786441 CTW786441:CTX786441 CKA786441:CKB786441 CAE786441:CAF786441 BQI786441:BQJ786441 BGM786441:BGN786441 AWQ786441:AWR786441 AMU786441:AMV786441 ACY786441:ACZ786441 TC786441:TD786441 JG786441:JH786441 K786441:L786441 WVS720905:WVT720905 WLW720905:WLX720905 WCA720905:WCB720905 VSE720905:VSF720905 VII720905:VIJ720905 UYM720905:UYN720905 UOQ720905:UOR720905 UEU720905:UEV720905 TUY720905:TUZ720905 TLC720905:TLD720905 TBG720905:TBH720905 SRK720905:SRL720905 SHO720905:SHP720905 RXS720905:RXT720905 RNW720905:RNX720905 REA720905:REB720905 QUE720905:QUF720905 QKI720905:QKJ720905 QAM720905:QAN720905 PQQ720905:PQR720905 PGU720905:PGV720905 OWY720905:OWZ720905 ONC720905:OND720905 ODG720905:ODH720905 NTK720905:NTL720905 NJO720905:NJP720905 MZS720905:MZT720905 MPW720905:MPX720905 MGA720905:MGB720905 LWE720905:LWF720905 LMI720905:LMJ720905 LCM720905:LCN720905 KSQ720905:KSR720905 KIU720905:KIV720905 JYY720905:JYZ720905 JPC720905:JPD720905 JFG720905:JFH720905 IVK720905:IVL720905 ILO720905:ILP720905 IBS720905:IBT720905 HRW720905:HRX720905 HIA720905:HIB720905 GYE720905:GYF720905 GOI720905:GOJ720905 GEM720905:GEN720905 FUQ720905:FUR720905 FKU720905:FKV720905 FAY720905:FAZ720905 ERC720905:ERD720905 EHG720905:EHH720905 DXK720905:DXL720905 DNO720905:DNP720905 DDS720905:DDT720905 CTW720905:CTX720905 CKA720905:CKB720905 CAE720905:CAF720905 BQI720905:BQJ720905 BGM720905:BGN720905 AWQ720905:AWR720905 AMU720905:AMV720905 ACY720905:ACZ720905 TC720905:TD720905 JG720905:JH720905 K720905:L720905 WVS655369:WVT655369 WLW655369:WLX655369 WCA655369:WCB655369 VSE655369:VSF655369 VII655369:VIJ655369 UYM655369:UYN655369 UOQ655369:UOR655369 UEU655369:UEV655369 TUY655369:TUZ655369 TLC655369:TLD655369 TBG655369:TBH655369 SRK655369:SRL655369 SHO655369:SHP655369 RXS655369:RXT655369 RNW655369:RNX655369 REA655369:REB655369 QUE655369:QUF655369 QKI655369:QKJ655369 QAM655369:QAN655369 PQQ655369:PQR655369 PGU655369:PGV655369 OWY655369:OWZ655369 ONC655369:OND655369 ODG655369:ODH655369 NTK655369:NTL655369 NJO655369:NJP655369 MZS655369:MZT655369 MPW655369:MPX655369 MGA655369:MGB655369 LWE655369:LWF655369 LMI655369:LMJ655369 LCM655369:LCN655369 KSQ655369:KSR655369 KIU655369:KIV655369 JYY655369:JYZ655369 JPC655369:JPD655369 JFG655369:JFH655369 IVK655369:IVL655369 ILO655369:ILP655369 IBS655369:IBT655369 HRW655369:HRX655369 HIA655369:HIB655369 GYE655369:GYF655369 GOI655369:GOJ655369 GEM655369:GEN655369 FUQ655369:FUR655369 FKU655369:FKV655369 FAY655369:FAZ655369 ERC655369:ERD655369 EHG655369:EHH655369 DXK655369:DXL655369 DNO655369:DNP655369 DDS655369:DDT655369 CTW655369:CTX655369 CKA655369:CKB655369 CAE655369:CAF655369 BQI655369:BQJ655369 BGM655369:BGN655369 AWQ655369:AWR655369 AMU655369:AMV655369 ACY655369:ACZ655369 TC655369:TD655369 JG655369:JH655369 K655369:L655369 WVS589833:WVT589833 WLW589833:WLX589833 WCA589833:WCB589833 VSE589833:VSF589833 VII589833:VIJ589833 UYM589833:UYN589833 UOQ589833:UOR589833 UEU589833:UEV589833 TUY589833:TUZ589833 TLC589833:TLD589833 TBG589833:TBH589833 SRK589833:SRL589833 SHO589833:SHP589833 RXS589833:RXT589833 RNW589833:RNX589833 REA589833:REB589833 QUE589833:QUF589833 QKI589833:QKJ589833 QAM589833:QAN589833 PQQ589833:PQR589833 PGU589833:PGV589833 OWY589833:OWZ589833 ONC589833:OND589833 ODG589833:ODH589833 NTK589833:NTL589833 NJO589833:NJP589833 MZS589833:MZT589833 MPW589833:MPX589833 MGA589833:MGB589833 LWE589833:LWF589833 LMI589833:LMJ589833 LCM589833:LCN589833 KSQ589833:KSR589833 KIU589833:KIV589833 JYY589833:JYZ589833 JPC589833:JPD589833 JFG589833:JFH589833 IVK589833:IVL589833 ILO589833:ILP589833 IBS589833:IBT589833 HRW589833:HRX589833 HIA589833:HIB589833 GYE589833:GYF589833 GOI589833:GOJ589833 GEM589833:GEN589833 FUQ589833:FUR589833 FKU589833:FKV589833 FAY589833:FAZ589833 ERC589833:ERD589833 EHG589833:EHH589833 DXK589833:DXL589833 DNO589833:DNP589833 DDS589833:DDT589833 CTW589833:CTX589833 CKA589833:CKB589833 CAE589833:CAF589833 BQI589833:BQJ589833 BGM589833:BGN589833 AWQ589833:AWR589833 AMU589833:AMV589833 ACY589833:ACZ589833 TC589833:TD589833 JG589833:JH589833 K589833:L589833 WVS524297:WVT524297 WLW524297:WLX524297 WCA524297:WCB524297 VSE524297:VSF524297 VII524297:VIJ524297 UYM524297:UYN524297 UOQ524297:UOR524297 UEU524297:UEV524297 TUY524297:TUZ524297 TLC524297:TLD524297 TBG524297:TBH524297 SRK524297:SRL524297 SHO524297:SHP524297 RXS524297:RXT524297 RNW524297:RNX524297 REA524297:REB524297 QUE524297:QUF524297 QKI524297:QKJ524297 QAM524297:QAN524297 PQQ524297:PQR524297 PGU524297:PGV524297 OWY524297:OWZ524297 ONC524297:OND524297 ODG524297:ODH524297 NTK524297:NTL524297 NJO524297:NJP524297 MZS524297:MZT524297 MPW524297:MPX524297 MGA524297:MGB524297 LWE524297:LWF524297 LMI524297:LMJ524297 LCM524297:LCN524297 KSQ524297:KSR524297 KIU524297:KIV524297 JYY524297:JYZ524297 JPC524297:JPD524297 JFG524297:JFH524297 IVK524297:IVL524297 ILO524297:ILP524297 IBS524297:IBT524297 HRW524297:HRX524297 HIA524297:HIB524297 GYE524297:GYF524297 GOI524297:GOJ524297 GEM524297:GEN524297 FUQ524297:FUR524297 FKU524297:FKV524297 FAY524297:FAZ524297 ERC524297:ERD524297 EHG524297:EHH524297 DXK524297:DXL524297 DNO524297:DNP524297 DDS524297:DDT524297 CTW524297:CTX524297 CKA524297:CKB524297 CAE524297:CAF524297 BQI524297:BQJ524297 BGM524297:BGN524297 AWQ524297:AWR524297 AMU524297:AMV524297 ACY524297:ACZ524297 TC524297:TD524297 JG524297:JH524297 K524297:L524297 WVS458761:WVT458761 WLW458761:WLX458761 WCA458761:WCB458761 VSE458761:VSF458761 VII458761:VIJ458761 UYM458761:UYN458761 UOQ458761:UOR458761 UEU458761:UEV458761 TUY458761:TUZ458761 TLC458761:TLD458761 TBG458761:TBH458761 SRK458761:SRL458761 SHO458761:SHP458761 RXS458761:RXT458761 RNW458761:RNX458761 REA458761:REB458761 QUE458761:QUF458761 QKI458761:QKJ458761 QAM458761:QAN458761 PQQ458761:PQR458761 PGU458761:PGV458761 OWY458761:OWZ458761 ONC458761:OND458761 ODG458761:ODH458761 NTK458761:NTL458761 NJO458761:NJP458761 MZS458761:MZT458761 MPW458761:MPX458761 MGA458761:MGB458761 LWE458761:LWF458761 LMI458761:LMJ458761 LCM458761:LCN458761 KSQ458761:KSR458761 KIU458761:KIV458761 JYY458761:JYZ458761 JPC458761:JPD458761 JFG458761:JFH458761 IVK458761:IVL458761 ILO458761:ILP458761 IBS458761:IBT458761 HRW458761:HRX458761 HIA458761:HIB458761 GYE458761:GYF458761 GOI458761:GOJ458761 GEM458761:GEN458761 FUQ458761:FUR458761 FKU458761:FKV458761 FAY458761:FAZ458761 ERC458761:ERD458761 EHG458761:EHH458761 DXK458761:DXL458761 DNO458761:DNP458761 DDS458761:DDT458761 CTW458761:CTX458761 CKA458761:CKB458761 CAE458761:CAF458761 BQI458761:BQJ458761 BGM458761:BGN458761 AWQ458761:AWR458761 AMU458761:AMV458761 ACY458761:ACZ458761 TC458761:TD458761 JG458761:JH458761 K458761:L458761 WVS393225:WVT393225 WLW393225:WLX393225 WCA393225:WCB393225 VSE393225:VSF393225 VII393225:VIJ393225 UYM393225:UYN393225 UOQ393225:UOR393225 UEU393225:UEV393225 TUY393225:TUZ393225 TLC393225:TLD393225 TBG393225:TBH393225 SRK393225:SRL393225 SHO393225:SHP393225 RXS393225:RXT393225 RNW393225:RNX393225 REA393225:REB393225 QUE393225:QUF393225 QKI393225:QKJ393225 QAM393225:QAN393225 PQQ393225:PQR393225 PGU393225:PGV393225 OWY393225:OWZ393225 ONC393225:OND393225 ODG393225:ODH393225 NTK393225:NTL393225 NJO393225:NJP393225 MZS393225:MZT393225 MPW393225:MPX393225 MGA393225:MGB393225 LWE393225:LWF393225 LMI393225:LMJ393225 LCM393225:LCN393225 KSQ393225:KSR393225 KIU393225:KIV393225 JYY393225:JYZ393225 JPC393225:JPD393225 JFG393225:JFH393225 IVK393225:IVL393225 ILO393225:ILP393225 IBS393225:IBT393225 HRW393225:HRX393225 HIA393225:HIB393225 GYE393225:GYF393225 GOI393225:GOJ393225 GEM393225:GEN393225 FUQ393225:FUR393225 FKU393225:FKV393225 FAY393225:FAZ393225 ERC393225:ERD393225 EHG393225:EHH393225 DXK393225:DXL393225 DNO393225:DNP393225 DDS393225:DDT393225 CTW393225:CTX393225 CKA393225:CKB393225 CAE393225:CAF393225 BQI393225:BQJ393225 BGM393225:BGN393225 AWQ393225:AWR393225 AMU393225:AMV393225 ACY393225:ACZ393225 TC393225:TD393225 JG393225:JH393225 K393225:L393225 WVS327689:WVT327689 WLW327689:WLX327689 WCA327689:WCB327689 VSE327689:VSF327689 VII327689:VIJ327689 UYM327689:UYN327689 UOQ327689:UOR327689 UEU327689:UEV327689 TUY327689:TUZ327689 TLC327689:TLD327689 TBG327689:TBH327689 SRK327689:SRL327689 SHO327689:SHP327689 RXS327689:RXT327689 RNW327689:RNX327689 REA327689:REB327689 QUE327689:QUF327689 QKI327689:QKJ327689 QAM327689:QAN327689 PQQ327689:PQR327689 PGU327689:PGV327689 OWY327689:OWZ327689 ONC327689:OND327689 ODG327689:ODH327689 NTK327689:NTL327689 NJO327689:NJP327689 MZS327689:MZT327689 MPW327689:MPX327689 MGA327689:MGB327689 LWE327689:LWF327689 LMI327689:LMJ327689 LCM327689:LCN327689 KSQ327689:KSR327689 KIU327689:KIV327689 JYY327689:JYZ327689 JPC327689:JPD327689 JFG327689:JFH327689 IVK327689:IVL327689 ILO327689:ILP327689 IBS327689:IBT327689 HRW327689:HRX327689 HIA327689:HIB327689 GYE327689:GYF327689 GOI327689:GOJ327689 GEM327689:GEN327689 FUQ327689:FUR327689 FKU327689:FKV327689 FAY327689:FAZ327689 ERC327689:ERD327689 EHG327689:EHH327689 DXK327689:DXL327689 DNO327689:DNP327689 DDS327689:DDT327689 CTW327689:CTX327689 CKA327689:CKB327689 CAE327689:CAF327689 BQI327689:BQJ327689 BGM327689:BGN327689 AWQ327689:AWR327689 AMU327689:AMV327689 ACY327689:ACZ327689 TC327689:TD327689 JG327689:JH327689 K327689:L327689 WVS262153:WVT262153 WLW262153:WLX262153 WCA262153:WCB262153 VSE262153:VSF262153 VII262153:VIJ262153 UYM262153:UYN262153 UOQ262153:UOR262153 UEU262153:UEV262153 TUY262153:TUZ262153 TLC262153:TLD262153 TBG262153:TBH262153 SRK262153:SRL262153 SHO262153:SHP262153 RXS262153:RXT262153 RNW262153:RNX262153 REA262153:REB262153 QUE262153:QUF262153 QKI262153:QKJ262153 QAM262153:QAN262153 PQQ262153:PQR262153 PGU262153:PGV262153 OWY262153:OWZ262153 ONC262153:OND262153 ODG262153:ODH262153 NTK262153:NTL262153 NJO262153:NJP262153 MZS262153:MZT262153 MPW262153:MPX262153 MGA262153:MGB262153 LWE262153:LWF262153 LMI262153:LMJ262153 LCM262153:LCN262153 KSQ262153:KSR262153 KIU262153:KIV262153 JYY262153:JYZ262153 JPC262153:JPD262153 JFG262153:JFH262153 IVK262153:IVL262153 ILO262153:ILP262153 IBS262153:IBT262153 HRW262153:HRX262153 HIA262153:HIB262153 GYE262153:GYF262153 GOI262153:GOJ262153 GEM262153:GEN262153 FUQ262153:FUR262153 FKU262153:FKV262153 FAY262153:FAZ262153 ERC262153:ERD262153 EHG262153:EHH262153 DXK262153:DXL262153 DNO262153:DNP262153 DDS262153:DDT262153 CTW262153:CTX262153 CKA262153:CKB262153 CAE262153:CAF262153 BQI262153:BQJ262153 BGM262153:BGN262153 AWQ262153:AWR262153 AMU262153:AMV262153 ACY262153:ACZ262153 TC262153:TD262153 JG262153:JH262153 K262153:L262153 WVS196617:WVT196617 WLW196617:WLX196617 WCA196617:WCB196617 VSE196617:VSF196617 VII196617:VIJ196617 UYM196617:UYN196617 UOQ196617:UOR196617 UEU196617:UEV196617 TUY196617:TUZ196617 TLC196617:TLD196617 TBG196617:TBH196617 SRK196617:SRL196617 SHO196617:SHP196617 RXS196617:RXT196617 RNW196617:RNX196617 REA196617:REB196617 QUE196617:QUF196617 QKI196617:QKJ196617 QAM196617:QAN196617 PQQ196617:PQR196617 PGU196617:PGV196617 OWY196617:OWZ196617 ONC196617:OND196617 ODG196617:ODH196617 NTK196617:NTL196617 NJO196617:NJP196617 MZS196617:MZT196617 MPW196617:MPX196617 MGA196617:MGB196617 LWE196617:LWF196617 LMI196617:LMJ196617 LCM196617:LCN196617 KSQ196617:KSR196617 KIU196617:KIV196617 JYY196617:JYZ196617 JPC196617:JPD196617 JFG196617:JFH196617 IVK196617:IVL196617 ILO196617:ILP196617 IBS196617:IBT196617 HRW196617:HRX196617 HIA196617:HIB196617 GYE196617:GYF196617 GOI196617:GOJ196617 GEM196617:GEN196617 FUQ196617:FUR196617 FKU196617:FKV196617 FAY196617:FAZ196617 ERC196617:ERD196617 EHG196617:EHH196617 DXK196617:DXL196617 DNO196617:DNP196617 DDS196617:DDT196617 CTW196617:CTX196617 CKA196617:CKB196617 CAE196617:CAF196617 BQI196617:BQJ196617 BGM196617:BGN196617 AWQ196617:AWR196617 AMU196617:AMV196617 ACY196617:ACZ196617 TC196617:TD196617 JG196617:JH196617 K196617:L196617 WVS131081:WVT131081 WLW131081:WLX131081 WCA131081:WCB131081 VSE131081:VSF131081 VII131081:VIJ131081 UYM131081:UYN131081 UOQ131081:UOR131081 UEU131081:UEV131081 TUY131081:TUZ131081 TLC131081:TLD131081 TBG131081:TBH131081 SRK131081:SRL131081 SHO131081:SHP131081 RXS131081:RXT131081 RNW131081:RNX131081 REA131081:REB131081 QUE131081:QUF131081 QKI131081:QKJ131081 QAM131081:QAN131081 PQQ131081:PQR131081 PGU131081:PGV131081 OWY131081:OWZ131081 ONC131081:OND131081 ODG131081:ODH131081 NTK131081:NTL131081 NJO131081:NJP131081 MZS131081:MZT131081 MPW131081:MPX131081 MGA131081:MGB131081 LWE131081:LWF131081 LMI131081:LMJ131081 LCM131081:LCN131081 KSQ131081:KSR131081 KIU131081:KIV131081 JYY131081:JYZ131081 JPC131081:JPD131081 JFG131081:JFH131081 IVK131081:IVL131081 ILO131081:ILP131081 IBS131081:IBT131081 HRW131081:HRX131081 HIA131081:HIB131081 GYE131081:GYF131081 GOI131081:GOJ131081 GEM131081:GEN131081 FUQ131081:FUR131081 FKU131081:FKV131081 FAY131081:FAZ131081 ERC131081:ERD131081 EHG131081:EHH131081 DXK131081:DXL131081 DNO131081:DNP131081 DDS131081:DDT131081 CTW131081:CTX131081 CKA131081:CKB131081 CAE131081:CAF131081 BQI131081:BQJ131081 BGM131081:BGN131081 AWQ131081:AWR131081 AMU131081:AMV131081 ACY131081:ACZ131081 TC131081:TD131081 JG131081:JH131081 K131081:L131081 WVS65545:WVT65545 WLW65545:WLX65545 WCA65545:WCB65545 VSE65545:VSF65545 VII65545:VIJ65545 UYM65545:UYN65545 UOQ65545:UOR65545 UEU65545:UEV65545 TUY65545:TUZ65545 TLC65545:TLD65545 TBG65545:TBH65545 SRK65545:SRL65545 SHO65545:SHP65545 RXS65545:RXT65545 RNW65545:RNX65545 REA65545:REB65545 QUE65545:QUF65545 QKI65545:QKJ65545 QAM65545:QAN65545 PQQ65545:PQR65545 PGU65545:PGV65545 OWY65545:OWZ65545 ONC65545:OND65545 ODG65545:ODH65545 NTK65545:NTL65545 NJO65545:NJP65545 MZS65545:MZT65545 MPW65545:MPX65545 MGA65545:MGB65545 LWE65545:LWF65545 LMI65545:LMJ65545 LCM65545:LCN65545 KSQ65545:KSR65545 KIU65545:KIV65545 JYY65545:JYZ65545 JPC65545:JPD65545 JFG65545:JFH65545 IVK65545:IVL65545 ILO65545:ILP65545 IBS65545:IBT65545 HRW65545:HRX65545 HIA65545:HIB65545 GYE65545:GYF65545 GOI65545:GOJ65545 GEM65545:GEN65545 FUQ65545:FUR65545 FKU65545:FKV65545 FAY65545:FAZ65545 ERC65545:ERD65545 EHG65545:EHH65545 DXK65545:DXL65545 DNO65545:DNP65545 DDS65545:DDT65545 CTW65545:CTX65545 CKA65545:CKB65545 CAE65545:CAF65545 BQI65545:BQJ65545 BGM65545:BGN65545 AWQ65545:AWR65545 AMU65545:AMV65545 ACY65545:ACZ65545 TC65545:TD65545 JG65545:JH65545 K65545:L65545 WVS9:WVT9 WLW9:WLX9 WCA9:WCB9 VSE9:VSF9 VII9:VIJ9 UYM9:UYN9 UOQ9:UOR9 UEU9:UEV9 TUY9:TUZ9 TLC9:TLD9 TBG9:TBH9 SRK9:SRL9 SHO9:SHP9 RXS9:RXT9 RNW9:RNX9 REA9:REB9 QUE9:QUF9 QKI9:QKJ9 QAM9:QAN9 PQQ9:PQR9 PGU9:PGV9 OWY9:OWZ9 ONC9:OND9 ODG9:ODH9 NTK9:NTL9 NJO9:NJP9 MZS9:MZT9 MPW9:MPX9 MGA9:MGB9 LWE9:LWF9 LMI9:LMJ9 LCM9:LCN9 KSQ9:KSR9 KIU9:KIV9 JYY9:JYZ9 JPC9:JPD9 JFG9:JFH9 IVK9:IVL9 ILO9:ILP9 IBS9:IBT9 HRW9:HRX9 HIA9:HIB9 GYE9:GYF9 GOI9:GOJ9 GEM9:GEN9 FUQ9:FUR9 FKU9:FKV9 FAY9:FAZ9 ERC9:ERD9 EHG9:EHH9 DXK9:DXL9 DNO9:DNP9 DDS9:DDT9 CTW9:CTX9 CKA9:CKB9 CAE9:CAF9 BQI9:BQJ9 BGM9:BGN9 AWQ9:AWR9 AMU9:AMV9 ACY9:ACZ9 TC9:TD9" xr:uid="{3B2241F4-AA17-4E00-8173-CD1D9FA1AF07}">
      <formula1>$B$56:$B$59</formula1>
    </dataValidation>
    <dataValidation type="decimal" allowBlank="1" showInputMessage="1" showErrorMessage="1" sqref="C23:L23" xr:uid="{AB152018-3594-4A30-975C-766FFCA8A957}">
      <formula1>0</formula1>
      <formula2>100</formula2>
    </dataValidation>
  </dataValidations>
  <printOptions horizontalCentered="1" verticalCentered="1"/>
  <pageMargins left="0" right="0" top="0.25" bottom="0" header="0.5" footer="0.5"/>
  <pageSetup scale="65" orientation="portrait" r:id="rId1"/>
  <headerFooter alignWithMargins="0">
    <oddFooter>&amp;L_x000D_&amp;1#&amp;"Calibri"&amp;11&amp;K000000 Classification: Public</oddFooter>
  </headerFooter>
  <colBreaks count="1" manualBreakCount="1">
    <brk id="12" max="1048575" man="1"/>
  </colBreaks>
  <drawing r:id="rId2"/>
  <extLst>
    <ext xmlns:x14="http://schemas.microsoft.com/office/spreadsheetml/2009/9/main" uri="{CCE6A557-97BC-4b89-ADB6-D9C93CAAB3DF}">
      <x14:dataValidations xmlns:xm="http://schemas.microsoft.com/office/excel/2006/main" count="2">
        <x14:dataValidation type="whole" allowBlank="1" showInputMessage="1" xr:uid="{45E82BB7-E77C-477A-A468-D998DDE435FA}">
          <x14:formula1>
            <xm:f>11111</xm:f>
          </x14:formula1>
          <x14:formula2>
            <xm:f>22222</xm:f>
          </x14:formula2>
          <xm:sqref>I45:L47 JE45:JH47 TA45:TD47 ACW45:ACZ47 AMS45:AMV47 AWO45:AWR47 BGK45:BGN47 BQG45:BQJ47 CAC45:CAF47 CJY45:CKB47 CTU45:CTX47 DDQ45:DDT47 DNM45:DNP47 DXI45:DXL47 EHE45:EHH47 ERA45:ERD47 FAW45:FAZ47 FKS45:FKV47 FUO45:FUR47 GEK45:GEN47 GOG45:GOJ47 GYC45:GYF47 HHY45:HIB47 HRU45:HRX47 IBQ45:IBT47 ILM45:ILP47 IVI45:IVL47 JFE45:JFH47 JPA45:JPD47 JYW45:JYZ47 KIS45:KIV47 KSO45:KSR47 LCK45:LCN47 LMG45:LMJ47 LWC45:LWF47 MFY45:MGB47 MPU45:MPX47 MZQ45:MZT47 NJM45:NJP47 NTI45:NTL47 ODE45:ODH47 ONA45:OND47 OWW45:OWZ47 PGS45:PGV47 PQO45:PQR47 QAK45:QAN47 QKG45:QKJ47 QUC45:QUF47 RDY45:REB47 RNU45:RNX47 RXQ45:RXT47 SHM45:SHP47 SRI45:SRL47 TBE45:TBH47 TLA45:TLD47 TUW45:TUZ47 UES45:UEV47 UOO45:UOR47 UYK45:UYN47 VIG45:VIJ47 VSC45:VSF47 WBY45:WCB47 WLU45:WLX47 WVQ45:WVT47 JE65581:JH65583 TA65581:TD65583 ACW65581:ACZ65583 AMS65581:AMV65583 AWO65581:AWR65583 BGK65581:BGN65583 BQG65581:BQJ65583 CAC65581:CAF65583 CJY65581:CKB65583 CTU65581:CTX65583 DDQ65581:DDT65583 DNM65581:DNP65583 DXI65581:DXL65583 EHE65581:EHH65583 ERA65581:ERD65583 FAW65581:FAZ65583 FKS65581:FKV65583 FUO65581:FUR65583 GEK65581:GEN65583 GOG65581:GOJ65583 GYC65581:GYF65583 HHY65581:HIB65583 HRU65581:HRX65583 IBQ65581:IBT65583 ILM65581:ILP65583 IVI65581:IVL65583 JFE65581:JFH65583 JPA65581:JPD65583 JYW65581:JYZ65583 KIS65581:KIV65583 KSO65581:KSR65583 LCK65581:LCN65583 LMG65581:LMJ65583 LWC65581:LWF65583 MFY65581:MGB65583 MPU65581:MPX65583 MZQ65581:MZT65583 NJM65581:NJP65583 NTI65581:NTL65583 ODE65581:ODH65583 ONA65581:OND65583 OWW65581:OWZ65583 PGS65581:PGV65583 PQO65581:PQR65583 QAK65581:QAN65583 QKG65581:QKJ65583 QUC65581:QUF65583 RDY65581:REB65583 RNU65581:RNX65583 RXQ65581:RXT65583 SHM65581:SHP65583 SRI65581:SRL65583 TBE65581:TBH65583 TLA65581:TLD65583 TUW65581:TUZ65583 UES65581:UEV65583 UOO65581:UOR65583 UYK65581:UYN65583 VIG65581:VIJ65583 VSC65581:VSF65583 WBY65581:WCB65583 WLU65581:WLX65583 WVQ65581:WVT65583 JE131117:JH131119 TA131117:TD131119 ACW131117:ACZ131119 AMS131117:AMV131119 AWO131117:AWR131119 BGK131117:BGN131119 BQG131117:BQJ131119 CAC131117:CAF131119 CJY131117:CKB131119 CTU131117:CTX131119 DDQ131117:DDT131119 DNM131117:DNP131119 DXI131117:DXL131119 EHE131117:EHH131119 ERA131117:ERD131119 FAW131117:FAZ131119 FKS131117:FKV131119 FUO131117:FUR131119 GEK131117:GEN131119 GOG131117:GOJ131119 GYC131117:GYF131119 HHY131117:HIB131119 HRU131117:HRX131119 IBQ131117:IBT131119 ILM131117:ILP131119 IVI131117:IVL131119 JFE131117:JFH131119 JPA131117:JPD131119 JYW131117:JYZ131119 KIS131117:KIV131119 KSO131117:KSR131119 LCK131117:LCN131119 LMG131117:LMJ131119 LWC131117:LWF131119 MFY131117:MGB131119 MPU131117:MPX131119 MZQ131117:MZT131119 NJM131117:NJP131119 NTI131117:NTL131119 ODE131117:ODH131119 ONA131117:OND131119 OWW131117:OWZ131119 PGS131117:PGV131119 PQO131117:PQR131119 QAK131117:QAN131119 QKG131117:QKJ131119 QUC131117:QUF131119 RDY131117:REB131119 RNU131117:RNX131119 RXQ131117:RXT131119 SHM131117:SHP131119 SRI131117:SRL131119 TBE131117:TBH131119 TLA131117:TLD131119 TUW131117:TUZ131119 UES131117:UEV131119 UOO131117:UOR131119 UYK131117:UYN131119 VIG131117:VIJ131119 VSC131117:VSF131119 WBY131117:WCB131119 WLU131117:WLX131119 WVQ131117:WVT131119 JE196653:JH196655 TA196653:TD196655 ACW196653:ACZ196655 AMS196653:AMV196655 AWO196653:AWR196655 BGK196653:BGN196655 BQG196653:BQJ196655 CAC196653:CAF196655 CJY196653:CKB196655 CTU196653:CTX196655 DDQ196653:DDT196655 DNM196653:DNP196655 DXI196653:DXL196655 EHE196653:EHH196655 ERA196653:ERD196655 FAW196653:FAZ196655 FKS196653:FKV196655 FUO196653:FUR196655 GEK196653:GEN196655 GOG196653:GOJ196655 GYC196653:GYF196655 HHY196653:HIB196655 HRU196653:HRX196655 IBQ196653:IBT196655 ILM196653:ILP196655 IVI196653:IVL196655 JFE196653:JFH196655 JPA196653:JPD196655 JYW196653:JYZ196655 KIS196653:KIV196655 KSO196653:KSR196655 LCK196653:LCN196655 LMG196653:LMJ196655 LWC196653:LWF196655 MFY196653:MGB196655 MPU196653:MPX196655 MZQ196653:MZT196655 NJM196653:NJP196655 NTI196653:NTL196655 ODE196653:ODH196655 ONA196653:OND196655 OWW196653:OWZ196655 PGS196653:PGV196655 PQO196653:PQR196655 QAK196653:QAN196655 QKG196653:QKJ196655 QUC196653:QUF196655 RDY196653:REB196655 RNU196653:RNX196655 RXQ196653:RXT196655 SHM196653:SHP196655 SRI196653:SRL196655 TBE196653:TBH196655 TLA196653:TLD196655 TUW196653:TUZ196655 UES196653:UEV196655 UOO196653:UOR196655 UYK196653:UYN196655 VIG196653:VIJ196655 VSC196653:VSF196655 WBY196653:WCB196655 WLU196653:WLX196655 WVQ196653:WVT196655 JE262189:JH262191 TA262189:TD262191 ACW262189:ACZ262191 AMS262189:AMV262191 AWO262189:AWR262191 BGK262189:BGN262191 BQG262189:BQJ262191 CAC262189:CAF262191 CJY262189:CKB262191 CTU262189:CTX262191 DDQ262189:DDT262191 DNM262189:DNP262191 DXI262189:DXL262191 EHE262189:EHH262191 ERA262189:ERD262191 FAW262189:FAZ262191 FKS262189:FKV262191 FUO262189:FUR262191 GEK262189:GEN262191 GOG262189:GOJ262191 GYC262189:GYF262191 HHY262189:HIB262191 HRU262189:HRX262191 IBQ262189:IBT262191 ILM262189:ILP262191 IVI262189:IVL262191 JFE262189:JFH262191 JPA262189:JPD262191 JYW262189:JYZ262191 KIS262189:KIV262191 KSO262189:KSR262191 LCK262189:LCN262191 LMG262189:LMJ262191 LWC262189:LWF262191 MFY262189:MGB262191 MPU262189:MPX262191 MZQ262189:MZT262191 NJM262189:NJP262191 NTI262189:NTL262191 ODE262189:ODH262191 ONA262189:OND262191 OWW262189:OWZ262191 PGS262189:PGV262191 PQO262189:PQR262191 QAK262189:QAN262191 QKG262189:QKJ262191 QUC262189:QUF262191 RDY262189:REB262191 RNU262189:RNX262191 RXQ262189:RXT262191 SHM262189:SHP262191 SRI262189:SRL262191 TBE262189:TBH262191 TLA262189:TLD262191 TUW262189:TUZ262191 UES262189:UEV262191 UOO262189:UOR262191 UYK262189:UYN262191 VIG262189:VIJ262191 VSC262189:VSF262191 WBY262189:WCB262191 WLU262189:WLX262191 WVQ262189:WVT262191 JE327725:JH327727 TA327725:TD327727 ACW327725:ACZ327727 AMS327725:AMV327727 AWO327725:AWR327727 BGK327725:BGN327727 BQG327725:BQJ327727 CAC327725:CAF327727 CJY327725:CKB327727 CTU327725:CTX327727 DDQ327725:DDT327727 DNM327725:DNP327727 DXI327725:DXL327727 EHE327725:EHH327727 ERA327725:ERD327727 FAW327725:FAZ327727 FKS327725:FKV327727 FUO327725:FUR327727 GEK327725:GEN327727 GOG327725:GOJ327727 GYC327725:GYF327727 HHY327725:HIB327727 HRU327725:HRX327727 IBQ327725:IBT327727 ILM327725:ILP327727 IVI327725:IVL327727 JFE327725:JFH327727 JPA327725:JPD327727 JYW327725:JYZ327727 KIS327725:KIV327727 KSO327725:KSR327727 LCK327725:LCN327727 LMG327725:LMJ327727 LWC327725:LWF327727 MFY327725:MGB327727 MPU327725:MPX327727 MZQ327725:MZT327727 NJM327725:NJP327727 NTI327725:NTL327727 ODE327725:ODH327727 ONA327725:OND327727 OWW327725:OWZ327727 PGS327725:PGV327727 PQO327725:PQR327727 QAK327725:QAN327727 QKG327725:QKJ327727 QUC327725:QUF327727 RDY327725:REB327727 RNU327725:RNX327727 RXQ327725:RXT327727 SHM327725:SHP327727 SRI327725:SRL327727 TBE327725:TBH327727 TLA327725:TLD327727 TUW327725:TUZ327727 UES327725:UEV327727 UOO327725:UOR327727 UYK327725:UYN327727 VIG327725:VIJ327727 VSC327725:VSF327727 WBY327725:WCB327727 WLU327725:WLX327727 WVQ327725:WVT327727 JE393261:JH393263 TA393261:TD393263 ACW393261:ACZ393263 AMS393261:AMV393263 AWO393261:AWR393263 BGK393261:BGN393263 BQG393261:BQJ393263 CAC393261:CAF393263 CJY393261:CKB393263 CTU393261:CTX393263 DDQ393261:DDT393263 DNM393261:DNP393263 DXI393261:DXL393263 EHE393261:EHH393263 ERA393261:ERD393263 FAW393261:FAZ393263 FKS393261:FKV393263 FUO393261:FUR393263 GEK393261:GEN393263 GOG393261:GOJ393263 GYC393261:GYF393263 HHY393261:HIB393263 HRU393261:HRX393263 IBQ393261:IBT393263 ILM393261:ILP393263 IVI393261:IVL393263 JFE393261:JFH393263 JPA393261:JPD393263 JYW393261:JYZ393263 KIS393261:KIV393263 KSO393261:KSR393263 LCK393261:LCN393263 LMG393261:LMJ393263 LWC393261:LWF393263 MFY393261:MGB393263 MPU393261:MPX393263 MZQ393261:MZT393263 NJM393261:NJP393263 NTI393261:NTL393263 ODE393261:ODH393263 ONA393261:OND393263 OWW393261:OWZ393263 PGS393261:PGV393263 PQO393261:PQR393263 QAK393261:QAN393263 QKG393261:QKJ393263 QUC393261:QUF393263 RDY393261:REB393263 RNU393261:RNX393263 RXQ393261:RXT393263 SHM393261:SHP393263 SRI393261:SRL393263 TBE393261:TBH393263 TLA393261:TLD393263 TUW393261:TUZ393263 UES393261:UEV393263 UOO393261:UOR393263 UYK393261:UYN393263 VIG393261:VIJ393263 VSC393261:VSF393263 WBY393261:WCB393263 WLU393261:WLX393263 WVQ393261:WVT393263 JE458797:JH458799 TA458797:TD458799 ACW458797:ACZ458799 AMS458797:AMV458799 AWO458797:AWR458799 BGK458797:BGN458799 BQG458797:BQJ458799 CAC458797:CAF458799 CJY458797:CKB458799 CTU458797:CTX458799 DDQ458797:DDT458799 DNM458797:DNP458799 DXI458797:DXL458799 EHE458797:EHH458799 ERA458797:ERD458799 FAW458797:FAZ458799 FKS458797:FKV458799 FUO458797:FUR458799 GEK458797:GEN458799 GOG458797:GOJ458799 GYC458797:GYF458799 HHY458797:HIB458799 HRU458797:HRX458799 IBQ458797:IBT458799 ILM458797:ILP458799 IVI458797:IVL458799 JFE458797:JFH458799 JPA458797:JPD458799 JYW458797:JYZ458799 KIS458797:KIV458799 KSO458797:KSR458799 LCK458797:LCN458799 LMG458797:LMJ458799 LWC458797:LWF458799 MFY458797:MGB458799 MPU458797:MPX458799 MZQ458797:MZT458799 NJM458797:NJP458799 NTI458797:NTL458799 ODE458797:ODH458799 ONA458797:OND458799 OWW458797:OWZ458799 PGS458797:PGV458799 PQO458797:PQR458799 QAK458797:QAN458799 QKG458797:QKJ458799 QUC458797:QUF458799 RDY458797:REB458799 RNU458797:RNX458799 RXQ458797:RXT458799 SHM458797:SHP458799 SRI458797:SRL458799 TBE458797:TBH458799 TLA458797:TLD458799 TUW458797:TUZ458799 UES458797:UEV458799 UOO458797:UOR458799 UYK458797:UYN458799 VIG458797:VIJ458799 VSC458797:VSF458799 WBY458797:WCB458799 WLU458797:WLX458799 WVQ458797:WVT458799 JE524333:JH524335 TA524333:TD524335 ACW524333:ACZ524335 AMS524333:AMV524335 AWO524333:AWR524335 BGK524333:BGN524335 BQG524333:BQJ524335 CAC524333:CAF524335 CJY524333:CKB524335 CTU524333:CTX524335 DDQ524333:DDT524335 DNM524333:DNP524335 DXI524333:DXL524335 EHE524333:EHH524335 ERA524333:ERD524335 FAW524333:FAZ524335 FKS524333:FKV524335 FUO524333:FUR524335 GEK524333:GEN524335 GOG524333:GOJ524335 GYC524333:GYF524335 HHY524333:HIB524335 HRU524333:HRX524335 IBQ524333:IBT524335 ILM524333:ILP524335 IVI524333:IVL524335 JFE524333:JFH524335 JPA524333:JPD524335 JYW524333:JYZ524335 KIS524333:KIV524335 KSO524333:KSR524335 LCK524333:LCN524335 LMG524333:LMJ524335 LWC524333:LWF524335 MFY524333:MGB524335 MPU524333:MPX524335 MZQ524333:MZT524335 NJM524333:NJP524335 NTI524333:NTL524335 ODE524333:ODH524335 ONA524333:OND524335 OWW524333:OWZ524335 PGS524333:PGV524335 PQO524333:PQR524335 QAK524333:QAN524335 QKG524333:QKJ524335 QUC524333:QUF524335 RDY524333:REB524335 RNU524333:RNX524335 RXQ524333:RXT524335 SHM524333:SHP524335 SRI524333:SRL524335 TBE524333:TBH524335 TLA524333:TLD524335 TUW524333:TUZ524335 UES524333:UEV524335 UOO524333:UOR524335 UYK524333:UYN524335 VIG524333:VIJ524335 VSC524333:VSF524335 WBY524333:WCB524335 WLU524333:WLX524335 WVQ524333:WVT524335 JE589869:JH589871 TA589869:TD589871 ACW589869:ACZ589871 AMS589869:AMV589871 AWO589869:AWR589871 BGK589869:BGN589871 BQG589869:BQJ589871 CAC589869:CAF589871 CJY589869:CKB589871 CTU589869:CTX589871 DDQ589869:DDT589871 DNM589869:DNP589871 DXI589869:DXL589871 EHE589869:EHH589871 ERA589869:ERD589871 FAW589869:FAZ589871 FKS589869:FKV589871 FUO589869:FUR589871 GEK589869:GEN589871 GOG589869:GOJ589871 GYC589869:GYF589871 HHY589869:HIB589871 HRU589869:HRX589871 IBQ589869:IBT589871 ILM589869:ILP589871 IVI589869:IVL589871 JFE589869:JFH589871 JPA589869:JPD589871 JYW589869:JYZ589871 KIS589869:KIV589871 KSO589869:KSR589871 LCK589869:LCN589871 LMG589869:LMJ589871 LWC589869:LWF589871 MFY589869:MGB589871 MPU589869:MPX589871 MZQ589869:MZT589871 NJM589869:NJP589871 NTI589869:NTL589871 ODE589869:ODH589871 ONA589869:OND589871 OWW589869:OWZ589871 PGS589869:PGV589871 PQO589869:PQR589871 QAK589869:QAN589871 QKG589869:QKJ589871 QUC589869:QUF589871 RDY589869:REB589871 RNU589869:RNX589871 RXQ589869:RXT589871 SHM589869:SHP589871 SRI589869:SRL589871 TBE589869:TBH589871 TLA589869:TLD589871 TUW589869:TUZ589871 UES589869:UEV589871 UOO589869:UOR589871 UYK589869:UYN589871 VIG589869:VIJ589871 VSC589869:VSF589871 WBY589869:WCB589871 WLU589869:WLX589871 WVQ589869:WVT589871 JE655405:JH655407 TA655405:TD655407 ACW655405:ACZ655407 AMS655405:AMV655407 AWO655405:AWR655407 BGK655405:BGN655407 BQG655405:BQJ655407 CAC655405:CAF655407 CJY655405:CKB655407 CTU655405:CTX655407 DDQ655405:DDT655407 DNM655405:DNP655407 DXI655405:DXL655407 EHE655405:EHH655407 ERA655405:ERD655407 FAW655405:FAZ655407 FKS655405:FKV655407 FUO655405:FUR655407 GEK655405:GEN655407 GOG655405:GOJ655407 GYC655405:GYF655407 HHY655405:HIB655407 HRU655405:HRX655407 IBQ655405:IBT655407 ILM655405:ILP655407 IVI655405:IVL655407 JFE655405:JFH655407 JPA655405:JPD655407 JYW655405:JYZ655407 KIS655405:KIV655407 KSO655405:KSR655407 LCK655405:LCN655407 LMG655405:LMJ655407 LWC655405:LWF655407 MFY655405:MGB655407 MPU655405:MPX655407 MZQ655405:MZT655407 NJM655405:NJP655407 NTI655405:NTL655407 ODE655405:ODH655407 ONA655405:OND655407 OWW655405:OWZ655407 PGS655405:PGV655407 PQO655405:PQR655407 QAK655405:QAN655407 QKG655405:QKJ655407 QUC655405:QUF655407 RDY655405:REB655407 RNU655405:RNX655407 RXQ655405:RXT655407 SHM655405:SHP655407 SRI655405:SRL655407 TBE655405:TBH655407 TLA655405:TLD655407 TUW655405:TUZ655407 UES655405:UEV655407 UOO655405:UOR655407 UYK655405:UYN655407 VIG655405:VIJ655407 VSC655405:VSF655407 WBY655405:WCB655407 WLU655405:WLX655407 WVQ655405:WVT655407 JE720941:JH720943 TA720941:TD720943 ACW720941:ACZ720943 AMS720941:AMV720943 AWO720941:AWR720943 BGK720941:BGN720943 BQG720941:BQJ720943 CAC720941:CAF720943 CJY720941:CKB720943 CTU720941:CTX720943 DDQ720941:DDT720943 DNM720941:DNP720943 DXI720941:DXL720943 EHE720941:EHH720943 ERA720941:ERD720943 FAW720941:FAZ720943 FKS720941:FKV720943 FUO720941:FUR720943 GEK720941:GEN720943 GOG720941:GOJ720943 GYC720941:GYF720943 HHY720941:HIB720943 HRU720941:HRX720943 IBQ720941:IBT720943 ILM720941:ILP720943 IVI720941:IVL720943 JFE720941:JFH720943 JPA720941:JPD720943 JYW720941:JYZ720943 KIS720941:KIV720943 KSO720941:KSR720943 LCK720941:LCN720943 LMG720941:LMJ720943 LWC720941:LWF720943 MFY720941:MGB720943 MPU720941:MPX720943 MZQ720941:MZT720943 NJM720941:NJP720943 NTI720941:NTL720943 ODE720941:ODH720943 ONA720941:OND720943 OWW720941:OWZ720943 PGS720941:PGV720943 PQO720941:PQR720943 QAK720941:QAN720943 QKG720941:QKJ720943 QUC720941:QUF720943 RDY720941:REB720943 RNU720941:RNX720943 RXQ720941:RXT720943 SHM720941:SHP720943 SRI720941:SRL720943 TBE720941:TBH720943 TLA720941:TLD720943 TUW720941:TUZ720943 UES720941:UEV720943 UOO720941:UOR720943 UYK720941:UYN720943 VIG720941:VIJ720943 VSC720941:VSF720943 WBY720941:WCB720943 WLU720941:WLX720943 WVQ720941:WVT720943 JE786477:JH786479 TA786477:TD786479 ACW786477:ACZ786479 AMS786477:AMV786479 AWO786477:AWR786479 BGK786477:BGN786479 BQG786477:BQJ786479 CAC786477:CAF786479 CJY786477:CKB786479 CTU786477:CTX786479 DDQ786477:DDT786479 DNM786477:DNP786479 DXI786477:DXL786479 EHE786477:EHH786479 ERA786477:ERD786479 FAW786477:FAZ786479 FKS786477:FKV786479 FUO786477:FUR786479 GEK786477:GEN786479 GOG786477:GOJ786479 GYC786477:GYF786479 HHY786477:HIB786479 HRU786477:HRX786479 IBQ786477:IBT786479 ILM786477:ILP786479 IVI786477:IVL786479 JFE786477:JFH786479 JPA786477:JPD786479 JYW786477:JYZ786479 KIS786477:KIV786479 KSO786477:KSR786479 LCK786477:LCN786479 LMG786477:LMJ786479 LWC786477:LWF786479 MFY786477:MGB786479 MPU786477:MPX786479 MZQ786477:MZT786479 NJM786477:NJP786479 NTI786477:NTL786479 ODE786477:ODH786479 ONA786477:OND786479 OWW786477:OWZ786479 PGS786477:PGV786479 PQO786477:PQR786479 QAK786477:QAN786479 QKG786477:QKJ786479 QUC786477:QUF786479 RDY786477:REB786479 RNU786477:RNX786479 RXQ786477:RXT786479 SHM786477:SHP786479 SRI786477:SRL786479 TBE786477:TBH786479 TLA786477:TLD786479 TUW786477:TUZ786479 UES786477:UEV786479 UOO786477:UOR786479 UYK786477:UYN786479 VIG786477:VIJ786479 VSC786477:VSF786479 WBY786477:WCB786479 WLU786477:WLX786479 WVQ786477:WVT786479 JE852013:JH852015 TA852013:TD852015 ACW852013:ACZ852015 AMS852013:AMV852015 AWO852013:AWR852015 BGK852013:BGN852015 BQG852013:BQJ852015 CAC852013:CAF852015 CJY852013:CKB852015 CTU852013:CTX852015 DDQ852013:DDT852015 DNM852013:DNP852015 DXI852013:DXL852015 EHE852013:EHH852015 ERA852013:ERD852015 FAW852013:FAZ852015 FKS852013:FKV852015 FUO852013:FUR852015 GEK852013:GEN852015 GOG852013:GOJ852015 GYC852013:GYF852015 HHY852013:HIB852015 HRU852013:HRX852015 IBQ852013:IBT852015 ILM852013:ILP852015 IVI852013:IVL852015 JFE852013:JFH852015 JPA852013:JPD852015 JYW852013:JYZ852015 KIS852013:KIV852015 KSO852013:KSR852015 LCK852013:LCN852015 LMG852013:LMJ852015 LWC852013:LWF852015 MFY852013:MGB852015 MPU852013:MPX852015 MZQ852013:MZT852015 NJM852013:NJP852015 NTI852013:NTL852015 ODE852013:ODH852015 ONA852013:OND852015 OWW852013:OWZ852015 PGS852013:PGV852015 PQO852013:PQR852015 QAK852013:QAN852015 QKG852013:QKJ852015 QUC852013:QUF852015 RDY852013:REB852015 RNU852013:RNX852015 RXQ852013:RXT852015 SHM852013:SHP852015 SRI852013:SRL852015 TBE852013:TBH852015 TLA852013:TLD852015 TUW852013:TUZ852015 UES852013:UEV852015 UOO852013:UOR852015 UYK852013:UYN852015 VIG852013:VIJ852015 VSC852013:VSF852015 WBY852013:WCB852015 WLU852013:WLX852015 WVQ852013:WVT852015 JE917549:JH917551 TA917549:TD917551 ACW917549:ACZ917551 AMS917549:AMV917551 AWO917549:AWR917551 BGK917549:BGN917551 BQG917549:BQJ917551 CAC917549:CAF917551 CJY917549:CKB917551 CTU917549:CTX917551 DDQ917549:DDT917551 DNM917549:DNP917551 DXI917549:DXL917551 EHE917549:EHH917551 ERA917549:ERD917551 FAW917549:FAZ917551 FKS917549:FKV917551 FUO917549:FUR917551 GEK917549:GEN917551 GOG917549:GOJ917551 GYC917549:GYF917551 HHY917549:HIB917551 HRU917549:HRX917551 IBQ917549:IBT917551 ILM917549:ILP917551 IVI917549:IVL917551 JFE917549:JFH917551 JPA917549:JPD917551 JYW917549:JYZ917551 KIS917549:KIV917551 KSO917549:KSR917551 LCK917549:LCN917551 LMG917549:LMJ917551 LWC917549:LWF917551 MFY917549:MGB917551 MPU917549:MPX917551 MZQ917549:MZT917551 NJM917549:NJP917551 NTI917549:NTL917551 ODE917549:ODH917551 ONA917549:OND917551 OWW917549:OWZ917551 PGS917549:PGV917551 PQO917549:PQR917551 QAK917549:QAN917551 QKG917549:QKJ917551 QUC917549:QUF917551 RDY917549:REB917551 RNU917549:RNX917551 RXQ917549:RXT917551 SHM917549:SHP917551 SRI917549:SRL917551 TBE917549:TBH917551 TLA917549:TLD917551 TUW917549:TUZ917551 UES917549:UEV917551 UOO917549:UOR917551 UYK917549:UYN917551 VIG917549:VIJ917551 VSC917549:VSF917551 WBY917549:WCB917551 WLU917549:WLX917551 WVQ917549:WVT917551 JE983085:JH983087 TA983085:TD983087 ACW983085:ACZ983087 AMS983085:AMV983087 AWO983085:AWR983087 BGK983085:BGN983087 BQG983085:BQJ983087 CAC983085:CAF983087 CJY983085:CKB983087 CTU983085:CTX983087 DDQ983085:DDT983087 DNM983085:DNP983087 DXI983085:DXL983087 EHE983085:EHH983087 ERA983085:ERD983087 FAW983085:FAZ983087 FKS983085:FKV983087 FUO983085:FUR983087 GEK983085:GEN983087 GOG983085:GOJ983087 GYC983085:GYF983087 HHY983085:HIB983087 HRU983085:HRX983087 IBQ983085:IBT983087 ILM983085:ILP983087 IVI983085:IVL983087 JFE983085:JFH983087 JPA983085:JPD983087 JYW983085:JYZ983087 KIS983085:KIV983087 KSO983085:KSR983087 LCK983085:LCN983087 LMG983085:LMJ983087 LWC983085:LWF983087 MFY983085:MGB983087 MPU983085:MPX983087 MZQ983085:MZT983087 NJM983085:NJP983087 NTI983085:NTL983087 ODE983085:ODH983087 ONA983085:OND983087 OWW983085:OWZ983087 PGS983085:PGV983087 PQO983085:PQR983087 QAK983085:QAN983087 QKG983085:QKJ983087 QUC983085:QUF983087 RDY983085:REB983087 RNU983085:RNX983087 RXQ983085:RXT983087 SHM983085:SHP983087 SRI983085:SRL983087 TBE983085:TBH983087 TLA983085:TLD983087 TUW983085:TUZ983087 UES983085:UEV983087 UOO983085:UOR983087 UYK983085:UYN983087 VIG983085:VIJ983087 VSC983085:VSF983087 WBY983085:WCB983087 WLU983085:WLX983087 WVQ983085:WVT983087 H46 JD46 SZ46 ACV46 AMR46 AWN46 BGJ46 BQF46 CAB46 CJX46 CTT46 DDP46 DNL46 DXH46 EHD46 EQZ46 FAV46 FKR46 FUN46 GEJ46 GOF46 GYB46 HHX46 HRT46 IBP46 ILL46 IVH46 JFD46 JOZ46 JYV46 KIR46 KSN46 LCJ46 LMF46 LWB46 MFX46 MPT46 MZP46 NJL46 NTH46 ODD46 OMZ46 OWV46 PGR46 PQN46 QAJ46 QKF46 QUB46 RDX46 RNT46 RXP46 SHL46 SRH46 TBD46 TKZ46 TUV46 UER46 UON46 UYJ46 VIF46 VSB46 WBX46 WLT46 WVP46 H65568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H131104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H196640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H262176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H327712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H393248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H458784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H524320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H589856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H655392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H720928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H786464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H852000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H917536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H983072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UYJ983086 VIF983086 VSB983086 WBX983086 WLT983086 WVP983086 C26:L26 IY26:JH26 SU26:TD26 ACQ26:ACZ26 AMM26:AMV26 AWI26:AWR26 BGE26:BGN26 BQA26:BQJ26 BZW26:CAF26 CJS26:CKB26 CTO26:CTX26 DDK26:DDT26 DNG26:DNP26 DXC26:DXL26 EGY26:EHH26 EQU26:ERD26 FAQ26:FAZ26 FKM26:FKV26 FUI26:FUR26 GEE26:GEN26 GOA26:GOJ26 GXW26:GYF26 HHS26:HIB26 HRO26:HRX26 IBK26:IBT26 ILG26:ILP26 IVC26:IVL26 JEY26:JFH26 JOU26:JPD26 JYQ26:JYZ26 KIM26:KIV26 KSI26:KSR26 LCE26:LCN26 LMA26:LMJ26 LVW26:LWF26 MFS26:MGB26 MPO26:MPX26 MZK26:MZT26 NJG26:NJP26 NTC26:NTL26 OCY26:ODH26 OMU26:OND26 OWQ26:OWZ26 PGM26:PGV26 PQI26:PQR26 QAE26:QAN26 QKA26:QKJ26 QTW26:QUF26 RDS26:REB26 RNO26:RNX26 RXK26:RXT26 SHG26:SHP26 SRC26:SRL26 TAY26:TBH26 TKU26:TLD26 TUQ26:TUZ26 UEM26:UEV26 UOI26:UOR26 UYE26:UYN26 VIA26:VIJ26 VRW26:VSF26 WBS26:WCB26 WLO26:WLX26 WVK26:WVT26 IY65562:JH65562 SU65562:TD65562 ACQ65562:ACZ65562 AMM65562:AMV65562 AWI65562:AWR65562 BGE65562:BGN65562 BQA65562:BQJ65562 BZW65562:CAF65562 CJS65562:CKB65562 CTO65562:CTX65562 DDK65562:DDT65562 DNG65562:DNP65562 DXC65562:DXL65562 EGY65562:EHH65562 EQU65562:ERD65562 FAQ65562:FAZ65562 FKM65562:FKV65562 FUI65562:FUR65562 GEE65562:GEN65562 GOA65562:GOJ65562 GXW65562:GYF65562 HHS65562:HIB65562 HRO65562:HRX65562 IBK65562:IBT65562 ILG65562:ILP65562 IVC65562:IVL65562 JEY65562:JFH65562 JOU65562:JPD65562 JYQ65562:JYZ65562 KIM65562:KIV65562 KSI65562:KSR65562 LCE65562:LCN65562 LMA65562:LMJ65562 LVW65562:LWF65562 MFS65562:MGB65562 MPO65562:MPX65562 MZK65562:MZT65562 NJG65562:NJP65562 NTC65562:NTL65562 OCY65562:ODH65562 OMU65562:OND65562 OWQ65562:OWZ65562 PGM65562:PGV65562 PQI65562:PQR65562 QAE65562:QAN65562 QKA65562:QKJ65562 QTW65562:QUF65562 RDS65562:REB65562 RNO65562:RNX65562 RXK65562:RXT65562 SHG65562:SHP65562 SRC65562:SRL65562 TAY65562:TBH65562 TKU65562:TLD65562 TUQ65562:TUZ65562 UEM65562:UEV65562 UOI65562:UOR65562 UYE65562:UYN65562 VIA65562:VIJ65562 VRW65562:VSF65562 WBS65562:WCB65562 WLO65562:WLX65562 WVK65562:WVT65562 IY131098:JH131098 SU131098:TD131098 ACQ131098:ACZ131098 AMM131098:AMV131098 AWI131098:AWR131098 BGE131098:BGN131098 BQA131098:BQJ131098 BZW131098:CAF131098 CJS131098:CKB131098 CTO131098:CTX131098 DDK131098:DDT131098 DNG131098:DNP131098 DXC131098:DXL131098 EGY131098:EHH131098 EQU131098:ERD131098 FAQ131098:FAZ131098 FKM131098:FKV131098 FUI131098:FUR131098 GEE131098:GEN131098 GOA131098:GOJ131098 GXW131098:GYF131098 HHS131098:HIB131098 HRO131098:HRX131098 IBK131098:IBT131098 ILG131098:ILP131098 IVC131098:IVL131098 JEY131098:JFH131098 JOU131098:JPD131098 JYQ131098:JYZ131098 KIM131098:KIV131098 KSI131098:KSR131098 LCE131098:LCN131098 LMA131098:LMJ131098 LVW131098:LWF131098 MFS131098:MGB131098 MPO131098:MPX131098 MZK131098:MZT131098 NJG131098:NJP131098 NTC131098:NTL131098 OCY131098:ODH131098 OMU131098:OND131098 OWQ131098:OWZ131098 PGM131098:PGV131098 PQI131098:PQR131098 QAE131098:QAN131098 QKA131098:QKJ131098 QTW131098:QUF131098 RDS131098:REB131098 RNO131098:RNX131098 RXK131098:RXT131098 SHG131098:SHP131098 SRC131098:SRL131098 TAY131098:TBH131098 TKU131098:TLD131098 TUQ131098:TUZ131098 UEM131098:UEV131098 UOI131098:UOR131098 UYE131098:UYN131098 VIA131098:VIJ131098 VRW131098:VSF131098 WBS131098:WCB131098 WLO131098:WLX131098 WVK131098:WVT131098 IY196634:JH196634 SU196634:TD196634 ACQ196634:ACZ196634 AMM196634:AMV196634 AWI196634:AWR196634 BGE196634:BGN196634 BQA196634:BQJ196634 BZW196634:CAF196634 CJS196634:CKB196634 CTO196634:CTX196634 DDK196634:DDT196634 DNG196634:DNP196634 DXC196634:DXL196634 EGY196634:EHH196634 EQU196634:ERD196634 FAQ196634:FAZ196634 FKM196634:FKV196634 FUI196634:FUR196634 GEE196634:GEN196634 GOA196634:GOJ196634 GXW196634:GYF196634 HHS196634:HIB196634 HRO196634:HRX196634 IBK196634:IBT196634 ILG196634:ILP196634 IVC196634:IVL196634 JEY196634:JFH196634 JOU196634:JPD196634 JYQ196634:JYZ196634 KIM196634:KIV196634 KSI196634:KSR196634 LCE196634:LCN196634 LMA196634:LMJ196634 LVW196634:LWF196634 MFS196634:MGB196634 MPO196634:MPX196634 MZK196634:MZT196634 NJG196634:NJP196634 NTC196634:NTL196634 OCY196634:ODH196634 OMU196634:OND196634 OWQ196634:OWZ196634 PGM196634:PGV196634 PQI196634:PQR196634 QAE196634:QAN196634 QKA196634:QKJ196634 QTW196634:QUF196634 RDS196634:REB196634 RNO196634:RNX196634 RXK196634:RXT196634 SHG196634:SHP196634 SRC196634:SRL196634 TAY196634:TBH196634 TKU196634:TLD196634 TUQ196634:TUZ196634 UEM196634:UEV196634 UOI196634:UOR196634 UYE196634:UYN196634 VIA196634:VIJ196634 VRW196634:VSF196634 WBS196634:WCB196634 WLO196634:WLX196634 WVK196634:WVT196634 IY262170:JH262170 SU262170:TD262170 ACQ262170:ACZ262170 AMM262170:AMV262170 AWI262170:AWR262170 BGE262170:BGN262170 BQA262170:BQJ262170 BZW262170:CAF262170 CJS262170:CKB262170 CTO262170:CTX262170 DDK262170:DDT262170 DNG262170:DNP262170 DXC262170:DXL262170 EGY262170:EHH262170 EQU262170:ERD262170 FAQ262170:FAZ262170 FKM262170:FKV262170 FUI262170:FUR262170 GEE262170:GEN262170 GOA262170:GOJ262170 GXW262170:GYF262170 HHS262170:HIB262170 HRO262170:HRX262170 IBK262170:IBT262170 ILG262170:ILP262170 IVC262170:IVL262170 JEY262170:JFH262170 JOU262170:JPD262170 JYQ262170:JYZ262170 KIM262170:KIV262170 KSI262170:KSR262170 LCE262170:LCN262170 LMA262170:LMJ262170 LVW262170:LWF262170 MFS262170:MGB262170 MPO262170:MPX262170 MZK262170:MZT262170 NJG262170:NJP262170 NTC262170:NTL262170 OCY262170:ODH262170 OMU262170:OND262170 OWQ262170:OWZ262170 PGM262170:PGV262170 PQI262170:PQR262170 QAE262170:QAN262170 QKA262170:QKJ262170 QTW262170:QUF262170 RDS262170:REB262170 RNO262170:RNX262170 RXK262170:RXT262170 SHG262170:SHP262170 SRC262170:SRL262170 TAY262170:TBH262170 TKU262170:TLD262170 TUQ262170:TUZ262170 UEM262170:UEV262170 UOI262170:UOR262170 UYE262170:UYN262170 VIA262170:VIJ262170 VRW262170:VSF262170 WBS262170:WCB262170 WLO262170:WLX262170 WVK262170:WVT262170 IY327706:JH327706 SU327706:TD327706 ACQ327706:ACZ327706 AMM327706:AMV327706 AWI327706:AWR327706 BGE327706:BGN327706 BQA327706:BQJ327706 BZW327706:CAF327706 CJS327706:CKB327706 CTO327706:CTX327706 DDK327706:DDT327706 DNG327706:DNP327706 DXC327706:DXL327706 EGY327706:EHH327706 EQU327706:ERD327706 FAQ327706:FAZ327706 FKM327706:FKV327706 FUI327706:FUR327706 GEE327706:GEN327706 GOA327706:GOJ327706 GXW327706:GYF327706 HHS327706:HIB327706 HRO327706:HRX327706 IBK327706:IBT327706 ILG327706:ILP327706 IVC327706:IVL327706 JEY327706:JFH327706 JOU327706:JPD327706 JYQ327706:JYZ327706 KIM327706:KIV327706 KSI327706:KSR327706 LCE327706:LCN327706 LMA327706:LMJ327706 LVW327706:LWF327706 MFS327706:MGB327706 MPO327706:MPX327706 MZK327706:MZT327706 NJG327706:NJP327706 NTC327706:NTL327706 OCY327706:ODH327706 OMU327706:OND327706 OWQ327706:OWZ327706 PGM327706:PGV327706 PQI327706:PQR327706 QAE327706:QAN327706 QKA327706:QKJ327706 QTW327706:QUF327706 RDS327706:REB327706 RNO327706:RNX327706 RXK327706:RXT327706 SHG327706:SHP327706 SRC327706:SRL327706 TAY327706:TBH327706 TKU327706:TLD327706 TUQ327706:TUZ327706 UEM327706:UEV327706 UOI327706:UOR327706 UYE327706:UYN327706 VIA327706:VIJ327706 VRW327706:VSF327706 WBS327706:WCB327706 WLO327706:WLX327706 WVK327706:WVT327706 IY393242:JH393242 SU393242:TD393242 ACQ393242:ACZ393242 AMM393242:AMV393242 AWI393242:AWR393242 BGE393242:BGN393242 BQA393242:BQJ393242 BZW393242:CAF393242 CJS393242:CKB393242 CTO393242:CTX393242 DDK393242:DDT393242 DNG393242:DNP393242 DXC393242:DXL393242 EGY393242:EHH393242 EQU393242:ERD393242 FAQ393242:FAZ393242 FKM393242:FKV393242 FUI393242:FUR393242 GEE393242:GEN393242 GOA393242:GOJ393242 GXW393242:GYF393242 HHS393242:HIB393242 HRO393242:HRX393242 IBK393242:IBT393242 ILG393242:ILP393242 IVC393242:IVL393242 JEY393242:JFH393242 JOU393242:JPD393242 JYQ393242:JYZ393242 KIM393242:KIV393242 KSI393242:KSR393242 LCE393242:LCN393242 LMA393242:LMJ393242 LVW393242:LWF393242 MFS393242:MGB393242 MPO393242:MPX393242 MZK393242:MZT393242 NJG393242:NJP393242 NTC393242:NTL393242 OCY393242:ODH393242 OMU393242:OND393242 OWQ393242:OWZ393242 PGM393242:PGV393242 PQI393242:PQR393242 QAE393242:QAN393242 QKA393242:QKJ393242 QTW393242:QUF393242 RDS393242:REB393242 RNO393242:RNX393242 RXK393242:RXT393242 SHG393242:SHP393242 SRC393242:SRL393242 TAY393242:TBH393242 TKU393242:TLD393242 TUQ393242:TUZ393242 UEM393242:UEV393242 UOI393242:UOR393242 UYE393242:UYN393242 VIA393242:VIJ393242 VRW393242:VSF393242 WBS393242:WCB393242 WLO393242:WLX393242 WVK393242:WVT393242 IY458778:JH458778 SU458778:TD458778 ACQ458778:ACZ458778 AMM458778:AMV458778 AWI458778:AWR458778 BGE458778:BGN458778 BQA458778:BQJ458778 BZW458778:CAF458778 CJS458778:CKB458778 CTO458778:CTX458778 DDK458778:DDT458778 DNG458778:DNP458778 DXC458778:DXL458778 EGY458778:EHH458778 EQU458778:ERD458778 FAQ458778:FAZ458778 FKM458778:FKV458778 FUI458778:FUR458778 GEE458778:GEN458778 GOA458778:GOJ458778 GXW458778:GYF458778 HHS458778:HIB458778 HRO458778:HRX458778 IBK458778:IBT458778 ILG458778:ILP458778 IVC458778:IVL458778 JEY458778:JFH458778 JOU458778:JPD458778 JYQ458778:JYZ458778 KIM458778:KIV458778 KSI458778:KSR458778 LCE458778:LCN458778 LMA458778:LMJ458778 LVW458778:LWF458778 MFS458778:MGB458778 MPO458778:MPX458778 MZK458778:MZT458778 NJG458778:NJP458778 NTC458778:NTL458778 OCY458778:ODH458778 OMU458778:OND458778 OWQ458778:OWZ458778 PGM458778:PGV458778 PQI458778:PQR458778 QAE458778:QAN458778 QKA458778:QKJ458778 QTW458778:QUF458778 RDS458778:REB458778 RNO458778:RNX458778 RXK458778:RXT458778 SHG458778:SHP458778 SRC458778:SRL458778 TAY458778:TBH458778 TKU458778:TLD458778 TUQ458778:TUZ458778 UEM458778:UEV458778 UOI458778:UOR458778 UYE458778:UYN458778 VIA458778:VIJ458778 VRW458778:VSF458778 WBS458778:WCB458778 WLO458778:WLX458778 WVK458778:WVT458778 IY524314:JH524314 SU524314:TD524314 ACQ524314:ACZ524314 AMM524314:AMV524314 AWI524314:AWR524314 BGE524314:BGN524314 BQA524314:BQJ524314 BZW524314:CAF524314 CJS524314:CKB524314 CTO524314:CTX524314 DDK524314:DDT524314 DNG524314:DNP524314 DXC524314:DXL524314 EGY524314:EHH524314 EQU524314:ERD524314 FAQ524314:FAZ524314 FKM524314:FKV524314 FUI524314:FUR524314 GEE524314:GEN524314 GOA524314:GOJ524314 GXW524314:GYF524314 HHS524314:HIB524314 HRO524314:HRX524314 IBK524314:IBT524314 ILG524314:ILP524314 IVC524314:IVL524314 JEY524314:JFH524314 JOU524314:JPD524314 JYQ524314:JYZ524314 KIM524314:KIV524314 KSI524314:KSR524314 LCE524314:LCN524314 LMA524314:LMJ524314 LVW524314:LWF524314 MFS524314:MGB524314 MPO524314:MPX524314 MZK524314:MZT524314 NJG524314:NJP524314 NTC524314:NTL524314 OCY524314:ODH524314 OMU524314:OND524314 OWQ524314:OWZ524314 PGM524314:PGV524314 PQI524314:PQR524314 QAE524314:QAN524314 QKA524314:QKJ524314 QTW524314:QUF524314 RDS524314:REB524314 RNO524314:RNX524314 RXK524314:RXT524314 SHG524314:SHP524314 SRC524314:SRL524314 TAY524314:TBH524314 TKU524314:TLD524314 TUQ524314:TUZ524314 UEM524314:UEV524314 UOI524314:UOR524314 UYE524314:UYN524314 VIA524314:VIJ524314 VRW524314:VSF524314 WBS524314:WCB524314 WLO524314:WLX524314 WVK524314:WVT524314 IY589850:JH589850 SU589850:TD589850 ACQ589850:ACZ589850 AMM589850:AMV589850 AWI589850:AWR589850 BGE589850:BGN589850 BQA589850:BQJ589850 BZW589850:CAF589850 CJS589850:CKB589850 CTO589850:CTX589850 DDK589850:DDT589850 DNG589850:DNP589850 DXC589850:DXL589850 EGY589850:EHH589850 EQU589850:ERD589850 FAQ589850:FAZ589850 FKM589850:FKV589850 FUI589850:FUR589850 GEE589850:GEN589850 GOA589850:GOJ589850 GXW589850:GYF589850 HHS589850:HIB589850 HRO589850:HRX589850 IBK589850:IBT589850 ILG589850:ILP589850 IVC589850:IVL589850 JEY589850:JFH589850 JOU589850:JPD589850 JYQ589850:JYZ589850 KIM589850:KIV589850 KSI589850:KSR589850 LCE589850:LCN589850 LMA589850:LMJ589850 LVW589850:LWF589850 MFS589850:MGB589850 MPO589850:MPX589850 MZK589850:MZT589850 NJG589850:NJP589850 NTC589850:NTL589850 OCY589850:ODH589850 OMU589850:OND589850 OWQ589850:OWZ589850 PGM589850:PGV589850 PQI589850:PQR589850 QAE589850:QAN589850 QKA589850:QKJ589850 QTW589850:QUF589850 RDS589850:REB589850 RNO589850:RNX589850 RXK589850:RXT589850 SHG589850:SHP589850 SRC589850:SRL589850 TAY589850:TBH589850 TKU589850:TLD589850 TUQ589850:TUZ589850 UEM589850:UEV589850 UOI589850:UOR589850 UYE589850:UYN589850 VIA589850:VIJ589850 VRW589850:VSF589850 WBS589850:WCB589850 WLO589850:WLX589850 WVK589850:WVT589850 IY655386:JH655386 SU655386:TD655386 ACQ655386:ACZ655386 AMM655386:AMV655386 AWI655386:AWR655386 BGE655386:BGN655386 BQA655386:BQJ655386 BZW655386:CAF655386 CJS655386:CKB655386 CTO655386:CTX655386 DDK655386:DDT655386 DNG655386:DNP655386 DXC655386:DXL655386 EGY655386:EHH655386 EQU655386:ERD655386 FAQ655386:FAZ655386 FKM655386:FKV655386 FUI655386:FUR655386 GEE655386:GEN655386 GOA655386:GOJ655386 GXW655386:GYF655386 HHS655386:HIB655386 HRO655386:HRX655386 IBK655386:IBT655386 ILG655386:ILP655386 IVC655386:IVL655386 JEY655386:JFH655386 JOU655386:JPD655386 JYQ655386:JYZ655386 KIM655386:KIV655386 KSI655386:KSR655386 LCE655386:LCN655386 LMA655386:LMJ655386 LVW655386:LWF655386 MFS655386:MGB655386 MPO655386:MPX655386 MZK655386:MZT655386 NJG655386:NJP655386 NTC655386:NTL655386 OCY655386:ODH655386 OMU655386:OND655386 OWQ655386:OWZ655386 PGM655386:PGV655386 PQI655386:PQR655386 QAE655386:QAN655386 QKA655386:QKJ655386 QTW655386:QUF655386 RDS655386:REB655386 RNO655386:RNX655386 RXK655386:RXT655386 SHG655386:SHP655386 SRC655386:SRL655386 TAY655386:TBH655386 TKU655386:TLD655386 TUQ655386:TUZ655386 UEM655386:UEV655386 UOI655386:UOR655386 UYE655386:UYN655386 VIA655386:VIJ655386 VRW655386:VSF655386 WBS655386:WCB655386 WLO655386:WLX655386 WVK655386:WVT655386 IY720922:JH720922 SU720922:TD720922 ACQ720922:ACZ720922 AMM720922:AMV720922 AWI720922:AWR720922 BGE720922:BGN720922 BQA720922:BQJ720922 BZW720922:CAF720922 CJS720922:CKB720922 CTO720922:CTX720922 DDK720922:DDT720922 DNG720922:DNP720922 DXC720922:DXL720922 EGY720922:EHH720922 EQU720922:ERD720922 FAQ720922:FAZ720922 FKM720922:FKV720922 FUI720922:FUR720922 GEE720922:GEN720922 GOA720922:GOJ720922 GXW720922:GYF720922 HHS720922:HIB720922 HRO720922:HRX720922 IBK720922:IBT720922 ILG720922:ILP720922 IVC720922:IVL720922 JEY720922:JFH720922 JOU720922:JPD720922 JYQ720922:JYZ720922 KIM720922:KIV720922 KSI720922:KSR720922 LCE720922:LCN720922 LMA720922:LMJ720922 LVW720922:LWF720922 MFS720922:MGB720922 MPO720922:MPX720922 MZK720922:MZT720922 NJG720922:NJP720922 NTC720922:NTL720922 OCY720922:ODH720922 OMU720922:OND720922 OWQ720922:OWZ720922 PGM720922:PGV720922 PQI720922:PQR720922 QAE720922:QAN720922 QKA720922:QKJ720922 QTW720922:QUF720922 RDS720922:REB720922 RNO720922:RNX720922 RXK720922:RXT720922 SHG720922:SHP720922 SRC720922:SRL720922 TAY720922:TBH720922 TKU720922:TLD720922 TUQ720922:TUZ720922 UEM720922:UEV720922 UOI720922:UOR720922 UYE720922:UYN720922 VIA720922:VIJ720922 VRW720922:VSF720922 WBS720922:WCB720922 WLO720922:WLX720922 WVK720922:WVT720922 IY786458:JH786458 SU786458:TD786458 ACQ786458:ACZ786458 AMM786458:AMV786458 AWI786458:AWR786458 BGE786458:BGN786458 BQA786458:BQJ786458 BZW786458:CAF786458 CJS786458:CKB786458 CTO786458:CTX786458 DDK786458:DDT786458 DNG786458:DNP786458 DXC786458:DXL786458 EGY786458:EHH786458 EQU786458:ERD786458 FAQ786458:FAZ786458 FKM786458:FKV786458 FUI786458:FUR786458 GEE786458:GEN786458 GOA786458:GOJ786458 GXW786458:GYF786458 HHS786458:HIB786458 HRO786458:HRX786458 IBK786458:IBT786458 ILG786458:ILP786458 IVC786458:IVL786458 JEY786458:JFH786458 JOU786458:JPD786458 JYQ786458:JYZ786458 KIM786458:KIV786458 KSI786458:KSR786458 LCE786458:LCN786458 LMA786458:LMJ786458 LVW786458:LWF786458 MFS786458:MGB786458 MPO786458:MPX786458 MZK786458:MZT786458 NJG786458:NJP786458 NTC786458:NTL786458 OCY786458:ODH786458 OMU786458:OND786458 OWQ786458:OWZ786458 PGM786458:PGV786458 PQI786458:PQR786458 QAE786458:QAN786458 QKA786458:QKJ786458 QTW786458:QUF786458 RDS786458:REB786458 RNO786458:RNX786458 RXK786458:RXT786458 SHG786458:SHP786458 SRC786458:SRL786458 TAY786458:TBH786458 TKU786458:TLD786458 TUQ786458:TUZ786458 UEM786458:UEV786458 UOI786458:UOR786458 UYE786458:UYN786458 VIA786458:VIJ786458 VRW786458:VSF786458 WBS786458:WCB786458 WLO786458:WLX786458 WVK786458:WVT786458 IY851994:JH851994 SU851994:TD851994 ACQ851994:ACZ851994 AMM851994:AMV851994 AWI851994:AWR851994 BGE851994:BGN851994 BQA851994:BQJ851994 BZW851994:CAF851994 CJS851994:CKB851994 CTO851994:CTX851994 DDK851994:DDT851994 DNG851994:DNP851994 DXC851994:DXL851994 EGY851994:EHH851994 EQU851994:ERD851994 FAQ851994:FAZ851994 FKM851994:FKV851994 FUI851994:FUR851994 GEE851994:GEN851994 GOA851994:GOJ851994 GXW851994:GYF851994 HHS851994:HIB851994 HRO851994:HRX851994 IBK851994:IBT851994 ILG851994:ILP851994 IVC851994:IVL851994 JEY851994:JFH851994 JOU851994:JPD851994 JYQ851994:JYZ851994 KIM851994:KIV851994 KSI851994:KSR851994 LCE851994:LCN851994 LMA851994:LMJ851994 LVW851994:LWF851994 MFS851994:MGB851994 MPO851994:MPX851994 MZK851994:MZT851994 NJG851994:NJP851994 NTC851994:NTL851994 OCY851994:ODH851994 OMU851994:OND851994 OWQ851994:OWZ851994 PGM851994:PGV851994 PQI851994:PQR851994 QAE851994:QAN851994 QKA851994:QKJ851994 QTW851994:QUF851994 RDS851994:REB851994 RNO851994:RNX851994 RXK851994:RXT851994 SHG851994:SHP851994 SRC851994:SRL851994 TAY851994:TBH851994 TKU851994:TLD851994 TUQ851994:TUZ851994 UEM851994:UEV851994 UOI851994:UOR851994 UYE851994:UYN851994 VIA851994:VIJ851994 VRW851994:VSF851994 WBS851994:WCB851994 WLO851994:WLX851994 WVK851994:WVT851994 IY917530:JH917530 SU917530:TD917530 ACQ917530:ACZ917530 AMM917530:AMV917530 AWI917530:AWR917530 BGE917530:BGN917530 BQA917530:BQJ917530 BZW917530:CAF917530 CJS917530:CKB917530 CTO917530:CTX917530 DDK917530:DDT917530 DNG917530:DNP917530 DXC917530:DXL917530 EGY917530:EHH917530 EQU917530:ERD917530 FAQ917530:FAZ917530 FKM917530:FKV917530 FUI917530:FUR917530 GEE917530:GEN917530 GOA917530:GOJ917530 GXW917530:GYF917530 HHS917530:HIB917530 HRO917530:HRX917530 IBK917530:IBT917530 ILG917530:ILP917530 IVC917530:IVL917530 JEY917530:JFH917530 JOU917530:JPD917530 JYQ917530:JYZ917530 KIM917530:KIV917530 KSI917530:KSR917530 LCE917530:LCN917530 LMA917530:LMJ917530 LVW917530:LWF917530 MFS917530:MGB917530 MPO917530:MPX917530 MZK917530:MZT917530 NJG917530:NJP917530 NTC917530:NTL917530 OCY917530:ODH917530 OMU917530:OND917530 OWQ917530:OWZ917530 PGM917530:PGV917530 PQI917530:PQR917530 QAE917530:QAN917530 QKA917530:QKJ917530 QTW917530:QUF917530 RDS917530:REB917530 RNO917530:RNX917530 RXK917530:RXT917530 SHG917530:SHP917530 SRC917530:SRL917530 TAY917530:TBH917530 TKU917530:TLD917530 TUQ917530:TUZ917530 UEM917530:UEV917530 UOI917530:UOR917530 UYE917530:UYN917530 VIA917530:VIJ917530 VRW917530:VSF917530 WBS917530:WCB917530 WLO917530:WLX917530 WVK917530:WVT917530 IY983066:JH983066 SU983066:TD983066 ACQ983066:ACZ983066 AMM983066:AMV983066 AWI983066:AWR983066 BGE983066:BGN983066 BQA983066:BQJ983066 BZW983066:CAF983066 CJS983066:CKB983066 CTO983066:CTX983066 DDK983066:DDT983066 DNG983066:DNP983066 DXC983066:DXL983066 EGY983066:EHH983066 EQU983066:ERD983066 FAQ983066:FAZ983066 FKM983066:FKV983066 FUI983066:FUR983066 GEE983066:GEN983066 GOA983066:GOJ983066 GXW983066:GYF983066 HHS983066:HIB983066 HRO983066:HRX983066 IBK983066:IBT983066 ILG983066:ILP983066 IVC983066:IVL983066 JEY983066:JFH983066 JOU983066:JPD983066 JYQ983066:JYZ983066 KIM983066:KIV983066 KSI983066:KSR983066 LCE983066:LCN983066 LMA983066:LMJ983066 LVW983066:LWF983066 MFS983066:MGB983066 MPO983066:MPX983066 MZK983066:MZT983066 NJG983066:NJP983066 NTC983066:NTL983066 OCY983066:ODH983066 OMU983066:OND983066 OWQ983066:OWZ983066 PGM983066:PGV983066 PQI983066:PQR983066 QAE983066:QAN983066 QKA983066:QKJ983066 QTW983066:QUF983066 RDS983066:REB983066 RNO983066:RNX983066 RXK983066:RXT983066 SHG983066:SHP983066 SRC983066:SRL983066 TAY983066:TBH983066 TKU983066:TLD983066 TUQ983066:TUZ983066 UEM983066:UEV983066 UOI983066:UOR983066 UYE983066:UYN983066 VIA983066:VIJ983066 VRW983066:VSF983066 WBS983066:WCB983066 WLO983066:WLX983066 WVK983066:WVT983066 G8:I8 JC8:JE8 SY8:TA8 ACU8:ACW8 AMQ8:AMS8 AWM8:AWO8 BGI8:BGK8 BQE8:BQG8 CAA8:CAC8 CJW8:CJY8 CTS8:CTU8 DDO8:DDQ8 DNK8:DNM8 DXG8:DXI8 EHC8:EHE8 EQY8:ERA8 FAU8:FAW8 FKQ8:FKS8 FUM8:FUO8 GEI8:GEK8 GOE8:GOG8 GYA8:GYC8 HHW8:HHY8 HRS8:HRU8 IBO8:IBQ8 ILK8:ILM8 IVG8:IVI8 JFC8:JFE8 JOY8:JPA8 JYU8:JYW8 KIQ8:KIS8 KSM8:KSO8 LCI8:LCK8 LME8:LMG8 LWA8:LWC8 MFW8:MFY8 MPS8:MPU8 MZO8:MZQ8 NJK8:NJM8 NTG8:NTI8 ODC8:ODE8 OMY8:ONA8 OWU8:OWW8 PGQ8:PGS8 PQM8:PQO8 QAI8:QAK8 QKE8:QKG8 QUA8:QUC8 RDW8:RDY8 RNS8:RNU8 RXO8:RXQ8 SHK8:SHM8 SRG8:SRI8 TBC8:TBE8 TKY8:TLA8 TUU8:TUW8 UEQ8:UES8 UOM8:UOO8 UYI8:UYK8 VIE8:VIG8 VSA8:VSC8 WBW8:WBY8 WLS8:WLU8 WVO8:WVQ8 G65530:I65530 JC65544:JE65544 SY65544:TA65544 ACU65544:ACW65544 AMQ65544:AMS65544 AWM65544:AWO65544 BGI65544:BGK65544 BQE65544:BQG65544 CAA65544:CAC65544 CJW65544:CJY65544 CTS65544:CTU65544 DDO65544:DDQ65544 DNK65544:DNM65544 DXG65544:DXI65544 EHC65544:EHE65544 EQY65544:ERA65544 FAU65544:FAW65544 FKQ65544:FKS65544 FUM65544:FUO65544 GEI65544:GEK65544 GOE65544:GOG65544 GYA65544:GYC65544 HHW65544:HHY65544 HRS65544:HRU65544 IBO65544:IBQ65544 ILK65544:ILM65544 IVG65544:IVI65544 JFC65544:JFE65544 JOY65544:JPA65544 JYU65544:JYW65544 KIQ65544:KIS65544 KSM65544:KSO65544 LCI65544:LCK65544 LME65544:LMG65544 LWA65544:LWC65544 MFW65544:MFY65544 MPS65544:MPU65544 MZO65544:MZQ65544 NJK65544:NJM65544 NTG65544:NTI65544 ODC65544:ODE65544 OMY65544:ONA65544 OWU65544:OWW65544 PGQ65544:PGS65544 PQM65544:PQO65544 QAI65544:QAK65544 QKE65544:QKG65544 QUA65544:QUC65544 RDW65544:RDY65544 RNS65544:RNU65544 RXO65544:RXQ65544 SHK65544:SHM65544 SRG65544:SRI65544 TBC65544:TBE65544 TKY65544:TLA65544 TUU65544:TUW65544 UEQ65544:UES65544 UOM65544:UOO65544 UYI65544:UYK65544 VIE65544:VIG65544 VSA65544:VSC65544 WBW65544:WBY65544 WLS65544:WLU65544 WVO65544:WVQ65544 G131066:I131066 JC131080:JE131080 SY131080:TA131080 ACU131080:ACW131080 AMQ131080:AMS131080 AWM131080:AWO131080 BGI131080:BGK131080 BQE131080:BQG131080 CAA131080:CAC131080 CJW131080:CJY131080 CTS131080:CTU131080 DDO131080:DDQ131080 DNK131080:DNM131080 DXG131080:DXI131080 EHC131080:EHE131080 EQY131080:ERA131080 FAU131080:FAW131080 FKQ131080:FKS131080 FUM131080:FUO131080 GEI131080:GEK131080 GOE131080:GOG131080 GYA131080:GYC131080 HHW131080:HHY131080 HRS131080:HRU131080 IBO131080:IBQ131080 ILK131080:ILM131080 IVG131080:IVI131080 JFC131080:JFE131080 JOY131080:JPA131080 JYU131080:JYW131080 KIQ131080:KIS131080 KSM131080:KSO131080 LCI131080:LCK131080 LME131080:LMG131080 LWA131080:LWC131080 MFW131080:MFY131080 MPS131080:MPU131080 MZO131080:MZQ131080 NJK131080:NJM131080 NTG131080:NTI131080 ODC131080:ODE131080 OMY131080:ONA131080 OWU131080:OWW131080 PGQ131080:PGS131080 PQM131080:PQO131080 QAI131080:QAK131080 QKE131080:QKG131080 QUA131080:QUC131080 RDW131080:RDY131080 RNS131080:RNU131080 RXO131080:RXQ131080 SHK131080:SHM131080 SRG131080:SRI131080 TBC131080:TBE131080 TKY131080:TLA131080 TUU131080:TUW131080 UEQ131080:UES131080 UOM131080:UOO131080 UYI131080:UYK131080 VIE131080:VIG131080 VSA131080:VSC131080 WBW131080:WBY131080 WLS131080:WLU131080 WVO131080:WVQ131080 G196602:I196602 JC196616:JE196616 SY196616:TA196616 ACU196616:ACW196616 AMQ196616:AMS196616 AWM196616:AWO196616 BGI196616:BGK196616 BQE196616:BQG196616 CAA196616:CAC196616 CJW196616:CJY196616 CTS196616:CTU196616 DDO196616:DDQ196616 DNK196616:DNM196616 DXG196616:DXI196616 EHC196616:EHE196616 EQY196616:ERA196616 FAU196616:FAW196616 FKQ196616:FKS196616 FUM196616:FUO196616 GEI196616:GEK196616 GOE196616:GOG196616 GYA196616:GYC196616 HHW196616:HHY196616 HRS196616:HRU196616 IBO196616:IBQ196616 ILK196616:ILM196616 IVG196616:IVI196616 JFC196616:JFE196616 JOY196616:JPA196616 JYU196616:JYW196616 KIQ196616:KIS196616 KSM196616:KSO196616 LCI196616:LCK196616 LME196616:LMG196616 LWA196616:LWC196616 MFW196616:MFY196616 MPS196616:MPU196616 MZO196616:MZQ196616 NJK196616:NJM196616 NTG196616:NTI196616 ODC196616:ODE196616 OMY196616:ONA196616 OWU196616:OWW196616 PGQ196616:PGS196616 PQM196616:PQO196616 QAI196616:QAK196616 QKE196616:QKG196616 QUA196616:QUC196616 RDW196616:RDY196616 RNS196616:RNU196616 RXO196616:RXQ196616 SHK196616:SHM196616 SRG196616:SRI196616 TBC196616:TBE196616 TKY196616:TLA196616 TUU196616:TUW196616 UEQ196616:UES196616 UOM196616:UOO196616 UYI196616:UYK196616 VIE196616:VIG196616 VSA196616:VSC196616 WBW196616:WBY196616 WLS196616:WLU196616 WVO196616:WVQ196616 G262138:I262138 JC262152:JE262152 SY262152:TA262152 ACU262152:ACW262152 AMQ262152:AMS262152 AWM262152:AWO262152 BGI262152:BGK262152 BQE262152:BQG262152 CAA262152:CAC262152 CJW262152:CJY262152 CTS262152:CTU262152 DDO262152:DDQ262152 DNK262152:DNM262152 DXG262152:DXI262152 EHC262152:EHE262152 EQY262152:ERA262152 FAU262152:FAW262152 FKQ262152:FKS262152 FUM262152:FUO262152 GEI262152:GEK262152 GOE262152:GOG262152 GYA262152:GYC262152 HHW262152:HHY262152 HRS262152:HRU262152 IBO262152:IBQ262152 ILK262152:ILM262152 IVG262152:IVI262152 JFC262152:JFE262152 JOY262152:JPA262152 JYU262152:JYW262152 KIQ262152:KIS262152 KSM262152:KSO262152 LCI262152:LCK262152 LME262152:LMG262152 LWA262152:LWC262152 MFW262152:MFY262152 MPS262152:MPU262152 MZO262152:MZQ262152 NJK262152:NJM262152 NTG262152:NTI262152 ODC262152:ODE262152 OMY262152:ONA262152 OWU262152:OWW262152 PGQ262152:PGS262152 PQM262152:PQO262152 QAI262152:QAK262152 QKE262152:QKG262152 QUA262152:QUC262152 RDW262152:RDY262152 RNS262152:RNU262152 RXO262152:RXQ262152 SHK262152:SHM262152 SRG262152:SRI262152 TBC262152:TBE262152 TKY262152:TLA262152 TUU262152:TUW262152 UEQ262152:UES262152 UOM262152:UOO262152 UYI262152:UYK262152 VIE262152:VIG262152 VSA262152:VSC262152 WBW262152:WBY262152 WLS262152:WLU262152 WVO262152:WVQ262152 G327674:I327674 JC327688:JE327688 SY327688:TA327688 ACU327688:ACW327688 AMQ327688:AMS327688 AWM327688:AWO327688 BGI327688:BGK327688 BQE327688:BQG327688 CAA327688:CAC327688 CJW327688:CJY327688 CTS327688:CTU327688 DDO327688:DDQ327688 DNK327688:DNM327688 DXG327688:DXI327688 EHC327688:EHE327688 EQY327688:ERA327688 FAU327688:FAW327688 FKQ327688:FKS327688 FUM327688:FUO327688 GEI327688:GEK327688 GOE327688:GOG327688 GYA327688:GYC327688 HHW327688:HHY327688 HRS327688:HRU327688 IBO327688:IBQ327688 ILK327688:ILM327688 IVG327688:IVI327688 JFC327688:JFE327688 JOY327688:JPA327688 JYU327688:JYW327688 KIQ327688:KIS327688 KSM327688:KSO327688 LCI327688:LCK327688 LME327688:LMG327688 LWA327688:LWC327688 MFW327688:MFY327688 MPS327688:MPU327688 MZO327688:MZQ327688 NJK327688:NJM327688 NTG327688:NTI327688 ODC327688:ODE327688 OMY327688:ONA327688 OWU327688:OWW327688 PGQ327688:PGS327688 PQM327688:PQO327688 QAI327688:QAK327688 QKE327688:QKG327688 QUA327688:QUC327688 RDW327688:RDY327688 RNS327688:RNU327688 RXO327688:RXQ327688 SHK327688:SHM327688 SRG327688:SRI327688 TBC327688:TBE327688 TKY327688:TLA327688 TUU327688:TUW327688 UEQ327688:UES327688 UOM327688:UOO327688 UYI327688:UYK327688 VIE327688:VIG327688 VSA327688:VSC327688 WBW327688:WBY327688 WLS327688:WLU327688 WVO327688:WVQ327688 G393210:I393210 JC393224:JE393224 SY393224:TA393224 ACU393224:ACW393224 AMQ393224:AMS393224 AWM393224:AWO393224 BGI393224:BGK393224 BQE393224:BQG393224 CAA393224:CAC393224 CJW393224:CJY393224 CTS393224:CTU393224 DDO393224:DDQ393224 DNK393224:DNM393224 DXG393224:DXI393224 EHC393224:EHE393224 EQY393224:ERA393224 FAU393224:FAW393224 FKQ393224:FKS393224 FUM393224:FUO393224 GEI393224:GEK393224 GOE393224:GOG393224 GYA393224:GYC393224 HHW393224:HHY393224 HRS393224:HRU393224 IBO393224:IBQ393224 ILK393224:ILM393224 IVG393224:IVI393224 JFC393224:JFE393224 JOY393224:JPA393224 JYU393224:JYW393224 KIQ393224:KIS393224 KSM393224:KSO393224 LCI393224:LCK393224 LME393224:LMG393224 LWA393224:LWC393224 MFW393224:MFY393224 MPS393224:MPU393224 MZO393224:MZQ393224 NJK393224:NJM393224 NTG393224:NTI393224 ODC393224:ODE393224 OMY393224:ONA393224 OWU393224:OWW393224 PGQ393224:PGS393224 PQM393224:PQO393224 QAI393224:QAK393224 QKE393224:QKG393224 QUA393224:QUC393224 RDW393224:RDY393224 RNS393224:RNU393224 RXO393224:RXQ393224 SHK393224:SHM393224 SRG393224:SRI393224 TBC393224:TBE393224 TKY393224:TLA393224 TUU393224:TUW393224 UEQ393224:UES393224 UOM393224:UOO393224 UYI393224:UYK393224 VIE393224:VIG393224 VSA393224:VSC393224 WBW393224:WBY393224 WLS393224:WLU393224 WVO393224:WVQ393224 G458746:I458746 JC458760:JE458760 SY458760:TA458760 ACU458760:ACW458760 AMQ458760:AMS458760 AWM458760:AWO458760 BGI458760:BGK458760 BQE458760:BQG458760 CAA458760:CAC458760 CJW458760:CJY458760 CTS458760:CTU458760 DDO458760:DDQ458760 DNK458760:DNM458760 DXG458760:DXI458760 EHC458760:EHE458760 EQY458760:ERA458760 FAU458760:FAW458760 FKQ458760:FKS458760 FUM458760:FUO458760 GEI458760:GEK458760 GOE458760:GOG458760 GYA458760:GYC458760 HHW458760:HHY458760 HRS458760:HRU458760 IBO458760:IBQ458760 ILK458760:ILM458760 IVG458760:IVI458760 JFC458760:JFE458760 JOY458760:JPA458760 JYU458760:JYW458760 KIQ458760:KIS458760 KSM458760:KSO458760 LCI458760:LCK458760 LME458760:LMG458760 LWA458760:LWC458760 MFW458760:MFY458760 MPS458760:MPU458760 MZO458760:MZQ458760 NJK458760:NJM458760 NTG458760:NTI458760 ODC458760:ODE458760 OMY458760:ONA458760 OWU458760:OWW458760 PGQ458760:PGS458760 PQM458760:PQO458760 QAI458760:QAK458760 QKE458760:QKG458760 QUA458760:QUC458760 RDW458760:RDY458760 RNS458760:RNU458760 RXO458760:RXQ458760 SHK458760:SHM458760 SRG458760:SRI458760 TBC458760:TBE458760 TKY458760:TLA458760 TUU458760:TUW458760 UEQ458760:UES458760 UOM458760:UOO458760 UYI458760:UYK458760 VIE458760:VIG458760 VSA458760:VSC458760 WBW458760:WBY458760 WLS458760:WLU458760 WVO458760:WVQ458760 G524282:I524282 JC524296:JE524296 SY524296:TA524296 ACU524296:ACW524296 AMQ524296:AMS524296 AWM524296:AWO524296 BGI524296:BGK524296 BQE524296:BQG524296 CAA524296:CAC524296 CJW524296:CJY524296 CTS524296:CTU524296 DDO524296:DDQ524296 DNK524296:DNM524296 DXG524296:DXI524296 EHC524296:EHE524296 EQY524296:ERA524296 FAU524296:FAW524296 FKQ524296:FKS524296 FUM524296:FUO524296 GEI524296:GEK524296 GOE524296:GOG524296 GYA524296:GYC524296 HHW524296:HHY524296 HRS524296:HRU524296 IBO524296:IBQ524296 ILK524296:ILM524296 IVG524296:IVI524296 JFC524296:JFE524296 JOY524296:JPA524296 JYU524296:JYW524296 KIQ524296:KIS524296 KSM524296:KSO524296 LCI524296:LCK524296 LME524296:LMG524296 LWA524296:LWC524296 MFW524296:MFY524296 MPS524296:MPU524296 MZO524296:MZQ524296 NJK524296:NJM524296 NTG524296:NTI524296 ODC524296:ODE524296 OMY524296:ONA524296 OWU524296:OWW524296 PGQ524296:PGS524296 PQM524296:PQO524296 QAI524296:QAK524296 QKE524296:QKG524296 QUA524296:QUC524296 RDW524296:RDY524296 RNS524296:RNU524296 RXO524296:RXQ524296 SHK524296:SHM524296 SRG524296:SRI524296 TBC524296:TBE524296 TKY524296:TLA524296 TUU524296:TUW524296 UEQ524296:UES524296 UOM524296:UOO524296 UYI524296:UYK524296 VIE524296:VIG524296 VSA524296:VSC524296 WBW524296:WBY524296 WLS524296:WLU524296 WVO524296:WVQ524296 G589818:I589818 JC589832:JE589832 SY589832:TA589832 ACU589832:ACW589832 AMQ589832:AMS589832 AWM589832:AWO589832 BGI589832:BGK589832 BQE589832:BQG589832 CAA589832:CAC589832 CJW589832:CJY589832 CTS589832:CTU589832 DDO589832:DDQ589832 DNK589832:DNM589832 DXG589832:DXI589832 EHC589832:EHE589832 EQY589832:ERA589832 FAU589832:FAW589832 FKQ589832:FKS589832 FUM589832:FUO589832 GEI589832:GEK589832 GOE589832:GOG589832 GYA589832:GYC589832 HHW589832:HHY589832 HRS589832:HRU589832 IBO589832:IBQ589832 ILK589832:ILM589832 IVG589832:IVI589832 JFC589832:JFE589832 JOY589832:JPA589832 JYU589832:JYW589832 KIQ589832:KIS589832 KSM589832:KSO589832 LCI589832:LCK589832 LME589832:LMG589832 LWA589832:LWC589832 MFW589832:MFY589832 MPS589832:MPU589832 MZO589832:MZQ589832 NJK589832:NJM589832 NTG589832:NTI589832 ODC589832:ODE589832 OMY589832:ONA589832 OWU589832:OWW589832 PGQ589832:PGS589832 PQM589832:PQO589832 QAI589832:QAK589832 QKE589832:QKG589832 QUA589832:QUC589832 RDW589832:RDY589832 RNS589832:RNU589832 RXO589832:RXQ589832 SHK589832:SHM589832 SRG589832:SRI589832 TBC589832:TBE589832 TKY589832:TLA589832 TUU589832:TUW589832 UEQ589832:UES589832 UOM589832:UOO589832 UYI589832:UYK589832 VIE589832:VIG589832 VSA589832:VSC589832 WBW589832:WBY589832 WLS589832:WLU589832 WVO589832:WVQ589832 G655354:I655354 JC655368:JE655368 SY655368:TA655368 ACU655368:ACW655368 AMQ655368:AMS655368 AWM655368:AWO655368 BGI655368:BGK655368 BQE655368:BQG655368 CAA655368:CAC655368 CJW655368:CJY655368 CTS655368:CTU655368 DDO655368:DDQ655368 DNK655368:DNM655368 DXG655368:DXI655368 EHC655368:EHE655368 EQY655368:ERA655368 FAU655368:FAW655368 FKQ655368:FKS655368 FUM655368:FUO655368 GEI655368:GEK655368 GOE655368:GOG655368 GYA655368:GYC655368 HHW655368:HHY655368 HRS655368:HRU655368 IBO655368:IBQ655368 ILK655368:ILM655368 IVG655368:IVI655368 JFC655368:JFE655368 JOY655368:JPA655368 JYU655368:JYW655368 KIQ655368:KIS655368 KSM655368:KSO655368 LCI655368:LCK655368 LME655368:LMG655368 LWA655368:LWC655368 MFW655368:MFY655368 MPS655368:MPU655368 MZO655368:MZQ655368 NJK655368:NJM655368 NTG655368:NTI655368 ODC655368:ODE655368 OMY655368:ONA655368 OWU655368:OWW655368 PGQ655368:PGS655368 PQM655368:PQO655368 QAI655368:QAK655368 QKE655368:QKG655368 QUA655368:QUC655368 RDW655368:RDY655368 RNS655368:RNU655368 RXO655368:RXQ655368 SHK655368:SHM655368 SRG655368:SRI655368 TBC655368:TBE655368 TKY655368:TLA655368 TUU655368:TUW655368 UEQ655368:UES655368 UOM655368:UOO655368 UYI655368:UYK655368 VIE655368:VIG655368 VSA655368:VSC655368 WBW655368:WBY655368 WLS655368:WLU655368 WVO655368:WVQ655368 G720890:I720890 JC720904:JE720904 SY720904:TA720904 ACU720904:ACW720904 AMQ720904:AMS720904 AWM720904:AWO720904 BGI720904:BGK720904 BQE720904:BQG720904 CAA720904:CAC720904 CJW720904:CJY720904 CTS720904:CTU720904 DDO720904:DDQ720904 DNK720904:DNM720904 DXG720904:DXI720904 EHC720904:EHE720904 EQY720904:ERA720904 FAU720904:FAW720904 FKQ720904:FKS720904 FUM720904:FUO720904 GEI720904:GEK720904 GOE720904:GOG720904 GYA720904:GYC720904 HHW720904:HHY720904 HRS720904:HRU720904 IBO720904:IBQ720904 ILK720904:ILM720904 IVG720904:IVI720904 JFC720904:JFE720904 JOY720904:JPA720904 JYU720904:JYW720904 KIQ720904:KIS720904 KSM720904:KSO720904 LCI720904:LCK720904 LME720904:LMG720904 LWA720904:LWC720904 MFW720904:MFY720904 MPS720904:MPU720904 MZO720904:MZQ720904 NJK720904:NJM720904 NTG720904:NTI720904 ODC720904:ODE720904 OMY720904:ONA720904 OWU720904:OWW720904 PGQ720904:PGS720904 PQM720904:PQO720904 QAI720904:QAK720904 QKE720904:QKG720904 QUA720904:QUC720904 RDW720904:RDY720904 RNS720904:RNU720904 RXO720904:RXQ720904 SHK720904:SHM720904 SRG720904:SRI720904 TBC720904:TBE720904 TKY720904:TLA720904 TUU720904:TUW720904 UEQ720904:UES720904 UOM720904:UOO720904 UYI720904:UYK720904 VIE720904:VIG720904 VSA720904:VSC720904 WBW720904:WBY720904 WLS720904:WLU720904 WVO720904:WVQ720904 G786426:I786426 JC786440:JE786440 SY786440:TA786440 ACU786440:ACW786440 AMQ786440:AMS786440 AWM786440:AWO786440 BGI786440:BGK786440 BQE786440:BQG786440 CAA786440:CAC786440 CJW786440:CJY786440 CTS786440:CTU786440 DDO786440:DDQ786440 DNK786440:DNM786440 DXG786440:DXI786440 EHC786440:EHE786440 EQY786440:ERA786440 FAU786440:FAW786440 FKQ786440:FKS786440 FUM786440:FUO786440 GEI786440:GEK786440 GOE786440:GOG786440 GYA786440:GYC786440 HHW786440:HHY786440 HRS786440:HRU786440 IBO786440:IBQ786440 ILK786440:ILM786440 IVG786440:IVI786440 JFC786440:JFE786440 JOY786440:JPA786440 JYU786440:JYW786440 KIQ786440:KIS786440 KSM786440:KSO786440 LCI786440:LCK786440 LME786440:LMG786440 LWA786440:LWC786440 MFW786440:MFY786440 MPS786440:MPU786440 MZO786440:MZQ786440 NJK786440:NJM786440 NTG786440:NTI786440 ODC786440:ODE786440 OMY786440:ONA786440 OWU786440:OWW786440 PGQ786440:PGS786440 PQM786440:PQO786440 QAI786440:QAK786440 QKE786440:QKG786440 QUA786440:QUC786440 RDW786440:RDY786440 RNS786440:RNU786440 RXO786440:RXQ786440 SHK786440:SHM786440 SRG786440:SRI786440 TBC786440:TBE786440 TKY786440:TLA786440 TUU786440:TUW786440 UEQ786440:UES786440 UOM786440:UOO786440 UYI786440:UYK786440 VIE786440:VIG786440 VSA786440:VSC786440 WBW786440:WBY786440 WLS786440:WLU786440 WVO786440:WVQ786440 G851962:I851962 JC851976:JE851976 SY851976:TA851976 ACU851976:ACW851976 AMQ851976:AMS851976 AWM851976:AWO851976 BGI851976:BGK851976 BQE851976:BQG851976 CAA851976:CAC851976 CJW851976:CJY851976 CTS851976:CTU851976 DDO851976:DDQ851976 DNK851976:DNM851976 DXG851976:DXI851976 EHC851976:EHE851976 EQY851976:ERA851976 FAU851976:FAW851976 FKQ851976:FKS851976 FUM851976:FUO851976 GEI851976:GEK851976 GOE851976:GOG851976 GYA851976:GYC851976 HHW851976:HHY851976 HRS851976:HRU851976 IBO851976:IBQ851976 ILK851976:ILM851976 IVG851976:IVI851976 JFC851976:JFE851976 JOY851976:JPA851976 JYU851976:JYW851976 KIQ851976:KIS851976 KSM851976:KSO851976 LCI851976:LCK851976 LME851976:LMG851976 LWA851976:LWC851976 MFW851976:MFY851976 MPS851976:MPU851976 MZO851976:MZQ851976 NJK851976:NJM851976 NTG851976:NTI851976 ODC851976:ODE851976 OMY851976:ONA851976 OWU851976:OWW851976 PGQ851976:PGS851976 PQM851976:PQO851976 QAI851976:QAK851976 QKE851976:QKG851976 QUA851976:QUC851976 RDW851976:RDY851976 RNS851976:RNU851976 RXO851976:RXQ851976 SHK851976:SHM851976 SRG851976:SRI851976 TBC851976:TBE851976 TKY851976:TLA851976 TUU851976:TUW851976 UEQ851976:UES851976 UOM851976:UOO851976 UYI851976:UYK851976 VIE851976:VIG851976 VSA851976:VSC851976 WBW851976:WBY851976 WLS851976:WLU851976 WVO851976:WVQ851976 G917498:I917498 JC917512:JE917512 SY917512:TA917512 ACU917512:ACW917512 AMQ917512:AMS917512 AWM917512:AWO917512 BGI917512:BGK917512 BQE917512:BQG917512 CAA917512:CAC917512 CJW917512:CJY917512 CTS917512:CTU917512 DDO917512:DDQ917512 DNK917512:DNM917512 DXG917512:DXI917512 EHC917512:EHE917512 EQY917512:ERA917512 FAU917512:FAW917512 FKQ917512:FKS917512 FUM917512:FUO917512 GEI917512:GEK917512 GOE917512:GOG917512 GYA917512:GYC917512 HHW917512:HHY917512 HRS917512:HRU917512 IBO917512:IBQ917512 ILK917512:ILM917512 IVG917512:IVI917512 JFC917512:JFE917512 JOY917512:JPA917512 JYU917512:JYW917512 KIQ917512:KIS917512 KSM917512:KSO917512 LCI917512:LCK917512 LME917512:LMG917512 LWA917512:LWC917512 MFW917512:MFY917512 MPS917512:MPU917512 MZO917512:MZQ917512 NJK917512:NJM917512 NTG917512:NTI917512 ODC917512:ODE917512 OMY917512:ONA917512 OWU917512:OWW917512 PGQ917512:PGS917512 PQM917512:PQO917512 QAI917512:QAK917512 QKE917512:QKG917512 QUA917512:QUC917512 RDW917512:RDY917512 RNS917512:RNU917512 RXO917512:RXQ917512 SHK917512:SHM917512 SRG917512:SRI917512 TBC917512:TBE917512 TKY917512:TLA917512 TUU917512:TUW917512 UEQ917512:UES917512 UOM917512:UOO917512 UYI917512:UYK917512 VIE917512:VIG917512 VSA917512:VSC917512 WBW917512:WBY917512 WLS917512:WLU917512 WVO917512:WVQ917512 G983034:I983034 JC983048:JE983048 SY983048:TA983048 ACU983048:ACW983048 AMQ983048:AMS983048 AWM983048:AWO983048 BGI983048:BGK983048 BQE983048:BQG983048 CAA983048:CAC983048 CJW983048:CJY983048 CTS983048:CTU983048 DDO983048:DDQ983048 DNK983048:DNM983048 DXG983048:DXI983048 EHC983048:EHE983048 EQY983048:ERA983048 FAU983048:FAW983048 FKQ983048:FKS983048 FUM983048:FUO983048 GEI983048:GEK983048 GOE983048:GOG983048 GYA983048:GYC983048 HHW983048:HHY983048 HRS983048:HRU983048 IBO983048:IBQ983048 ILK983048:ILM983048 IVG983048:IVI983048 JFC983048:JFE983048 JOY983048:JPA983048 JYU983048:JYW983048 KIQ983048:KIS983048 KSM983048:KSO983048 LCI983048:LCK983048 LME983048:LMG983048 LWA983048:LWC983048 MFW983048:MFY983048 MPS983048:MPU983048 MZO983048:MZQ983048 NJK983048:NJM983048 NTG983048:NTI983048 ODC983048:ODE983048 OMY983048:ONA983048 OWU983048:OWW983048 PGQ983048:PGS983048 PQM983048:PQO983048 QAI983048:QAK983048 QKE983048:QKG983048 QUA983048:QUC983048 RDW983048:RDY983048 RNS983048:RNU983048 RXO983048:RXQ983048 SHK983048:SHM983048 SRG983048:SRI983048 TBC983048:TBE983048 TKY983048:TLA983048 TUU983048:TUW983048 UEQ983048:UES983048 UOM983048:UOO983048 UYI983048:UYK983048 VIE983048:VIG983048 VSA983048:VSC983048 WBW983048:WBY983048 WLS983048:WLU983048 WVO983048:WVQ983048 C29:L30 IY29:JH30 SU29:TD30 ACQ29:ACZ30 AMM29:AMV30 AWI29:AWR30 BGE29:BGN30 BQA29:BQJ30 BZW29:CAF30 CJS29:CKB30 CTO29:CTX30 DDK29:DDT30 DNG29:DNP30 DXC29:DXL30 EGY29:EHH30 EQU29:ERD30 FAQ29:FAZ30 FKM29:FKV30 FUI29:FUR30 GEE29:GEN30 GOA29:GOJ30 GXW29:GYF30 HHS29:HIB30 HRO29:HRX30 IBK29:IBT30 ILG29:ILP30 IVC29:IVL30 JEY29:JFH30 JOU29:JPD30 JYQ29:JYZ30 KIM29:KIV30 KSI29:KSR30 LCE29:LCN30 LMA29:LMJ30 LVW29:LWF30 MFS29:MGB30 MPO29:MPX30 MZK29:MZT30 NJG29:NJP30 NTC29:NTL30 OCY29:ODH30 OMU29:OND30 OWQ29:OWZ30 PGM29:PGV30 PQI29:PQR30 QAE29:QAN30 QKA29:QKJ30 QTW29:QUF30 RDS29:REB30 RNO29:RNX30 RXK29:RXT30 SHG29:SHP30 SRC29:SRL30 TAY29:TBH30 TKU29:TLD30 TUQ29:TUZ30 UEM29:UEV30 UOI29:UOR30 UYE29:UYN30 VIA29:VIJ30 VRW29:VSF30 WBS29:WCB30 WLO29:WLX30 WVK29:WVT30 IY65565:JH65566 SU65565:TD65566 ACQ65565:ACZ65566 AMM65565:AMV65566 AWI65565:AWR65566 BGE65565:BGN65566 BQA65565:BQJ65566 BZW65565:CAF65566 CJS65565:CKB65566 CTO65565:CTX65566 DDK65565:DDT65566 DNG65565:DNP65566 DXC65565:DXL65566 EGY65565:EHH65566 EQU65565:ERD65566 FAQ65565:FAZ65566 FKM65565:FKV65566 FUI65565:FUR65566 GEE65565:GEN65566 GOA65565:GOJ65566 GXW65565:GYF65566 HHS65565:HIB65566 HRO65565:HRX65566 IBK65565:IBT65566 ILG65565:ILP65566 IVC65565:IVL65566 JEY65565:JFH65566 JOU65565:JPD65566 JYQ65565:JYZ65566 KIM65565:KIV65566 KSI65565:KSR65566 LCE65565:LCN65566 LMA65565:LMJ65566 LVW65565:LWF65566 MFS65565:MGB65566 MPO65565:MPX65566 MZK65565:MZT65566 NJG65565:NJP65566 NTC65565:NTL65566 OCY65565:ODH65566 OMU65565:OND65566 OWQ65565:OWZ65566 PGM65565:PGV65566 PQI65565:PQR65566 QAE65565:QAN65566 QKA65565:QKJ65566 QTW65565:QUF65566 RDS65565:REB65566 RNO65565:RNX65566 RXK65565:RXT65566 SHG65565:SHP65566 SRC65565:SRL65566 TAY65565:TBH65566 TKU65565:TLD65566 TUQ65565:TUZ65566 UEM65565:UEV65566 UOI65565:UOR65566 UYE65565:UYN65566 VIA65565:VIJ65566 VRW65565:VSF65566 WBS65565:WCB65566 WLO65565:WLX65566 WVK65565:WVT65566 IY131101:JH131102 SU131101:TD131102 ACQ131101:ACZ131102 AMM131101:AMV131102 AWI131101:AWR131102 BGE131101:BGN131102 BQA131101:BQJ131102 BZW131101:CAF131102 CJS131101:CKB131102 CTO131101:CTX131102 DDK131101:DDT131102 DNG131101:DNP131102 DXC131101:DXL131102 EGY131101:EHH131102 EQU131101:ERD131102 FAQ131101:FAZ131102 FKM131101:FKV131102 FUI131101:FUR131102 GEE131101:GEN131102 GOA131101:GOJ131102 GXW131101:GYF131102 HHS131101:HIB131102 HRO131101:HRX131102 IBK131101:IBT131102 ILG131101:ILP131102 IVC131101:IVL131102 JEY131101:JFH131102 JOU131101:JPD131102 JYQ131101:JYZ131102 KIM131101:KIV131102 KSI131101:KSR131102 LCE131101:LCN131102 LMA131101:LMJ131102 LVW131101:LWF131102 MFS131101:MGB131102 MPO131101:MPX131102 MZK131101:MZT131102 NJG131101:NJP131102 NTC131101:NTL131102 OCY131101:ODH131102 OMU131101:OND131102 OWQ131101:OWZ131102 PGM131101:PGV131102 PQI131101:PQR131102 QAE131101:QAN131102 QKA131101:QKJ131102 QTW131101:QUF131102 RDS131101:REB131102 RNO131101:RNX131102 RXK131101:RXT131102 SHG131101:SHP131102 SRC131101:SRL131102 TAY131101:TBH131102 TKU131101:TLD131102 TUQ131101:TUZ131102 UEM131101:UEV131102 UOI131101:UOR131102 UYE131101:UYN131102 VIA131101:VIJ131102 VRW131101:VSF131102 WBS131101:WCB131102 WLO131101:WLX131102 WVK131101:WVT131102 IY196637:JH196638 SU196637:TD196638 ACQ196637:ACZ196638 AMM196637:AMV196638 AWI196637:AWR196638 BGE196637:BGN196638 BQA196637:BQJ196638 BZW196637:CAF196638 CJS196637:CKB196638 CTO196637:CTX196638 DDK196637:DDT196638 DNG196637:DNP196638 DXC196637:DXL196638 EGY196637:EHH196638 EQU196637:ERD196638 FAQ196637:FAZ196638 FKM196637:FKV196638 FUI196637:FUR196638 GEE196637:GEN196638 GOA196637:GOJ196638 GXW196637:GYF196638 HHS196637:HIB196638 HRO196637:HRX196638 IBK196637:IBT196638 ILG196637:ILP196638 IVC196637:IVL196638 JEY196637:JFH196638 JOU196637:JPD196638 JYQ196637:JYZ196638 KIM196637:KIV196638 KSI196637:KSR196638 LCE196637:LCN196638 LMA196637:LMJ196638 LVW196637:LWF196638 MFS196637:MGB196638 MPO196637:MPX196638 MZK196637:MZT196638 NJG196637:NJP196638 NTC196637:NTL196638 OCY196637:ODH196638 OMU196637:OND196638 OWQ196637:OWZ196638 PGM196637:PGV196638 PQI196637:PQR196638 QAE196637:QAN196638 QKA196637:QKJ196638 QTW196637:QUF196638 RDS196637:REB196638 RNO196637:RNX196638 RXK196637:RXT196638 SHG196637:SHP196638 SRC196637:SRL196638 TAY196637:TBH196638 TKU196637:TLD196638 TUQ196637:TUZ196638 UEM196637:UEV196638 UOI196637:UOR196638 UYE196637:UYN196638 VIA196637:VIJ196638 VRW196637:VSF196638 WBS196637:WCB196638 WLO196637:WLX196638 WVK196637:WVT196638 IY262173:JH262174 SU262173:TD262174 ACQ262173:ACZ262174 AMM262173:AMV262174 AWI262173:AWR262174 BGE262173:BGN262174 BQA262173:BQJ262174 BZW262173:CAF262174 CJS262173:CKB262174 CTO262173:CTX262174 DDK262173:DDT262174 DNG262173:DNP262174 DXC262173:DXL262174 EGY262173:EHH262174 EQU262173:ERD262174 FAQ262173:FAZ262174 FKM262173:FKV262174 FUI262173:FUR262174 GEE262173:GEN262174 GOA262173:GOJ262174 GXW262173:GYF262174 HHS262173:HIB262174 HRO262173:HRX262174 IBK262173:IBT262174 ILG262173:ILP262174 IVC262173:IVL262174 JEY262173:JFH262174 JOU262173:JPD262174 JYQ262173:JYZ262174 KIM262173:KIV262174 KSI262173:KSR262174 LCE262173:LCN262174 LMA262173:LMJ262174 LVW262173:LWF262174 MFS262173:MGB262174 MPO262173:MPX262174 MZK262173:MZT262174 NJG262173:NJP262174 NTC262173:NTL262174 OCY262173:ODH262174 OMU262173:OND262174 OWQ262173:OWZ262174 PGM262173:PGV262174 PQI262173:PQR262174 QAE262173:QAN262174 QKA262173:QKJ262174 QTW262173:QUF262174 RDS262173:REB262174 RNO262173:RNX262174 RXK262173:RXT262174 SHG262173:SHP262174 SRC262173:SRL262174 TAY262173:TBH262174 TKU262173:TLD262174 TUQ262173:TUZ262174 UEM262173:UEV262174 UOI262173:UOR262174 UYE262173:UYN262174 VIA262173:VIJ262174 VRW262173:VSF262174 WBS262173:WCB262174 WLO262173:WLX262174 WVK262173:WVT262174 IY327709:JH327710 SU327709:TD327710 ACQ327709:ACZ327710 AMM327709:AMV327710 AWI327709:AWR327710 BGE327709:BGN327710 BQA327709:BQJ327710 BZW327709:CAF327710 CJS327709:CKB327710 CTO327709:CTX327710 DDK327709:DDT327710 DNG327709:DNP327710 DXC327709:DXL327710 EGY327709:EHH327710 EQU327709:ERD327710 FAQ327709:FAZ327710 FKM327709:FKV327710 FUI327709:FUR327710 GEE327709:GEN327710 GOA327709:GOJ327710 GXW327709:GYF327710 HHS327709:HIB327710 HRO327709:HRX327710 IBK327709:IBT327710 ILG327709:ILP327710 IVC327709:IVL327710 JEY327709:JFH327710 JOU327709:JPD327710 JYQ327709:JYZ327710 KIM327709:KIV327710 KSI327709:KSR327710 LCE327709:LCN327710 LMA327709:LMJ327710 LVW327709:LWF327710 MFS327709:MGB327710 MPO327709:MPX327710 MZK327709:MZT327710 NJG327709:NJP327710 NTC327709:NTL327710 OCY327709:ODH327710 OMU327709:OND327710 OWQ327709:OWZ327710 PGM327709:PGV327710 PQI327709:PQR327710 QAE327709:QAN327710 QKA327709:QKJ327710 QTW327709:QUF327710 RDS327709:REB327710 RNO327709:RNX327710 RXK327709:RXT327710 SHG327709:SHP327710 SRC327709:SRL327710 TAY327709:TBH327710 TKU327709:TLD327710 TUQ327709:TUZ327710 UEM327709:UEV327710 UOI327709:UOR327710 UYE327709:UYN327710 VIA327709:VIJ327710 VRW327709:VSF327710 WBS327709:WCB327710 WLO327709:WLX327710 WVK327709:WVT327710 IY393245:JH393246 SU393245:TD393246 ACQ393245:ACZ393246 AMM393245:AMV393246 AWI393245:AWR393246 BGE393245:BGN393246 BQA393245:BQJ393246 BZW393245:CAF393246 CJS393245:CKB393246 CTO393245:CTX393246 DDK393245:DDT393246 DNG393245:DNP393246 DXC393245:DXL393246 EGY393245:EHH393246 EQU393245:ERD393246 FAQ393245:FAZ393246 FKM393245:FKV393246 FUI393245:FUR393246 GEE393245:GEN393246 GOA393245:GOJ393246 GXW393245:GYF393246 HHS393245:HIB393246 HRO393245:HRX393246 IBK393245:IBT393246 ILG393245:ILP393246 IVC393245:IVL393246 JEY393245:JFH393246 JOU393245:JPD393246 JYQ393245:JYZ393246 KIM393245:KIV393246 KSI393245:KSR393246 LCE393245:LCN393246 LMA393245:LMJ393246 LVW393245:LWF393246 MFS393245:MGB393246 MPO393245:MPX393246 MZK393245:MZT393246 NJG393245:NJP393246 NTC393245:NTL393246 OCY393245:ODH393246 OMU393245:OND393246 OWQ393245:OWZ393246 PGM393245:PGV393246 PQI393245:PQR393246 QAE393245:QAN393246 QKA393245:QKJ393246 QTW393245:QUF393246 RDS393245:REB393246 RNO393245:RNX393246 RXK393245:RXT393246 SHG393245:SHP393246 SRC393245:SRL393246 TAY393245:TBH393246 TKU393245:TLD393246 TUQ393245:TUZ393246 UEM393245:UEV393246 UOI393245:UOR393246 UYE393245:UYN393246 VIA393245:VIJ393246 VRW393245:VSF393246 WBS393245:WCB393246 WLO393245:WLX393246 WVK393245:WVT393246 IY458781:JH458782 SU458781:TD458782 ACQ458781:ACZ458782 AMM458781:AMV458782 AWI458781:AWR458782 BGE458781:BGN458782 BQA458781:BQJ458782 BZW458781:CAF458782 CJS458781:CKB458782 CTO458781:CTX458782 DDK458781:DDT458782 DNG458781:DNP458782 DXC458781:DXL458782 EGY458781:EHH458782 EQU458781:ERD458782 FAQ458781:FAZ458782 FKM458781:FKV458782 FUI458781:FUR458782 GEE458781:GEN458782 GOA458781:GOJ458782 GXW458781:GYF458782 HHS458781:HIB458782 HRO458781:HRX458782 IBK458781:IBT458782 ILG458781:ILP458782 IVC458781:IVL458782 JEY458781:JFH458782 JOU458781:JPD458782 JYQ458781:JYZ458782 KIM458781:KIV458782 KSI458781:KSR458782 LCE458781:LCN458782 LMA458781:LMJ458782 LVW458781:LWF458782 MFS458781:MGB458782 MPO458781:MPX458782 MZK458781:MZT458782 NJG458781:NJP458782 NTC458781:NTL458782 OCY458781:ODH458782 OMU458781:OND458782 OWQ458781:OWZ458782 PGM458781:PGV458782 PQI458781:PQR458782 QAE458781:QAN458782 QKA458781:QKJ458782 QTW458781:QUF458782 RDS458781:REB458782 RNO458781:RNX458782 RXK458781:RXT458782 SHG458781:SHP458782 SRC458781:SRL458782 TAY458781:TBH458782 TKU458781:TLD458782 TUQ458781:TUZ458782 UEM458781:UEV458782 UOI458781:UOR458782 UYE458781:UYN458782 VIA458781:VIJ458782 VRW458781:VSF458782 WBS458781:WCB458782 WLO458781:WLX458782 WVK458781:WVT458782 IY524317:JH524318 SU524317:TD524318 ACQ524317:ACZ524318 AMM524317:AMV524318 AWI524317:AWR524318 BGE524317:BGN524318 BQA524317:BQJ524318 BZW524317:CAF524318 CJS524317:CKB524318 CTO524317:CTX524318 DDK524317:DDT524318 DNG524317:DNP524318 DXC524317:DXL524318 EGY524317:EHH524318 EQU524317:ERD524318 FAQ524317:FAZ524318 FKM524317:FKV524318 FUI524317:FUR524318 GEE524317:GEN524318 GOA524317:GOJ524318 GXW524317:GYF524318 HHS524317:HIB524318 HRO524317:HRX524318 IBK524317:IBT524318 ILG524317:ILP524318 IVC524317:IVL524318 JEY524317:JFH524318 JOU524317:JPD524318 JYQ524317:JYZ524318 KIM524317:KIV524318 KSI524317:KSR524318 LCE524317:LCN524318 LMA524317:LMJ524318 LVW524317:LWF524318 MFS524317:MGB524318 MPO524317:MPX524318 MZK524317:MZT524318 NJG524317:NJP524318 NTC524317:NTL524318 OCY524317:ODH524318 OMU524317:OND524318 OWQ524317:OWZ524318 PGM524317:PGV524318 PQI524317:PQR524318 QAE524317:QAN524318 QKA524317:QKJ524318 QTW524317:QUF524318 RDS524317:REB524318 RNO524317:RNX524318 RXK524317:RXT524318 SHG524317:SHP524318 SRC524317:SRL524318 TAY524317:TBH524318 TKU524317:TLD524318 TUQ524317:TUZ524318 UEM524317:UEV524318 UOI524317:UOR524318 UYE524317:UYN524318 VIA524317:VIJ524318 VRW524317:VSF524318 WBS524317:WCB524318 WLO524317:WLX524318 WVK524317:WVT524318 IY589853:JH589854 SU589853:TD589854 ACQ589853:ACZ589854 AMM589853:AMV589854 AWI589853:AWR589854 BGE589853:BGN589854 BQA589853:BQJ589854 BZW589853:CAF589854 CJS589853:CKB589854 CTO589853:CTX589854 DDK589853:DDT589854 DNG589853:DNP589854 DXC589853:DXL589854 EGY589853:EHH589854 EQU589853:ERD589854 FAQ589853:FAZ589854 FKM589853:FKV589854 FUI589853:FUR589854 GEE589853:GEN589854 GOA589853:GOJ589854 GXW589853:GYF589854 HHS589853:HIB589854 HRO589853:HRX589854 IBK589853:IBT589854 ILG589853:ILP589854 IVC589853:IVL589854 JEY589853:JFH589854 JOU589853:JPD589854 JYQ589853:JYZ589854 KIM589853:KIV589854 KSI589853:KSR589854 LCE589853:LCN589854 LMA589853:LMJ589854 LVW589853:LWF589854 MFS589853:MGB589854 MPO589853:MPX589854 MZK589853:MZT589854 NJG589853:NJP589854 NTC589853:NTL589854 OCY589853:ODH589854 OMU589853:OND589854 OWQ589853:OWZ589854 PGM589853:PGV589854 PQI589853:PQR589854 QAE589853:QAN589854 QKA589853:QKJ589854 QTW589853:QUF589854 RDS589853:REB589854 RNO589853:RNX589854 RXK589853:RXT589854 SHG589853:SHP589854 SRC589853:SRL589854 TAY589853:TBH589854 TKU589853:TLD589854 TUQ589853:TUZ589854 UEM589853:UEV589854 UOI589853:UOR589854 UYE589853:UYN589854 VIA589853:VIJ589854 VRW589853:VSF589854 WBS589853:WCB589854 WLO589853:WLX589854 WVK589853:WVT589854 IY655389:JH655390 SU655389:TD655390 ACQ655389:ACZ655390 AMM655389:AMV655390 AWI655389:AWR655390 BGE655389:BGN655390 BQA655389:BQJ655390 BZW655389:CAF655390 CJS655389:CKB655390 CTO655389:CTX655390 DDK655389:DDT655390 DNG655389:DNP655390 DXC655389:DXL655390 EGY655389:EHH655390 EQU655389:ERD655390 FAQ655389:FAZ655390 FKM655389:FKV655390 FUI655389:FUR655390 GEE655389:GEN655390 GOA655389:GOJ655390 GXW655389:GYF655390 HHS655389:HIB655390 HRO655389:HRX655390 IBK655389:IBT655390 ILG655389:ILP655390 IVC655389:IVL655390 JEY655389:JFH655390 JOU655389:JPD655390 JYQ655389:JYZ655390 KIM655389:KIV655390 KSI655389:KSR655390 LCE655389:LCN655390 LMA655389:LMJ655390 LVW655389:LWF655390 MFS655389:MGB655390 MPO655389:MPX655390 MZK655389:MZT655390 NJG655389:NJP655390 NTC655389:NTL655390 OCY655389:ODH655390 OMU655389:OND655390 OWQ655389:OWZ655390 PGM655389:PGV655390 PQI655389:PQR655390 QAE655389:QAN655390 QKA655389:QKJ655390 QTW655389:QUF655390 RDS655389:REB655390 RNO655389:RNX655390 RXK655389:RXT655390 SHG655389:SHP655390 SRC655389:SRL655390 TAY655389:TBH655390 TKU655389:TLD655390 TUQ655389:TUZ655390 UEM655389:UEV655390 UOI655389:UOR655390 UYE655389:UYN655390 VIA655389:VIJ655390 VRW655389:VSF655390 WBS655389:WCB655390 WLO655389:WLX655390 WVK655389:WVT655390 IY720925:JH720926 SU720925:TD720926 ACQ720925:ACZ720926 AMM720925:AMV720926 AWI720925:AWR720926 BGE720925:BGN720926 BQA720925:BQJ720926 BZW720925:CAF720926 CJS720925:CKB720926 CTO720925:CTX720926 DDK720925:DDT720926 DNG720925:DNP720926 DXC720925:DXL720926 EGY720925:EHH720926 EQU720925:ERD720926 FAQ720925:FAZ720926 FKM720925:FKV720926 FUI720925:FUR720926 GEE720925:GEN720926 GOA720925:GOJ720926 GXW720925:GYF720926 HHS720925:HIB720926 HRO720925:HRX720926 IBK720925:IBT720926 ILG720925:ILP720926 IVC720925:IVL720926 JEY720925:JFH720926 JOU720925:JPD720926 JYQ720925:JYZ720926 KIM720925:KIV720926 KSI720925:KSR720926 LCE720925:LCN720926 LMA720925:LMJ720926 LVW720925:LWF720926 MFS720925:MGB720926 MPO720925:MPX720926 MZK720925:MZT720926 NJG720925:NJP720926 NTC720925:NTL720926 OCY720925:ODH720926 OMU720925:OND720926 OWQ720925:OWZ720926 PGM720925:PGV720926 PQI720925:PQR720926 QAE720925:QAN720926 QKA720925:QKJ720926 QTW720925:QUF720926 RDS720925:REB720926 RNO720925:RNX720926 RXK720925:RXT720926 SHG720925:SHP720926 SRC720925:SRL720926 TAY720925:TBH720926 TKU720925:TLD720926 TUQ720925:TUZ720926 UEM720925:UEV720926 UOI720925:UOR720926 UYE720925:UYN720926 VIA720925:VIJ720926 VRW720925:VSF720926 WBS720925:WCB720926 WLO720925:WLX720926 WVK720925:WVT720926 IY786461:JH786462 SU786461:TD786462 ACQ786461:ACZ786462 AMM786461:AMV786462 AWI786461:AWR786462 BGE786461:BGN786462 BQA786461:BQJ786462 BZW786461:CAF786462 CJS786461:CKB786462 CTO786461:CTX786462 DDK786461:DDT786462 DNG786461:DNP786462 DXC786461:DXL786462 EGY786461:EHH786462 EQU786461:ERD786462 FAQ786461:FAZ786462 FKM786461:FKV786462 FUI786461:FUR786462 GEE786461:GEN786462 GOA786461:GOJ786462 GXW786461:GYF786462 HHS786461:HIB786462 HRO786461:HRX786462 IBK786461:IBT786462 ILG786461:ILP786462 IVC786461:IVL786462 JEY786461:JFH786462 JOU786461:JPD786462 JYQ786461:JYZ786462 KIM786461:KIV786462 KSI786461:KSR786462 LCE786461:LCN786462 LMA786461:LMJ786462 LVW786461:LWF786462 MFS786461:MGB786462 MPO786461:MPX786462 MZK786461:MZT786462 NJG786461:NJP786462 NTC786461:NTL786462 OCY786461:ODH786462 OMU786461:OND786462 OWQ786461:OWZ786462 PGM786461:PGV786462 PQI786461:PQR786462 QAE786461:QAN786462 QKA786461:QKJ786462 QTW786461:QUF786462 RDS786461:REB786462 RNO786461:RNX786462 RXK786461:RXT786462 SHG786461:SHP786462 SRC786461:SRL786462 TAY786461:TBH786462 TKU786461:TLD786462 TUQ786461:TUZ786462 UEM786461:UEV786462 UOI786461:UOR786462 UYE786461:UYN786462 VIA786461:VIJ786462 VRW786461:VSF786462 WBS786461:WCB786462 WLO786461:WLX786462 WVK786461:WVT786462 IY851997:JH851998 SU851997:TD851998 ACQ851997:ACZ851998 AMM851997:AMV851998 AWI851997:AWR851998 BGE851997:BGN851998 BQA851997:BQJ851998 BZW851997:CAF851998 CJS851997:CKB851998 CTO851997:CTX851998 DDK851997:DDT851998 DNG851997:DNP851998 DXC851997:DXL851998 EGY851997:EHH851998 EQU851997:ERD851998 FAQ851997:FAZ851998 FKM851997:FKV851998 FUI851997:FUR851998 GEE851997:GEN851998 GOA851997:GOJ851998 GXW851997:GYF851998 HHS851997:HIB851998 HRO851997:HRX851998 IBK851997:IBT851998 ILG851997:ILP851998 IVC851997:IVL851998 JEY851997:JFH851998 JOU851997:JPD851998 JYQ851997:JYZ851998 KIM851997:KIV851998 KSI851997:KSR851998 LCE851997:LCN851998 LMA851997:LMJ851998 LVW851997:LWF851998 MFS851997:MGB851998 MPO851997:MPX851998 MZK851997:MZT851998 NJG851997:NJP851998 NTC851997:NTL851998 OCY851997:ODH851998 OMU851997:OND851998 OWQ851997:OWZ851998 PGM851997:PGV851998 PQI851997:PQR851998 QAE851997:QAN851998 QKA851997:QKJ851998 QTW851997:QUF851998 RDS851997:REB851998 RNO851997:RNX851998 RXK851997:RXT851998 SHG851997:SHP851998 SRC851997:SRL851998 TAY851997:TBH851998 TKU851997:TLD851998 TUQ851997:TUZ851998 UEM851997:UEV851998 UOI851997:UOR851998 UYE851997:UYN851998 VIA851997:VIJ851998 VRW851997:VSF851998 WBS851997:WCB851998 WLO851997:WLX851998 WVK851997:WVT851998 IY917533:JH917534 SU917533:TD917534 ACQ917533:ACZ917534 AMM917533:AMV917534 AWI917533:AWR917534 BGE917533:BGN917534 BQA917533:BQJ917534 BZW917533:CAF917534 CJS917533:CKB917534 CTO917533:CTX917534 DDK917533:DDT917534 DNG917533:DNP917534 DXC917533:DXL917534 EGY917533:EHH917534 EQU917533:ERD917534 FAQ917533:FAZ917534 FKM917533:FKV917534 FUI917533:FUR917534 GEE917533:GEN917534 GOA917533:GOJ917534 GXW917533:GYF917534 HHS917533:HIB917534 HRO917533:HRX917534 IBK917533:IBT917534 ILG917533:ILP917534 IVC917533:IVL917534 JEY917533:JFH917534 JOU917533:JPD917534 JYQ917533:JYZ917534 KIM917533:KIV917534 KSI917533:KSR917534 LCE917533:LCN917534 LMA917533:LMJ917534 LVW917533:LWF917534 MFS917533:MGB917534 MPO917533:MPX917534 MZK917533:MZT917534 NJG917533:NJP917534 NTC917533:NTL917534 OCY917533:ODH917534 OMU917533:OND917534 OWQ917533:OWZ917534 PGM917533:PGV917534 PQI917533:PQR917534 QAE917533:QAN917534 QKA917533:QKJ917534 QTW917533:QUF917534 RDS917533:REB917534 RNO917533:RNX917534 RXK917533:RXT917534 SHG917533:SHP917534 SRC917533:SRL917534 TAY917533:TBH917534 TKU917533:TLD917534 TUQ917533:TUZ917534 UEM917533:UEV917534 UOI917533:UOR917534 UYE917533:UYN917534 VIA917533:VIJ917534 VRW917533:VSF917534 WBS917533:WCB917534 WLO917533:WLX917534 WVK917533:WVT917534 IY983069:JH983070 SU983069:TD983070 ACQ983069:ACZ983070 AMM983069:AMV983070 AWI983069:AWR983070 BGE983069:BGN983070 BQA983069:BQJ983070 BZW983069:CAF983070 CJS983069:CKB983070 CTO983069:CTX983070 DDK983069:DDT983070 DNG983069:DNP983070 DXC983069:DXL983070 EGY983069:EHH983070 EQU983069:ERD983070 FAQ983069:FAZ983070 FKM983069:FKV983070 FUI983069:FUR983070 GEE983069:GEN983070 GOA983069:GOJ983070 GXW983069:GYF983070 HHS983069:HIB983070 HRO983069:HRX983070 IBK983069:IBT983070 ILG983069:ILP983070 IVC983069:IVL983070 JEY983069:JFH983070 JOU983069:JPD983070 JYQ983069:JYZ983070 KIM983069:KIV983070 KSI983069:KSR983070 LCE983069:LCN983070 LMA983069:LMJ983070 LVW983069:LWF983070 MFS983069:MGB983070 MPO983069:MPX983070 MZK983069:MZT983070 NJG983069:NJP983070 NTC983069:NTL983070 OCY983069:ODH983070 OMU983069:OND983070 OWQ983069:OWZ983070 PGM983069:PGV983070 PQI983069:PQR983070 QAE983069:QAN983070 QKA983069:QKJ983070 QTW983069:QUF983070 RDS983069:REB983070 RNO983069:RNX983070 RXK983069:RXT983070 SHG983069:SHP983070 SRC983069:SRL983070 TAY983069:TBH983070 TKU983069:TLD983070 TUQ983069:TUZ983070 UEM983069:UEV983070 UOI983069:UOR983070 UYE983069:UYN983070 VIA983069:VIJ983070 VRW983069:VSF983070 WBS983069:WCB983070 WLO983069:WLX983070 WVK983069:WVT983070 I10:J10 JE10:JF10 TA10:TB10 ACW10:ACX10 AMS10:AMT10 AWO10:AWP10 BGK10:BGL10 BQG10:BQH10 CAC10:CAD10 CJY10:CJZ10 CTU10:CTV10 DDQ10:DDR10 DNM10:DNN10 DXI10:DXJ10 EHE10:EHF10 ERA10:ERB10 FAW10:FAX10 FKS10:FKT10 FUO10:FUP10 GEK10:GEL10 GOG10:GOH10 GYC10:GYD10 HHY10:HHZ10 HRU10:HRV10 IBQ10:IBR10 ILM10:ILN10 IVI10:IVJ10 JFE10:JFF10 JPA10:JPB10 JYW10:JYX10 KIS10:KIT10 KSO10:KSP10 LCK10:LCL10 LMG10:LMH10 LWC10:LWD10 MFY10:MFZ10 MPU10:MPV10 MZQ10:MZR10 NJM10:NJN10 NTI10:NTJ10 ODE10:ODF10 ONA10:ONB10 OWW10:OWX10 PGS10:PGT10 PQO10:PQP10 QAK10:QAL10 QKG10:QKH10 QUC10:QUD10 RDY10:RDZ10 RNU10:RNV10 RXQ10:RXR10 SHM10:SHN10 SRI10:SRJ10 TBE10:TBF10 TLA10:TLB10 TUW10:TUX10 UES10:UET10 UOO10:UOP10 UYK10:UYL10 VIG10:VIH10 VSC10:VSD10 WBY10:WBZ10 WLU10:WLV10 WVQ10:WVR10 I65532:J65532 JE65546:JF65546 TA65546:TB65546 ACW65546:ACX65546 AMS65546:AMT65546 AWO65546:AWP65546 BGK65546:BGL65546 BQG65546:BQH65546 CAC65546:CAD65546 CJY65546:CJZ65546 CTU65546:CTV65546 DDQ65546:DDR65546 DNM65546:DNN65546 DXI65546:DXJ65546 EHE65546:EHF65546 ERA65546:ERB65546 FAW65546:FAX65546 FKS65546:FKT65546 FUO65546:FUP65546 GEK65546:GEL65546 GOG65546:GOH65546 GYC65546:GYD65546 HHY65546:HHZ65546 HRU65546:HRV65546 IBQ65546:IBR65546 ILM65546:ILN65546 IVI65546:IVJ65546 JFE65546:JFF65546 JPA65546:JPB65546 JYW65546:JYX65546 KIS65546:KIT65546 KSO65546:KSP65546 LCK65546:LCL65546 LMG65546:LMH65546 LWC65546:LWD65546 MFY65546:MFZ65546 MPU65546:MPV65546 MZQ65546:MZR65546 NJM65546:NJN65546 NTI65546:NTJ65546 ODE65546:ODF65546 ONA65546:ONB65546 OWW65546:OWX65546 PGS65546:PGT65546 PQO65546:PQP65546 QAK65546:QAL65546 QKG65546:QKH65546 QUC65546:QUD65546 RDY65546:RDZ65546 RNU65546:RNV65546 RXQ65546:RXR65546 SHM65546:SHN65546 SRI65546:SRJ65546 TBE65546:TBF65546 TLA65546:TLB65546 TUW65546:TUX65546 UES65546:UET65546 UOO65546:UOP65546 UYK65546:UYL65546 VIG65546:VIH65546 VSC65546:VSD65546 WBY65546:WBZ65546 WLU65546:WLV65546 WVQ65546:WVR65546 I131068:J131068 JE131082:JF131082 TA131082:TB131082 ACW131082:ACX131082 AMS131082:AMT131082 AWO131082:AWP131082 BGK131082:BGL131082 BQG131082:BQH131082 CAC131082:CAD131082 CJY131082:CJZ131082 CTU131082:CTV131082 DDQ131082:DDR131082 DNM131082:DNN131082 DXI131082:DXJ131082 EHE131082:EHF131082 ERA131082:ERB131082 FAW131082:FAX131082 FKS131082:FKT131082 FUO131082:FUP131082 GEK131082:GEL131082 GOG131082:GOH131082 GYC131082:GYD131082 HHY131082:HHZ131082 HRU131082:HRV131082 IBQ131082:IBR131082 ILM131082:ILN131082 IVI131082:IVJ131082 JFE131082:JFF131082 JPA131082:JPB131082 JYW131082:JYX131082 KIS131082:KIT131082 KSO131082:KSP131082 LCK131082:LCL131082 LMG131082:LMH131082 LWC131082:LWD131082 MFY131082:MFZ131082 MPU131082:MPV131082 MZQ131082:MZR131082 NJM131082:NJN131082 NTI131082:NTJ131082 ODE131082:ODF131082 ONA131082:ONB131082 OWW131082:OWX131082 PGS131082:PGT131082 PQO131082:PQP131082 QAK131082:QAL131082 QKG131082:QKH131082 QUC131082:QUD131082 RDY131082:RDZ131082 RNU131082:RNV131082 RXQ131082:RXR131082 SHM131082:SHN131082 SRI131082:SRJ131082 TBE131082:TBF131082 TLA131082:TLB131082 TUW131082:TUX131082 UES131082:UET131082 UOO131082:UOP131082 UYK131082:UYL131082 VIG131082:VIH131082 VSC131082:VSD131082 WBY131082:WBZ131082 WLU131082:WLV131082 WVQ131082:WVR131082 I196604:J196604 JE196618:JF196618 TA196618:TB196618 ACW196618:ACX196618 AMS196618:AMT196618 AWO196618:AWP196618 BGK196618:BGL196618 BQG196618:BQH196618 CAC196618:CAD196618 CJY196618:CJZ196618 CTU196618:CTV196618 DDQ196618:DDR196618 DNM196618:DNN196618 DXI196618:DXJ196618 EHE196618:EHF196618 ERA196618:ERB196618 FAW196618:FAX196618 FKS196618:FKT196618 FUO196618:FUP196618 GEK196618:GEL196618 GOG196618:GOH196618 GYC196618:GYD196618 HHY196618:HHZ196618 HRU196618:HRV196618 IBQ196618:IBR196618 ILM196618:ILN196618 IVI196618:IVJ196618 JFE196618:JFF196618 JPA196618:JPB196618 JYW196618:JYX196618 KIS196618:KIT196618 KSO196618:KSP196618 LCK196618:LCL196618 LMG196618:LMH196618 LWC196618:LWD196618 MFY196618:MFZ196618 MPU196618:MPV196618 MZQ196618:MZR196618 NJM196618:NJN196618 NTI196618:NTJ196618 ODE196618:ODF196618 ONA196618:ONB196618 OWW196618:OWX196618 PGS196618:PGT196618 PQO196618:PQP196618 QAK196618:QAL196618 QKG196618:QKH196618 QUC196618:QUD196618 RDY196618:RDZ196618 RNU196618:RNV196618 RXQ196618:RXR196618 SHM196618:SHN196618 SRI196618:SRJ196618 TBE196618:TBF196618 TLA196618:TLB196618 TUW196618:TUX196618 UES196618:UET196618 UOO196618:UOP196618 UYK196618:UYL196618 VIG196618:VIH196618 VSC196618:VSD196618 WBY196618:WBZ196618 WLU196618:WLV196618 WVQ196618:WVR196618 I262140:J262140 JE262154:JF262154 TA262154:TB262154 ACW262154:ACX262154 AMS262154:AMT262154 AWO262154:AWP262154 BGK262154:BGL262154 BQG262154:BQH262154 CAC262154:CAD262154 CJY262154:CJZ262154 CTU262154:CTV262154 DDQ262154:DDR262154 DNM262154:DNN262154 DXI262154:DXJ262154 EHE262154:EHF262154 ERA262154:ERB262154 FAW262154:FAX262154 FKS262154:FKT262154 FUO262154:FUP262154 GEK262154:GEL262154 GOG262154:GOH262154 GYC262154:GYD262154 HHY262154:HHZ262154 HRU262154:HRV262154 IBQ262154:IBR262154 ILM262154:ILN262154 IVI262154:IVJ262154 JFE262154:JFF262154 JPA262154:JPB262154 JYW262154:JYX262154 KIS262154:KIT262154 KSO262154:KSP262154 LCK262154:LCL262154 LMG262154:LMH262154 LWC262154:LWD262154 MFY262154:MFZ262154 MPU262154:MPV262154 MZQ262154:MZR262154 NJM262154:NJN262154 NTI262154:NTJ262154 ODE262154:ODF262154 ONA262154:ONB262154 OWW262154:OWX262154 PGS262154:PGT262154 PQO262154:PQP262154 QAK262154:QAL262154 QKG262154:QKH262154 QUC262154:QUD262154 RDY262154:RDZ262154 RNU262154:RNV262154 RXQ262154:RXR262154 SHM262154:SHN262154 SRI262154:SRJ262154 TBE262154:TBF262154 TLA262154:TLB262154 TUW262154:TUX262154 UES262154:UET262154 UOO262154:UOP262154 UYK262154:UYL262154 VIG262154:VIH262154 VSC262154:VSD262154 WBY262154:WBZ262154 WLU262154:WLV262154 WVQ262154:WVR262154 I327676:J327676 JE327690:JF327690 TA327690:TB327690 ACW327690:ACX327690 AMS327690:AMT327690 AWO327690:AWP327690 BGK327690:BGL327690 BQG327690:BQH327690 CAC327690:CAD327690 CJY327690:CJZ327690 CTU327690:CTV327690 DDQ327690:DDR327690 DNM327690:DNN327690 DXI327690:DXJ327690 EHE327690:EHF327690 ERA327690:ERB327690 FAW327690:FAX327690 FKS327690:FKT327690 FUO327690:FUP327690 GEK327690:GEL327690 GOG327690:GOH327690 GYC327690:GYD327690 HHY327690:HHZ327690 HRU327690:HRV327690 IBQ327690:IBR327690 ILM327690:ILN327690 IVI327690:IVJ327690 JFE327690:JFF327690 JPA327690:JPB327690 JYW327690:JYX327690 KIS327690:KIT327690 KSO327690:KSP327690 LCK327690:LCL327690 LMG327690:LMH327690 LWC327690:LWD327690 MFY327690:MFZ327690 MPU327690:MPV327690 MZQ327690:MZR327690 NJM327690:NJN327690 NTI327690:NTJ327690 ODE327690:ODF327690 ONA327690:ONB327690 OWW327690:OWX327690 PGS327690:PGT327690 PQO327690:PQP327690 QAK327690:QAL327690 QKG327690:QKH327690 QUC327690:QUD327690 RDY327690:RDZ327690 RNU327690:RNV327690 RXQ327690:RXR327690 SHM327690:SHN327690 SRI327690:SRJ327690 TBE327690:TBF327690 TLA327690:TLB327690 TUW327690:TUX327690 UES327690:UET327690 UOO327690:UOP327690 UYK327690:UYL327690 VIG327690:VIH327690 VSC327690:VSD327690 WBY327690:WBZ327690 WLU327690:WLV327690 WVQ327690:WVR327690 I393212:J393212 JE393226:JF393226 TA393226:TB393226 ACW393226:ACX393226 AMS393226:AMT393226 AWO393226:AWP393226 BGK393226:BGL393226 BQG393226:BQH393226 CAC393226:CAD393226 CJY393226:CJZ393226 CTU393226:CTV393226 DDQ393226:DDR393226 DNM393226:DNN393226 DXI393226:DXJ393226 EHE393226:EHF393226 ERA393226:ERB393226 FAW393226:FAX393226 FKS393226:FKT393226 FUO393226:FUP393226 GEK393226:GEL393226 GOG393226:GOH393226 GYC393226:GYD393226 HHY393226:HHZ393226 HRU393226:HRV393226 IBQ393226:IBR393226 ILM393226:ILN393226 IVI393226:IVJ393226 JFE393226:JFF393226 JPA393226:JPB393226 JYW393226:JYX393226 KIS393226:KIT393226 KSO393226:KSP393226 LCK393226:LCL393226 LMG393226:LMH393226 LWC393226:LWD393226 MFY393226:MFZ393226 MPU393226:MPV393226 MZQ393226:MZR393226 NJM393226:NJN393226 NTI393226:NTJ393226 ODE393226:ODF393226 ONA393226:ONB393226 OWW393226:OWX393226 PGS393226:PGT393226 PQO393226:PQP393226 QAK393226:QAL393226 QKG393226:QKH393226 QUC393226:QUD393226 RDY393226:RDZ393226 RNU393226:RNV393226 RXQ393226:RXR393226 SHM393226:SHN393226 SRI393226:SRJ393226 TBE393226:TBF393226 TLA393226:TLB393226 TUW393226:TUX393226 UES393226:UET393226 UOO393226:UOP393226 UYK393226:UYL393226 VIG393226:VIH393226 VSC393226:VSD393226 WBY393226:WBZ393226 WLU393226:WLV393226 WVQ393226:WVR393226 I458748:J458748 JE458762:JF458762 TA458762:TB458762 ACW458762:ACX458762 AMS458762:AMT458762 AWO458762:AWP458762 BGK458762:BGL458762 BQG458762:BQH458762 CAC458762:CAD458762 CJY458762:CJZ458762 CTU458762:CTV458762 DDQ458762:DDR458762 DNM458762:DNN458762 DXI458762:DXJ458762 EHE458762:EHF458762 ERA458762:ERB458762 FAW458762:FAX458762 FKS458762:FKT458762 FUO458762:FUP458762 GEK458762:GEL458762 GOG458762:GOH458762 GYC458762:GYD458762 HHY458762:HHZ458762 HRU458762:HRV458762 IBQ458762:IBR458762 ILM458762:ILN458762 IVI458762:IVJ458762 JFE458762:JFF458762 JPA458762:JPB458762 JYW458762:JYX458762 KIS458762:KIT458762 KSO458762:KSP458762 LCK458762:LCL458762 LMG458762:LMH458762 LWC458762:LWD458762 MFY458762:MFZ458762 MPU458762:MPV458762 MZQ458762:MZR458762 NJM458762:NJN458762 NTI458762:NTJ458762 ODE458762:ODF458762 ONA458762:ONB458762 OWW458762:OWX458762 PGS458762:PGT458762 PQO458762:PQP458762 QAK458762:QAL458762 QKG458762:QKH458762 QUC458762:QUD458762 RDY458762:RDZ458762 RNU458762:RNV458762 RXQ458762:RXR458762 SHM458762:SHN458762 SRI458762:SRJ458762 TBE458762:TBF458762 TLA458762:TLB458762 TUW458762:TUX458762 UES458762:UET458762 UOO458762:UOP458762 UYK458762:UYL458762 VIG458762:VIH458762 VSC458762:VSD458762 WBY458762:WBZ458762 WLU458762:WLV458762 WVQ458762:WVR458762 I524284:J524284 JE524298:JF524298 TA524298:TB524298 ACW524298:ACX524298 AMS524298:AMT524298 AWO524298:AWP524298 BGK524298:BGL524298 BQG524298:BQH524298 CAC524298:CAD524298 CJY524298:CJZ524298 CTU524298:CTV524298 DDQ524298:DDR524298 DNM524298:DNN524298 DXI524298:DXJ524298 EHE524298:EHF524298 ERA524298:ERB524298 FAW524298:FAX524298 FKS524298:FKT524298 FUO524298:FUP524298 GEK524298:GEL524298 GOG524298:GOH524298 GYC524298:GYD524298 HHY524298:HHZ524298 HRU524298:HRV524298 IBQ524298:IBR524298 ILM524298:ILN524298 IVI524298:IVJ524298 JFE524298:JFF524298 JPA524298:JPB524298 JYW524298:JYX524298 KIS524298:KIT524298 KSO524298:KSP524298 LCK524298:LCL524298 LMG524298:LMH524298 LWC524298:LWD524298 MFY524298:MFZ524298 MPU524298:MPV524298 MZQ524298:MZR524298 NJM524298:NJN524298 NTI524298:NTJ524298 ODE524298:ODF524298 ONA524298:ONB524298 OWW524298:OWX524298 PGS524298:PGT524298 PQO524298:PQP524298 QAK524298:QAL524298 QKG524298:QKH524298 QUC524298:QUD524298 RDY524298:RDZ524298 RNU524298:RNV524298 RXQ524298:RXR524298 SHM524298:SHN524298 SRI524298:SRJ524298 TBE524298:TBF524298 TLA524298:TLB524298 TUW524298:TUX524298 UES524298:UET524298 UOO524298:UOP524298 UYK524298:UYL524298 VIG524298:VIH524298 VSC524298:VSD524298 WBY524298:WBZ524298 WLU524298:WLV524298 WVQ524298:WVR524298 I589820:J589820 JE589834:JF589834 TA589834:TB589834 ACW589834:ACX589834 AMS589834:AMT589834 AWO589834:AWP589834 BGK589834:BGL589834 BQG589834:BQH589834 CAC589834:CAD589834 CJY589834:CJZ589834 CTU589834:CTV589834 DDQ589834:DDR589834 DNM589834:DNN589834 DXI589834:DXJ589834 EHE589834:EHF589834 ERA589834:ERB589834 FAW589834:FAX589834 FKS589834:FKT589834 FUO589834:FUP589834 GEK589834:GEL589834 GOG589834:GOH589834 GYC589834:GYD589834 HHY589834:HHZ589834 HRU589834:HRV589834 IBQ589834:IBR589834 ILM589834:ILN589834 IVI589834:IVJ589834 JFE589834:JFF589834 JPA589834:JPB589834 JYW589834:JYX589834 KIS589834:KIT589834 KSO589834:KSP589834 LCK589834:LCL589834 LMG589834:LMH589834 LWC589834:LWD589834 MFY589834:MFZ589834 MPU589834:MPV589834 MZQ589834:MZR589834 NJM589834:NJN589834 NTI589834:NTJ589834 ODE589834:ODF589834 ONA589834:ONB589834 OWW589834:OWX589834 PGS589834:PGT589834 PQO589834:PQP589834 QAK589834:QAL589834 QKG589834:QKH589834 QUC589834:QUD589834 RDY589834:RDZ589834 RNU589834:RNV589834 RXQ589834:RXR589834 SHM589834:SHN589834 SRI589834:SRJ589834 TBE589834:TBF589834 TLA589834:TLB589834 TUW589834:TUX589834 UES589834:UET589834 UOO589834:UOP589834 UYK589834:UYL589834 VIG589834:VIH589834 VSC589834:VSD589834 WBY589834:WBZ589834 WLU589834:WLV589834 WVQ589834:WVR589834 I655356:J655356 JE655370:JF655370 TA655370:TB655370 ACW655370:ACX655370 AMS655370:AMT655370 AWO655370:AWP655370 BGK655370:BGL655370 BQG655370:BQH655370 CAC655370:CAD655370 CJY655370:CJZ655370 CTU655370:CTV655370 DDQ655370:DDR655370 DNM655370:DNN655370 DXI655370:DXJ655370 EHE655370:EHF655370 ERA655370:ERB655370 FAW655370:FAX655370 FKS655370:FKT655370 FUO655370:FUP655370 GEK655370:GEL655370 GOG655370:GOH655370 GYC655370:GYD655370 HHY655370:HHZ655370 HRU655370:HRV655370 IBQ655370:IBR655370 ILM655370:ILN655370 IVI655370:IVJ655370 JFE655370:JFF655370 JPA655370:JPB655370 JYW655370:JYX655370 KIS655370:KIT655370 KSO655370:KSP655370 LCK655370:LCL655370 LMG655370:LMH655370 LWC655370:LWD655370 MFY655370:MFZ655370 MPU655370:MPV655370 MZQ655370:MZR655370 NJM655370:NJN655370 NTI655370:NTJ655370 ODE655370:ODF655370 ONA655370:ONB655370 OWW655370:OWX655370 PGS655370:PGT655370 PQO655370:PQP655370 QAK655370:QAL655370 QKG655370:QKH655370 QUC655370:QUD655370 RDY655370:RDZ655370 RNU655370:RNV655370 RXQ655370:RXR655370 SHM655370:SHN655370 SRI655370:SRJ655370 TBE655370:TBF655370 TLA655370:TLB655370 TUW655370:TUX655370 UES655370:UET655370 UOO655370:UOP655370 UYK655370:UYL655370 VIG655370:VIH655370 VSC655370:VSD655370 WBY655370:WBZ655370 WLU655370:WLV655370 WVQ655370:WVR655370 I720892:J720892 JE720906:JF720906 TA720906:TB720906 ACW720906:ACX720906 AMS720906:AMT720906 AWO720906:AWP720906 BGK720906:BGL720906 BQG720906:BQH720906 CAC720906:CAD720906 CJY720906:CJZ720906 CTU720906:CTV720906 DDQ720906:DDR720906 DNM720906:DNN720906 DXI720906:DXJ720906 EHE720906:EHF720906 ERA720906:ERB720906 FAW720906:FAX720906 FKS720906:FKT720906 FUO720906:FUP720906 GEK720906:GEL720906 GOG720906:GOH720906 GYC720906:GYD720906 HHY720906:HHZ720906 HRU720906:HRV720906 IBQ720906:IBR720906 ILM720906:ILN720906 IVI720906:IVJ720906 JFE720906:JFF720906 JPA720906:JPB720906 JYW720906:JYX720906 KIS720906:KIT720906 KSO720906:KSP720906 LCK720906:LCL720906 LMG720906:LMH720906 LWC720906:LWD720906 MFY720906:MFZ720906 MPU720906:MPV720906 MZQ720906:MZR720906 NJM720906:NJN720906 NTI720906:NTJ720906 ODE720906:ODF720906 ONA720906:ONB720906 OWW720906:OWX720906 PGS720906:PGT720906 PQO720906:PQP720906 QAK720906:QAL720906 QKG720906:QKH720906 QUC720906:QUD720906 RDY720906:RDZ720906 RNU720906:RNV720906 RXQ720906:RXR720906 SHM720906:SHN720906 SRI720906:SRJ720906 TBE720906:TBF720906 TLA720906:TLB720906 TUW720906:TUX720906 UES720906:UET720906 UOO720906:UOP720906 UYK720906:UYL720906 VIG720906:VIH720906 VSC720906:VSD720906 WBY720906:WBZ720906 WLU720906:WLV720906 WVQ720906:WVR720906 I786428:J786428 JE786442:JF786442 TA786442:TB786442 ACW786442:ACX786442 AMS786442:AMT786442 AWO786442:AWP786442 BGK786442:BGL786442 BQG786442:BQH786442 CAC786442:CAD786442 CJY786442:CJZ786442 CTU786442:CTV786442 DDQ786442:DDR786442 DNM786442:DNN786442 DXI786442:DXJ786442 EHE786442:EHF786442 ERA786442:ERB786442 FAW786442:FAX786442 FKS786442:FKT786442 FUO786442:FUP786442 GEK786442:GEL786442 GOG786442:GOH786442 GYC786442:GYD786442 HHY786442:HHZ786442 HRU786442:HRV786442 IBQ786442:IBR786442 ILM786442:ILN786442 IVI786442:IVJ786442 JFE786442:JFF786442 JPA786442:JPB786442 JYW786442:JYX786442 KIS786442:KIT786442 KSO786442:KSP786442 LCK786442:LCL786442 LMG786442:LMH786442 LWC786442:LWD786442 MFY786442:MFZ786442 MPU786442:MPV786442 MZQ786442:MZR786442 NJM786442:NJN786442 NTI786442:NTJ786442 ODE786442:ODF786442 ONA786442:ONB786442 OWW786442:OWX786442 PGS786442:PGT786442 PQO786442:PQP786442 QAK786442:QAL786442 QKG786442:QKH786442 QUC786442:QUD786442 RDY786442:RDZ786442 RNU786442:RNV786442 RXQ786442:RXR786442 SHM786442:SHN786442 SRI786442:SRJ786442 TBE786442:TBF786442 TLA786442:TLB786442 TUW786442:TUX786442 UES786442:UET786442 UOO786442:UOP786442 UYK786442:UYL786442 VIG786442:VIH786442 VSC786442:VSD786442 WBY786442:WBZ786442 WLU786442:WLV786442 WVQ786442:WVR786442 I851964:J851964 JE851978:JF851978 TA851978:TB851978 ACW851978:ACX851978 AMS851978:AMT851978 AWO851978:AWP851978 BGK851978:BGL851978 BQG851978:BQH851978 CAC851978:CAD851978 CJY851978:CJZ851978 CTU851978:CTV851978 DDQ851978:DDR851978 DNM851978:DNN851978 DXI851978:DXJ851978 EHE851978:EHF851978 ERA851978:ERB851978 FAW851978:FAX851978 FKS851978:FKT851978 FUO851978:FUP851978 GEK851978:GEL851978 GOG851978:GOH851978 GYC851978:GYD851978 HHY851978:HHZ851978 HRU851978:HRV851978 IBQ851978:IBR851978 ILM851978:ILN851978 IVI851978:IVJ851978 JFE851978:JFF851978 JPA851978:JPB851978 JYW851978:JYX851978 KIS851978:KIT851978 KSO851978:KSP851978 LCK851978:LCL851978 LMG851978:LMH851978 LWC851978:LWD851978 MFY851978:MFZ851978 MPU851978:MPV851978 MZQ851978:MZR851978 NJM851978:NJN851978 NTI851978:NTJ851978 ODE851978:ODF851978 ONA851978:ONB851978 OWW851978:OWX851978 PGS851978:PGT851978 PQO851978:PQP851978 QAK851978:QAL851978 QKG851978:QKH851978 QUC851978:QUD851978 RDY851978:RDZ851978 RNU851978:RNV851978 RXQ851978:RXR851978 SHM851978:SHN851978 SRI851978:SRJ851978 TBE851978:TBF851978 TLA851978:TLB851978 TUW851978:TUX851978 UES851978:UET851978 UOO851978:UOP851978 UYK851978:UYL851978 VIG851978:VIH851978 VSC851978:VSD851978 WBY851978:WBZ851978 WLU851978:WLV851978 WVQ851978:WVR851978 I917500:J917500 JE917514:JF917514 TA917514:TB917514 ACW917514:ACX917514 AMS917514:AMT917514 AWO917514:AWP917514 BGK917514:BGL917514 BQG917514:BQH917514 CAC917514:CAD917514 CJY917514:CJZ917514 CTU917514:CTV917514 DDQ917514:DDR917514 DNM917514:DNN917514 DXI917514:DXJ917514 EHE917514:EHF917514 ERA917514:ERB917514 FAW917514:FAX917514 FKS917514:FKT917514 FUO917514:FUP917514 GEK917514:GEL917514 GOG917514:GOH917514 GYC917514:GYD917514 HHY917514:HHZ917514 HRU917514:HRV917514 IBQ917514:IBR917514 ILM917514:ILN917514 IVI917514:IVJ917514 JFE917514:JFF917514 JPA917514:JPB917514 JYW917514:JYX917514 KIS917514:KIT917514 KSO917514:KSP917514 LCK917514:LCL917514 LMG917514:LMH917514 LWC917514:LWD917514 MFY917514:MFZ917514 MPU917514:MPV917514 MZQ917514:MZR917514 NJM917514:NJN917514 NTI917514:NTJ917514 ODE917514:ODF917514 ONA917514:ONB917514 OWW917514:OWX917514 PGS917514:PGT917514 PQO917514:PQP917514 QAK917514:QAL917514 QKG917514:QKH917514 QUC917514:QUD917514 RDY917514:RDZ917514 RNU917514:RNV917514 RXQ917514:RXR917514 SHM917514:SHN917514 SRI917514:SRJ917514 TBE917514:TBF917514 TLA917514:TLB917514 TUW917514:TUX917514 UES917514:UET917514 UOO917514:UOP917514 UYK917514:UYL917514 VIG917514:VIH917514 VSC917514:VSD917514 WBY917514:WBZ917514 WLU917514:WLV917514 WVQ917514:WVR917514 I983036:J983036 JE983050:JF983050 TA983050:TB983050 ACW983050:ACX983050 AMS983050:AMT983050 AWO983050:AWP983050 BGK983050:BGL983050 BQG983050:BQH983050 CAC983050:CAD983050 CJY983050:CJZ983050 CTU983050:CTV983050 DDQ983050:DDR983050 DNM983050:DNN983050 DXI983050:DXJ983050 EHE983050:EHF983050 ERA983050:ERB983050 FAW983050:FAX983050 FKS983050:FKT983050 FUO983050:FUP983050 GEK983050:GEL983050 GOG983050:GOH983050 GYC983050:GYD983050 HHY983050:HHZ983050 HRU983050:HRV983050 IBQ983050:IBR983050 ILM983050:ILN983050 IVI983050:IVJ983050 JFE983050:JFF983050 JPA983050:JPB983050 JYW983050:JYX983050 KIS983050:KIT983050 KSO983050:KSP983050 LCK983050:LCL983050 LMG983050:LMH983050 LWC983050:LWD983050 MFY983050:MFZ983050 MPU983050:MPV983050 MZQ983050:MZR983050 NJM983050:NJN983050 NTI983050:NTJ983050 ODE983050:ODF983050 ONA983050:ONB983050 OWW983050:OWX983050 PGS983050:PGT983050 PQO983050:PQP983050 QAK983050:QAL983050 QKG983050:QKH983050 QUC983050:QUD983050 RDY983050:RDZ983050 RNU983050:RNV983050 RXQ983050:RXR983050 SHM983050:SHN983050 SRI983050:SRJ983050 TBE983050:TBF983050 TLA983050:TLB983050 TUW983050:TUX983050 UES983050:UET983050 UOO983050:UOP983050 UYK983050:UYL983050 VIG983050:VIH983050 VSC983050:VSD983050 WBY983050:WBZ983050 WLU983050:WLV983050 WVQ983050:WVR983050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C65524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C131060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C196596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C262132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C327668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C393204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C458740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C524276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C589812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C655348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C720884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C786420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C851956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C917492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C983028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WVS983047:WVT983047 IY24:JH24 SU24:TD24 ACQ24:ACZ24 AMM24:AMV24 AWI24:AWR24 BGE24:BGN24 BQA24:BQJ24 BZW24:CAF24 CJS24:CKB24 CTO24:CTX24 DDK24:DDT24 DNG24:DNP24 DXC24:DXL24 EGY24:EHH24 EQU24:ERD24 FAQ24:FAZ24 FKM24:FKV24 FUI24:FUR24 GEE24:GEN24 GOA24:GOJ24 GXW24:GYF24 HHS24:HIB24 HRO24:HRX24 IBK24:IBT24 ILG24:ILP24 IVC24:IVL24 JEY24:JFH24 JOU24:JPD24 JYQ24:JYZ24 KIM24:KIV24 KSI24:KSR24 LCE24:LCN24 LMA24:LMJ24 LVW24:LWF24 MFS24:MGB24 MPO24:MPX24 MZK24:MZT24 NJG24:NJP24 NTC24:NTL24 OCY24:ODH24 OMU24:OND24 OWQ24:OWZ24 PGM24:PGV24 PQI24:PQR24 QAE24:QAN24 QKA24:QKJ24 QTW24:QUF24 RDS24:REB24 RNO24:RNX24 RXK24:RXT24 SHG24:SHP24 SRC24:SRL24 TAY24:TBH24 TKU24:TLD24 TUQ24:TUZ24 UEM24:UEV24 UOI24:UOR24 UYE24:UYN24 VIA24:VIJ24 VRW24:VSF24 WBS24:WCB24 WLO24:WLX24 WVK24:WVT24 IY65560:JH65560 SU65560:TD65560 ACQ65560:ACZ65560 AMM65560:AMV65560 AWI65560:AWR65560 BGE65560:BGN65560 BQA65560:BQJ65560 BZW65560:CAF65560 CJS65560:CKB65560 CTO65560:CTX65560 DDK65560:DDT65560 DNG65560:DNP65560 DXC65560:DXL65560 EGY65560:EHH65560 EQU65560:ERD65560 FAQ65560:FAZ65560 FKM65560:FKV65560 FUI65560:FUR65560 GEE65560:GEN65560 GOA65560:GOJ65560 GXW65560:GYF65560 HHS65560:HIB65560 HRO65560:HRX65560 IBK65560:IBT65560 ILG65560:ILP65560 IVC65560:IVL65560 JEY65560:JFH65560 JOU65560:JPD65560 JYQ65560:JYZ65560 KIM65560:KIV65560 KSI65560:KSR65560 LCE65560:LCN65560 LMA65560:LMJ65560 LVW65560:LWF65560 MFS65560:MGB65560 MPO65560:MPX65560 MZK65560:MZT65560 NJG65560:NJP65560 NTC65560:NTL65560 OCY65560:ODH65560 OMU65560:OND65560 OWQ65560:OWZ65560 PGM65560:PGV65560 PQI65560:PQR65560 QAE65560:QAN65560 QKA65560:QKJ65560 QTW65560:QUF65560 RDS65560:REB65560 RNO65560:RNX65560 RXK65560:RXT65560 SHG65560:SHP65560 SRC65560:SRL65560 TAY65560:TBH65560 TKU65560:TLD65560 TUQ65560:TUZ65560 UEM65560:UEV65560 UOI65560:UOR65560 UYE65560:UYN65560 VIA65560:VIJ65560 VRW65560:VSF65560 WBS65560:WCB65560 WLO65560:WLX65560 WVK65560:WVT65560 IY131096:JH131096 SU131096:TD131096 ACQ131096:ACZ131096 AMM131096:AMV131096 AWI131096:AWR131096 BGE131096:BGN131096 BQA131096:BQJ131096 BZW131096:CAF131096 CJS131096:CKB131096 CTO131096:CTX131096 DDK131096:DDT131096 DNG131096:DNP131096 DXC131096:DXL131096 EGY131096:EHH131096 EQU131096:ERD131096 FAQ131096:FAZ131096 FKM131096:FKV131096 FUI131096:FUR131096 GEE131096:GEN131096 GOA131096:GOJ131096 GXW131096:GYF131096 HHS131096:HIB131096 HRO131096:HRX131096 IBK131096:IBT131096 ILG131096:ILP131096 IVC131096:IVL131096 JEY131096:JFH131096 JOU131096:JPD131096 JYQ131096:JYZ131096 KIM131096:KIV131096 KSI131096:KSR131096 LCE131096:LCN131096 LMA131096:LMJ131096 LVW131096:LWF131096 MFS131096:MGB131096 MPO131096:MPX131096 MZK131096:MZT131096 NJG131096:NJP131096 NTC131096:NTL131096 OCY131096:ODH131096 OMU131096:OND131096 OWQ131096:OWZ131096 PGM131096:PGV131096 PQI131096:PQR131096 QAE131096:QAN131096 QKA131096:QKJ131096 QTW131096:QUF131096 RDS131096:REB131096 RNO131096:RNX131096 RXK131096:RXT131096 SHG131096:SHP131096 SRC131096:SRL131096 TAY131096:TBH131096 TKU131096:TLD131096 TUQ131096:TUZ131096 UEM131096:UEV131096 UOI131096:UOR131096 UYE131096:UYN131096 VIA131096:VIJ131096 VRW131096:VSF131096 WBS131096:WCB131096 WLO131096:WLX131096 WVK131096:WVT131096 IY196632:JH196632 SU196632:TD196632 ACQ196632:ACZ196632 AMM196632:AMV196632 AWI196632:AWR196632 BGE196632:BGN196632 BQA196632:BQJ196632 BZW196632:CAF196632 CJS196632:CKB196632 CTO196632:CTX196632 DDK196632:DDT196632 DNG196632:DNP196632 DXC196632:DXL196632 EGY196632:EHH196632 EQU196632:ERD196632 FAQ196632:FAZ196632 FKM196632:FKV196632 FUI196632:FUR196632 GEE196632:GEN196632 GOA196632:GOJ196632 GXW196632:GYF196632 HHS196632:HIB196632 HRO196632:HRX196632 IBK196632:IBT196632 ILG196632:ILP196632 IVC196632:IVL196632 JEY196632:JFH196632 JOU196632:JPD196632 JYQ196632:JYZ196632 KIM196632:KIV196632 KSI196632:KSR196632 LCE196632:LCN196632 LMA196632:LMJ196632 LVW196632:LWF196632 MFS196632:MGB196632 MPO196632:MPX196632 MZK196632:MZT196632 NJG196632:NJP196632 NTC196632:NTL196632 OCY196632:ODH196632 OMU196632:OND196632 OWQ196632:OWZ196632 PGM196632:PGV196632 PQI196632:PQR196632 QAE196632:QAN196632 QKA196632:QKJ196632 QTW196632:QUF196632 RDS196632:REB196632 RNO196632:RNX196632 RXK196632:RXT196632 SHG196632:SHP196632 SRC196632:SRL196632 TAY196632:TBH196632 TKU196632:TLD196632 TUQ196632:TUZ196632 UEM196632:UEV196632 UOI196632:UOR196632 UYE196632:UYN196632 VIA196632:VIJ196632 VRW196632:VSF196632 WBS196632:WCB196632 WLO196632:WLX196632 WVK196632:WVT196632 IY262168:JH262168 SU262168:TD262168 ACQ262168:ACZ262168 AMM262168:AMV262168 AWI262168:AWR262168 BGE262168:BGN262168 BQA262168:BQJ262168 BZW262168:CAF262168 CJS262168:CKB262168 CTO262168:CTX262168 DDK262168:DDT262168 DNG262168:DNP262168 DXC262168:DXL262168 EGY262168:EHH262168 EQU262168:ERD262168 FAQ262168:FAZ262168 FKM262168:FKV262168 FUI262168:FUR262168 GEE262168:GEN262168 GOA262168:GOJ262168 GXW262168:GYF262168 HHS262168:HIB262168 HRO262168:HRX262168 IBK262168:IBT262168 ILG262168:ILP262168 IVC262168:IVL262168 JEY262168:JFH262168 JOU262168:JPD262168 JYQ262168:JYZ262168 KIM262168:KIV262168 KSI262168:KSR262168 LCE262168:LCN262168 LMA262168:LMJ262168 LVW262168:LWF262168 MFS262168:MGB262168 MPO262168:MPX262168 MZK262168:MZT262168 NJG262168:NJP262168 NTC262168:NTL262168 OCY262168:ODH262168 OMU262168:OND262168 OWQ262168:OWZ262168 PGM262168:PGV262168 PQI262168:PQR262168 QAE262168:QAN262168 QKA262168:QKJ262168 QTW262168:QUF262168 RDS262168:REB262168 RNO262168:RNX262168 RXK262168:RXT262168 SHG262168:SHP262168 SRC262168:SRL262168 TAY262168:TBH262168 TKU262168:TLD262168 TUQ262168:TUZ262168 UEM262168:UEV262168 UOI262168:UOR262168 UYE262168:UYN262168 VIA262168:VIJ262168 VRW262168:VSF262168 WBS262168:WCB262168 WLO262168:WLX262168 WVK262168:WVT262168 IY327704:JH327704 SU327704:TD327704 ACQ327704:ACZ327704 AMM327704:AMV327704 AWI327704:AWR327704 BGE327704:BGN327704 BQA327704:BQJ327704 BZW327704:CAF327704 CJS327704:CKB327704 CTO327704:CTX327704 DDK327704:DDT327704 DNG327704:DNP327704 DXC327704:DXL327704 EGY327704:EHH327704 EQU327704:ERD327704 FAQ327704:FAZ327704 FKM327704:FKV327704 FUI327704:FUR327704 GEE327704:GEN327704 GOA327704:GOJ327704 GXW327704:GYF327704 HHS327704:HIB327704 HRO327704:HRX327704 IBK327704:IBT327704 ILG327704:ILP327704 IVC327704:IVL327704 JEY327704:JFH327704 JOU327704:JPD327704 JYQ327704:JYZ327704 KIM327704:KIV327704 KSI327704:KSR327704 LCE327704:LCN327704 LMA327704:LMJ327704 LVW327704:LWF327704 MFS327704:MGB327704 MPO327704:MPX327704 MZK327704:MZT327704 NJG327704:NJP327704 NTC327704:NTL327704 OCY327704:ODH327704 OMU327704:OND327704 OWQ327704:OWZ327704 PGM327704:PGV327704 PQI327704:PQR327704 QAE327704:QAN327704 QKA327704:QKJ327704 QTW327704:QUF327704 RDS327704:REB327704 RNO327704:RNX327704 RXK327704:RXT327704 SHG327704:SHP327704 SRC327704:SRL327704 TAY327704:TBH327704 TKU327704:TLD327704 TUQ327704:TUZ327704 UEM327704:UEV327704 UOI327704:UOR327704 UYE327704:UYN327704 VIA327704:VIJ327704 VRW327704:VSF327704 WBS327704:WCB327704 WLO327704:WLX327704 WVK327704:WVT327704 IY393240:JH393240 SU393240:TD393240 ACQ393240:ACZ393240 AMM393240:AMV393240 AWI393240:AWR393240 BGE393240:BGN393240 BQA393240:BQJ393240 BZW393240:CAF393240 CJS393240:CKB393240 CTO393240:CTX393240 DDK393240:DDT393240 DNG393240:DNP393240 DXC393240:DXL393240 EGY393240:EHH393240 EQU393240:ERD393240 FAQ393240:FAZ393240 FKM393240:FKV393240 FUI393240:FUR393240 GEE393240:GEN393240 GOA393240:GOJ393240 GXW393240:GYF393240 HHS393240:HIB393240 HRO393240:HRX393240 IBK393240:IBT393240 ILG393240:ILP393240 IVC393240:IVL393240 JEY393240:JFH393240 JOU393240:JPD393240 JYQ393240:JYZ393240 KIM393240:KIV393240 KSI393240:KSR393240 LCE393240:LCN393240 LMA393240:LMJ393240 LVW393240:LWF393240 MFS393240:MGB393240 MPO393240:MPX393240 MZK393240:MZT393240 NJG393240:NJP393240 NTC393240:NTL393240 OCY393240:ODH393240 OMU393240:OND393240 OWQ393240:OWZ393240 PGM393240:PGV393240 PQI393240:PQR393240 QAE393240:QAN393240 QKA393240:QKJ393240 QTW393240:QUF393240 RDS393240:REB393240 RNO393240:RNX393240 RXK393240:RXT393240 SHG393240:SHP393240 SRC393240:SRL393240 TAY393240:TBH393240 TKU393240:TLD393240 TUQ393240:TUZ393240 UEM393240:UEV393240 UOI393240:UOR393240 UYE393240:UYN393240 VIA393240:VIJ393240 VRW393240:VSF393240 WBS393240:WCB393240 WLO393240:WLX393240 WVK393240:WVT393240 IY458776:JH458776 SU458776:TD458776 ACQ458776:ACZ458776 AMM458776:AMV458776 AWI458776:AWR458776 BGE458776:BGN458776 BQA458776:BQJ458776 BZW458776:CAF458776 CJS458776:CKB458776 CTO458776:CTX458776 DDK458776:DDT458776 DNG458776:DNP458776 DXC458776:DXL458776 EGY458776:EHH458776 EQU458776:ERD458776 FAQ458776:FAZ458776 FKM458776:FKV458776 FUI458776:FUR458776 GEE458776:GEN458776 GOA458776:GOJ458776 GXW458776:GYF458776 HHS458776:HIB458776 HRO458776:HRX458776 IBK458776:IBT458776 ILG458776:ILP458776 IVC458776:IVL458776 JEY458776:JFH458776 JOU458776:JPD458776 JYQ458776:JYZ458776 KIM458776:KIV458776 KSI458776:KSR458776 LCE458776:LCN458776 LMA458776:LMJ458776 LVW458776:LWF458776 MFS458776:MGB458776 MPO458776:MPX458776 MZK458776:MZT458776 NJG458776:NJP458776 NTC458776:NTL458776 OCY458776:ODH458776 OMU458776:OND458776 OWQ458776:OWZ458776 PGM458776:PGV458776 PQI458776:PQR458776 QAE458776:QAN458776 QKA458776:QKJ458776 QTW458776:QUF458776 RDS458776:REB458776 RNO458776:RNX458776 RXK458776:RXT458776 SHG458776:SHP458776 SRC458776:SRL458776 TAY458776:TBH458776 TKU458776:TLD458776 TUQ458776:TUZ458776 UEM458776:UEV458776 UOI458776:UOR458776 UYE458776:UYN458776 VIA458776:VIJ458776 VRW458776:VSF458776 WBS458776:WCB458776 WLO458776:WLX458776 WVK458776:WVT458776 IY524312:JH524312 SU524312:TD524312 ACQ524312:ACZ524312 AMM524312:AMV524312 AWI524312:AWR524312 BGE524312:BGN524312 BQA524312:BQJ524312 BZW524312:CAF524312 CJS524312:CKB524312 CTO524312:CTX524312 DDK524312:DDT524312 DNG524312:DNP524312 DXC524312:DXL524312 EGY524312:EHH524312 EQU524312:ERD524312 FAQ524312:FAZ524312 FKM524312:FKV524312 FUI524312:FUR524312 GEE524312:GEN524312 GOA524312:GOJ524312 GXW524312:GYF524312 HHS524312:HIB524312 HRO524312:HRX524312 IBK524312:IBT524312 ILG524312:ILP524312 IVC524312:IVL524312 JEY524312:JFH524312 JOU524312:JPD524312 JYQ524312:JYZ524312 KIM524312:KIV524312 KSI524312:KSR524312 LCE524312:LCN524312 LMA524312:LMJ524312 LVW524312:LWF524312 MFS524312:MGB524312 MPO524312:MPX524312 MZK524312:MZT524312 NJG524312:NJP524312 NTC524312:NTL524312 OCY524312:ODH524312 OMU524312:OND524312 OWQ524312:OWZ524312 PGM524312:PGV524312 PQI524312:PQR524312 QAE524312:QAN524312 QKA524312:QKJ524312 QTW524312:QUF524312 RDS524312:REB524312 RNO524312:RNX524312 RXK524312:RXT524312 SHG524312:SHP524312 SRC524312:SRL524312 TAY524312:TBH524312 TKU524312:TLD524312 TUQ524312:TUZ524312 UEM524312:UEV524312 UOI524312:UOR524312 UYE524312:UYN524312 VIA524312:VIJ524312 VRW524312:VSF524312 WBS524312:WCB524312 WLO524312:WLX524312 WVK524312:WVT524312 IY589848:JH589848 SU589848:TD589848 ACQ589848:ACZ589848 AMM589848:AMV589848 AWI589848:AWR589848 BGE589848:BGN589848 BQA589848:BQJ589848 BZW589848:CAF589848 CJS589848:CKB589848 CTO589848:CTX589848 DDK589848:DDT589848 DNG589848:DNP589848 DXC589848:DXL589848 EGY589848:EHH589848 EQU589848:ERD589848 FAQ589848:FAZ589848 FKM589848:FKV589848 FUI589848:FUR589848 GEE589848:GEN589848 GOA589848:GOJ589848 GXW589848:GYF589848 HHS589848:HIB589848 HRO589848:HRX589848 IBK589848:IBT589848 ILG589848:ILP589848 IVC589848:IVL589848 JEY589848:JFH589848 JOU589848:JPD589848 JYQ589848:JYZ589848 KIM589848:KIV589848 KSI589848:KSR589848 LCE589848:LCN589848 LMA589848:LMJ589848 LVW589848:LWF589848 MFS589848:MGB589848 MPO589848:MPX589848 MZK589848:MZT589848 NJG589848:NJP589848 NTC589848:NTL589848 OCY589848:ODH589848 OMU589848:OND589848 OWQ589848:OWZ589848 PGM589848:PGV589848 PQI589848:PQR589848 QAE589848:QAN589848 QKA589848:QKJ589848 QTW589848:QUF589848 RDS589848:REB589848 RNO589848:RNX589848 RXK589848:RXT589848 SHG589848:SHP589848 SRC589848:SRL589848 TAY589848:TBH589848 TKU589848:TLD589848 TUQ589848:TUZ589848 UEM589848:UEV589848 UOI589848:UOR589848 UYE589848:UYN589848 VIA589848:VIJ589848 VRW589848:VSF589848 WBS589848:WCB589848 WLO589848:WLX589848 WVK589848:WVT589848 IY655384:JH655384 SU655384:TD655384 ACQ655384:ACZ655384 AMM655384:AMV655384 AWI655384:AWR655384 BGE655384:BGN655384 BQA655384:BQJ655384 BZW655384:CAF655384 CJS655384:CKB655384 CTO655384:CTX655384 DDK655384:DDT655384 DNG655384:DNP655384 DXC655384:DXL655384 EGY655384:EHH655384 EQU655384:ERD655384 FAQ655384:FAZ655384 FKM655384:FKV655384 FUI655384:FUR655384 GEE655384:GEN655384 GOA655384:GOJ655384 GXW655384:GYF655384 HHS655384:HIB655384 HRO655384:HRX655384 IBK655384:IBT655384 ILG655384:ILP655384 IVC655384:IVL655384 JEY655384:JFH655384 JOU655384:JPD655384 JYQ655384:JYZ655384 KIM655384:KIV655384 KSI655384:KSR655384 LCE655384:LCN655384 LMA655384:LMJ655384 LVW655384:LWF655384 MFS655384:MGB655384 MPO655384:MPX655384 MZK655384:MZT655384 NJG655384:NJP655384 NTC655384:NTL655384 OCY655384:ODH655384 OMU655384:OND655384 OWQ655384:OWZ655384 PGM655384:PGV655384 PQI655384:PQR655384 QAE655384:QAN655384 QKA655384:QKJ655384 QTW655384:QUF655384 RDS655384:REB655384 RNO655384:RNX655384 RXK655384:RXT655384 SHG655384:SHP655384 SRC655384:SRL655384 TAY655384:TBH655384 TKU655384:TLD655384 TUQ655384:TUZ655384 UEM655384:UEV655384 UOI655384:UOR655384 UYE655384:UYN655384 VIA655384:VIJ655384 VRW655384:VSF655384 WBS655384:WCB655384 WLO655384:WLX655384 WVK655384:WVT655384 IY720920:JH720920 SU720920:TD720920 ACQ720920:ACZ720920 AMM720920:AMV720920 AWI720920:AWR720920 BGE720920:BGN720920 BQA720920:BQJ720920 BZW720920:CAF720920 CJS720920:CKB720920 CTO720920:CTX720920 DDK720920:DDT720920 DNG720920:DNP720920 DXC720920:DXL720920 EGY720920:EHH720920 EQU720920:ERD720920 FAQ720920:FAZ720920 FKM720920:FKV720920 FUI720920:FUR720920 GEE720920:GEN720920 GOA720920:GOJ720920 GXW720920:GYF720920 HHS720920:HIB720920 HRO720920:HRX720920 IBK720920:IBT720920 ILG720920:ILP720920 IVC720920:IVL720920 JEY720920:JFH720920 JOU720920:JPD720920 JYQ720920:JYZ720920 KIM720920:KIV720920 KSI720920:KSR720920 LCE720920:LCN720920 LMA720920:LMJ720920 LVW720920:LWF720920 MFS720920:MGB720920 MPO720920:MPX720920 MZK720920:MZT720920 NJG720920:NJP720920 NTC720920:NTL720920 OCY720920:ODH720920 OMU720920:OND720920 OWQ720920:OWZ720920 PGM720920:PGV720920 PQI720920:PQR720920 QAE720920:QAN720920 QKA720920:QKJ720920 QTW720920:QUF720920 RDS720920:REB720920 RNO720920:RNX720920 RXK720920:RXT720920 SHG720920:SHP720920 SRC720920:SRL720920 TAY720920:TBH720920 TKU720920:TLD720920 TUQ720920:TUZ720920 UEM720920:UEV720920 UOI720920:UOR720920 UYE720920:UYN720920 VIA720920:VIJ720920 VRW720920:VSF720920 WBS720920:WCB720920 WLO720920:WLX720920 WVK720920:WVT720920 IY786456:JH786456 SU786456:TD786456 ACQ786456:ACZ786456 AMM786456:AMV786456 AWI786456:AWR786456 BGE786456:BGN786456 BQA786456:BQJ786456 BZW786456:CAF786456 CJS786456:CKB786456 CTO786456:CTX786456 DDK786456:DDT786456 DNG786456:DNP786456 DXC786456:DXL786456 EGY786456:EHH786456 EQU786456:ERD786456 FAQ786456:FAZ786456 FKM786456:FKV786456 FUI786456:FUR786456 GEE786456:GEN786456 GOA786456:GOJ786456 GXW786456:GYF786456 HHS786456:HIB786456 HRO786456:HRX786456 IBK786456:IBT786456 ILG786456:ILP786456 IVC786456:IVL786456 JEY786456:JFH786456 JOU786456:JPD786456 JYQ786456:JYZ786456 KIM786456:KIV786456 KSI786456:KSR786456 LCE786456:LCN786456 LMA786456:LMJ786456 LVW786456:LWF786456 MFS786456:MGB786456 MPO786456:MPX786456 MZK786456:MZT786456 NJG786456:NJP786456 NTC786456:NTL786456 OCY786456:ODH786456 OMU786456:OND786456 OWQ786456:OWZ786456 PGM786456:PGV786456 PQI786456:PQR786456 QAE786456:QAN786456 QKA786456:QKJ786456 QTW786456:QUF786456 RDS786456:REB786456 RNO786456:RNX786456 RXK786456:RXT786456 SHG786456:SHP786456 SRC786456:SRL786456 TAY786456:TBH786456 TKU786456:TLD786456 TUQ786456:TUZ786456 UEM786456:UEV786456 UOI786456:UOR786456 UYE786456:UYN786456 VIA786456:VIJ786456 VRW786456:VSF786456 WBS786456:WCB786456 WLO786456:WLX786456 WVK786456:WVT786456 IY851992:JH851992 SU851992:TD851992 ACQ851992:ACZ851992 AMM851992:AMV851992 AWI851992:AWR851992 BGE851992:BGN851992 BQA851992:BQJ851992 BZW851992:CAF851992 CJS851992:CKB851992 CTO851992:CTX851992 DDK851992:DDT851992 DNG851992:DNP851992 DXC851992:DXL851992 EGY851992:EHH851992 EQU851992:ERD851992 FAQ851992:FAZ851992 FKM851992:FKV851992 FUI851992:FUR851992 GEE851992:GEN851992 GOA851992:GOJ851992 GXW851992:GYF851992 HHS851992:HIB851992 HRO851992:HRX851992 IBK851992:IBT851992 ILG851992:ILP851992 IVC851992:IVL851992 JEY851992:JFH851992 JOU851992:JPD851992 JYQ851992:JYZ851992 KIM851992:KIV851992 KSI851992:KSR851992 LCE851992:LCN851992 LMA851992:LMJ851992 LVW851992:LWF851992 MFS851992:MGB851992 MPO851992:MPX851992 MZK851992:MZT851992 NJG851992:NJP851992 NTC851992:NTL851992 OCY851992:ODH851992 OMU851992:OND851992 OWQ851992:OWZ851992 PGM851992:PGV851992 PQI851992:PQR851992 QAE851992:QAN851992 QKA851992:QKJ851992 QTW851992:QUF851992 RDS851992:REB851992 RNO851992:RNX851992 RXK851992:RXT851992 SHG851992:SHP851992 SRC851992:SRL851992 TAY851992:TBH851992 TKU851992:TLD851992 TUQ851992:TUZ851992 UEM851992:UEV851992 UOI851992:UOR851992 UYE851992:UYN851992 VIA851992:VIJ851992 VRW851992:VSF851992 WBS851992:WCB851992 WLO851992:WLX851992 WVK851992:WVT851992 IY917528:JH917528 SU917528:TD917528 ACQ917528:ACZ917528 AMM917528:AMV917528 AWI917528:AWR917528 BGE917528:BGN917528 BQA917528:BQJ917528 BZW917528:CAF917528 CJS917528:CKB917528 CTO917528:CTX917528 DDK917528:DDT917528 DNG917528:DNP917528 DXC917528:DXL917528 EGY917528:EHH917528 EQU917528:ERD917528 FAQ917528:FAZ917528 FKM917528:FKV917528 FUI917528:FUR917528 GEE917528:GEN917528 GOA917528:GOJ917528 GXW917528:GYF917528 HHS917528:HIB917528 HRO917528:HRX917528 IBK917528:IBT917528 ILG917528:ILP917528 IVC917528:IVL917528 JEY917528:JFH917528 JOU917528:JPD917528 JYQ917528:JYZ917528 KIM917528:KIV917528 KSI917528:KSR917528 LCE917528:LCN917528 LMA917528:LMJ917528 LVW917528:LWF917528 MFS917528:MGB917528 MPO917528:MPX917528 MZK917528:MZT917528 NJG917528:NJP917528 NTC917528:NTL917528 OCY917528:ODH917528 OMU917528:OND917528 OWQ917528:OWZ917528 PGM917528:PGV917528 PQI917528:PQR917528 QAE917528:QAN917528 QKA917528:QKJ917528 QTW917528:QUF917528 RDS917528:REB917528 RNO917528:RNX917528 RXK917528:RXT917528 SHG917528:SHP917528 SRC917528:SRL917528 TAY917528:TBH917528 TKU917528:TLD917528 TUQ917528:TUZ917528 UEM917528:UEV917528 UOI917528:UOR917528 UYE917528:UYN917528 VIA917528:VIJ917528 VRW917528:VSF917528 WBS917528:WCB917528 WLO917528:WLX917528 WVK917528:WVT917528 IY983064:JH983064 SU983064:TD983064 ACQ983064:ACZ983064 AMM983064:AMV983064 AWI983064:AWR983064 BGE983064:BGN983064 BQA983064:BQJ983064 BZW983064:CAF983064 CJS983064:CKB983064 CTO983064:CTX983064 DDK983064:DDT983064 DNG983064:DNP983064 DXC983064:DXL983064 EGY983064:EHH983064 EQU983064:ERD983064 FAQ983064:FAZ983064 FKM983064:FKV983064 FUI983064:FUR983064 GEE983064:GEN983064 GOA983064:GOJ983064 GXW983064:GYF983064 HHS983064:HIB983064 HRO983064:HRX983064 IBK983064:IBT983064 ILG983064:ILP983064 IVC983064:IVL983064 JEY983064:JFH983064 JOU983064:JPD983064 JYQ983064:JYZ983064 KIM983064:KIV983064 KSI983064:KSR983064 LCE983064:LCN983064 LMA983064:LMJ983064 LVW983064:LWF983064 MFS983064:MGB983064 MPO983064:MPX983064 MZK983064:MZT983064 NJG983064:NJP983064 NTC983064:NTL983064 OCY983064:ODH983064 OMU983064:OND983064 OWQ983064:OWZ983064 PGM983064:PGV983064 PQI983064:PQR983064 QAE983064:QAN983064 QKA983064:QKJ983064 QTW983064:QUF983064 RDS983064:REB983064 RNO983064:RNX983064 RXK983064:RXT983064 SHG983064:SHP983064 SRC983064:SRL983064 TAY983064:TBH983064 TKU983064:TLD983064 TUQ983064:TUZ983064 UEM983064:UEV983064 UOI983064:UOR983064 UYE983064:UYN983064 VIA983064:VIJ983064 VRW983064:VSF983064 WBS983064:WCB983064 WLO983064:WLX983064 WVK983064:WVT983064 G9:H9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G65531:H65531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G131067:H131067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G196603:H196603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G262139:H262139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G327675:H327675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G393211:H393211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G458747:H458747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G524283:H524283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G589819:H589819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G655355:H655355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G720891:H720891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G786427:H786427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G851963:H851963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G917499:H917499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G983035:H983035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C7:E9 IY7:JA9 SU7:SW9 ACQ7:ACS9 AMM7:AMO9 AWI7:AWK9 BGE7:BGG9 BQA7:BQC9 BZW7:BZY9 CJS7:CJU9 CTO7:CTQ9 DDK7:DDM9 DNG7:DNI9 DXC7:DXE9 EGY7:EHA9 EQU7:EQW9 FAQ7:FAS9 FKM7:FKO9 FUI7:FUK9 GEE7:GEG9 GOA7:GOC9 GXW7:GXY9 HHS7:HHU9 HRO7:HRQ9 IBK7:IBM9 ILG7:ILI9 IVC7:IVE9 JEY7:JFA9 JOU7:JOW9 JYQ7:JYS9 KIM7:KIO9 KSI7:KSK9 LCE7:LCG9 LMA7:LMC9 LVW7:LVY9 MFS7:MFU9 MPO7:MPQ9 MZK7:MZM9 NJG7:NJI9 NTC7:NTE9 OCY7:ODA9 OMU7:OMW9 OWQ7:OWS9 PGM7:PGO9 PQI7:PQK9 QAE7:QAG9 QKA7:QKC9 QTW7:QTY9 RDS7:RDU9 RNO7:RNQ9 RXK7:RXM9 SHG7:SHI9 SRC7:SRE9 TAY7:TBA9 TKU7:TKW9 TUQ7:TUS9 UEM7:UEO9 UOI7:UOK9 UYE7:UYG9 VIA7:VIC9 VRW7:VRY9 WBS7:WBU9 WLO7:WLQ9 WVK7:WVM9 C65529:E65531 IY65543:JA65545 SU65543:SW65545 ACQ65543:ACS65545 AMM65543:AMO65545 AWI65543:AWK65545 BGE65543:BGG65545 BQA65543:BQC65545 BZW65543:BZY65545 CJS65543:CJU65545 CTO65543:CTQ65545 DDK65543:DDM65545 DNG65543:DNI65545 DXC65543:DXE65545 EGY65543:EHA65545 EQU65543:EQW65545 FAQ65543:FAS65545 FKM65543:FKO65545 FUI65543:FUK65545 GEE65543:GEG65545 GOA65543:GOC65545 GXW65543:GXY65545 HHS65543:HHU65545 HRO65543:HRQ65545 IBK65543:IBM65545 ILG65543:ILI65545 IVC65543:IVE65545 JEY65543:JFA65545 JOU65543:JOW65545 JYQ65543:JYS65545 KIM65543:KIO65545 KSI65543:KSK65545 LCE65543:LCG65545 LMA65543:LMC65545 LVW65543:LVY65545 MFS65543:MFU65545 MPO65543:MPQ65545 MZK65543:MZM65545 NJG65543:NJI65545 NTC65543:NTE65545 OCY65543:ODA65545 OMU65543:OMW65545 OWQ65543:OWS65545 PGM65543:PGO65545 PQI65543:PQK65545 QAE65543:QAG65545 QKA65543:QKC65545 QTW65543:QTY65545 RDS65543:RDU65545 RNO65543:RNQ65545 RXK65543:RXM65545 SHG65543:SHI65545 SRC65543:SRE65545 TAY65543:TBA65545 TKU65543:TKW65545 TUQ65543:TUS65545 UEM65543:UEO65545 UOI65543:UOK65545 UYE65543:UYG65545 VIA65543:VIC65545 VRW65543:VRY65545 WBS65543:WBU65545 WLO65543:WLQ65545 WVK65543:WVM65545 C131065:E131067 IY131079:JA131081 SU131079:SW131081 ACQ131079:ACS131081 AMM131079:AMO131081 AWI131079:AWK131081 BGE131079:BGG131081 BQA131079:BQC131081 BZW131079:BZY131081 CJS131079:CJU131081 CTO131079:CTQ131081 DDK131079:DDM131081 DNG131079:DNI131081 DXC131079:DXE131081 EGY131079:EHA131081 EQU131079:EQW131081 FAQ131079:FAS131081 FKM131079:FKO131081 FUI131079:FUK131081 GEE131079:GEG131081 GOA131079:GOC131081 GXW131079:GXY131081 HHS131079:HHU131081 HRO131079:HRQ131081 IBK131079:IBM131081 ILG131079:ILI131081 IVC131079:IVE131081 JEY131079:JFA131081 JOU131079:JOW131081 JYQ131079:JYS131081 KIM131079:KIO131081 KSI131079:KSK131081 LCE131079:LCG131081 LMA131079:LMC131081 LVW131079:LVY131081 MFS131079:MFU131081 MPO131079:MPQ131081 MZK131079:MZM131081 NJG131079:NJI131081 NTC131079:NTE131081 OCY131079:ODA131081 OMU131079:OMW131081 OWQ131079:OWS131081 PGM131079:PGO131081 PQI131079:PQK131081 QAE131079:QAG131081 QKA131079:QKC131081 QTW131079:QTY131081 RDS131079:RDU131081 RNO131079:RNQ131081 RXK131079:RXM131081 SHG131079:SHI131081 SRC131079:SRE131081 TAY131079:TBA131081 TKU131079:TKW131081 TUQ131079:TUS131081 UEM131079:UEO131081 UOI131079:UOK131081 UYE131079:UYG131081 VIA131079:VIC131081 VRW131079:VRY131081 WBS131079:WBU131081 WLO131079:WLQ131081 WVK131079:WVM131081 C196601:E196603 IY196615:JA196617 SU196615:SW196617 ACQ196615:ACS196617 AMM196615:AMO196617 AWI196615:AWK196617 BGE196615:BGG196617 BQA196615:BQC196617 BZW196615:BZY196617 CJS196615:CJU196617 CTO196615:CTQ196617 DDK196615:DDM196617 DNG196615:DNI196617 DXC196615:DXE196617 EGY196615:EHA196617 EQU196615:EQW196617 FAQ196615:FAS196617 FKM196615:FKO196617 FUI196615:FUK196617 GEE196615:GEG196617 GOA196615:GOC196617 GXW196615:GXY196617 HHS196615:HHU196617 HRO196615:HRQ196617 IBK196615:IBM196617 ILG196615:ILI196617 IVC196615:IVE196617 JEY196615:JFA196617 JOU196615:JOW196617 JYQ196615:JYS196617 KIM196615:KIO196617 KSI196615:KSK196617 LCE196615:LCG196617 LMA196615:LMC196617 LVW196615:LVY196617 MFS196615:MFU196617 MPO196615:MPQ196617 MZK196615:MZM196617 NJG196615:NJI196617 NTC196615:NTE196617 OCY196615:ODA196617 OMU196615:OMW196617 OWQ196615:OWS196617 PGM196615:PGO196617 PQI196615:PQK196617 QAE196615:QAG196617 QKA196615:QKC196617 QTW196615:QTY196617 RDS196615:RDU196617 RNO196615:RNQ196617 RXK196615:RXM196617 SHG196615:SHI196617 SRC196615:SRE196617 TAY196615:TBA196617 TKU196615:TKW196617 TUQ196615:TUS196617 UEM196615:UEO196617 UOI196615:UOK196617 UYE196615:UYG196617 VIA196615:VIC196617 VRW196615:VRY196617 WBS196615:WBU196617 WLO196615:WLQ196617 WVK196615:WVM196617 C262137:E262139 IY262151:JA262153 SU262151:SW262153 ACQ262151:ACS262153 AMM262151:AMO262153 AWI262151:AWK262153 BGE262151:BGG262153 BQA262151:BQC262153 BZW262151:BZY262153 CJS262151:CJU262153 CTO262151:CTQ262153 DDK262151:DDM262153 DNG262151:DNI262153 DXC262151:DXE262153 EGY262151:EHA262153 EQU262151:EQW262153 FAQ262151:FAS262153 FKM262151:FKO262153 FUI262151:FUK262153 GEE262151:GEG262153 GOA262151:GOC262153 GXW262151:GXY262153 HHS262151:HHU262153 HRO262151:HRQ262153 IBK262151:IBM262153 ILG262151:ILI262153 IVC262151:IVE262153 JEY262151:JFA262153 JOU262151:JOW262153 JYQ262151:JYS262153 KIM262151:KIO262153 KSI262151:KSK262153 LCE262151:LCG262153 LMA262151:LMC262153 LVW262151:LVY262153 MFS262151:MFU262153 MPO262151:MPQ262153 MZK262151:MZM262153 NJG262151:NJI262153 NTC262151:NTE262153 OCY262151:ODA262153 OMU262151:OMW262153 OWQ262151:OWS262153 PGM262151:PGO262153 PQI262151:PQK262153 QAE262151:QAG262153 QKA262151:QKC262153 QTW262151:QTY262153 RDS262151:RDU262153 RNO262151:RNQ262153 RXK262151:RXM262153 SHG262151:SHI262153 SRC262151:SRE262153 TAY262151:TBA262153 TKU262151:TKW262153 TUQ262151:TUS262153 UEM262151:UEO262153 UOI262151:UOK262153 UYE262151:UYG262153 VIA262151:VIC262153 VRW262151:VRY262153 WBS262151:WBU262153 WLO262151:WLQ262153 WVK262151:WVM262153 C327673:E327675 IY327687:JA327689 SU327687:SW327689 ACQ327687:ACS327689 AMM327687:AMO327689 AWI327687:AWK327689 BGE327687:BGG327689 BQA327687:BQC327689 BZW327687:BZY327689 CJS327687:CJU327689 CTO327687:CTQ327689 DDK327687:DDM327689 DNG327687:DNI327689 DXC327687:DXE327689 EGY327687:EHA327689 EQU327687:EQW327689 FAQ327687:FAS327689 FKM327687:FKO327689 FUI327687:FUK327689 GEE327687:GEG327689 GOA327687:GOC327689 GXW327687:GXY327689 HHS327687:HHU327689 HRO327687:HRQ327689 IBK327687:IBM327689 ILG327687:ILI327689 IVC327687:IVE327689 JEY327687:JFA327689 JOU327687:JOW327689 JYQ327687:JYS327689 KIM327687:KIO327689 KSI327687:KSK327689 LCE327687:LCG327689 LMA327687:LMC327689 LVW327687:LVY327689 MFS327687:MFU327689 MPO327687:MPQ327689 MZK327687:MZM327689 NJG327687:NJI327689 NTC327687:NTE327689 OCY327687:ODA327689 OMU327687:OMW327689 OWQ327687:OWS327689 PGM327687:PGO327689 PQI327687:PQK327689 QAE327687:QAG327689 QKA327687:QKC327689 QTW327687:QTY327689 RDS327687:RDU327689 RNO327687:RNQ327689 RXK327687:RXM327689 SHG327687:SHI327689 SRC327687:SRE327689 TAY327687:TBA327689 TKU327687:TKW327689 TUQ327687:TUS327689 UEM327687:UEO327689 UOI327687:UOK327689 UYE327687:UYG327689 VIA327687:VIC327689 VRW327687:VRY327689 WBS327687:WBU327689 WLO327687:WLQ327689 WVK327687:WVM327689 C393209:E393211 IY393223:JA393225 SU393223:SW393225 ACQ393223:ACS393225 AMM393223:AMO393225 AWI393223:AWK393225 BGE393223:BGG393225 BQA393223:BQC393225 BZW393223:BZY393225 CJS393223:CJU393225 CTO393223:CTQ393225 DDK393223:DDM393225 DNG393223:DNI393225 DXC393223:DXE393225 EGY393223:EHA393225 EQU393223:EQW393225 FAQ393223:FAS393225 FKM393223:FKO393225 FUI393223:FUK393225 GEE393223:GEG393225 GOA393223:GOC393225 GXW393223:GXY393225 HHS393223:HHU393225 HRO393223:HRQ393225 IBK393223:IBM393225 ILG393223:ILI393225 IVC393223:IVE393225 JEY393223:JFA393225 JOU393223:JOW393225 JYQ393223:JYS393225 KIM393223:KIO393225 KSI393223:KSK393225 LCE393223:LCG393225 LMA393223:LMC393225 LVW393223:LVY393225 MFS393223:MFU393225 MPO393223:MPQ393225 MZK393223:MZM393225 NJG393223:NJI393225 NTC393223:NTE393225 OCY393223:ODA393225 OMU393223:OMW393225 OWQ393223:OWS393225 PGM393223:PGO393225 PQI393223:PQK393225 QAE393223:QAG393225 QKA393223:QKC393225 QTW393223:QTY393225 RDS393223:RDU393225 RNO393223:RNQ393225 RXK393223:RXM393225 SHG393223:SHI393225 SRC393223:SRE393225 TAY393223:TBA393225 TKU393223:TKW393225 TUQ393223:TUS393225 UEM393223:UEO393225 UOI393223:UOK393225 UYE393223:UYG393225 VIA393223:VIC393225 VRW393223:VRY393225 WBS393223:WBU393225 WLO393223:WLQ393225 WVK393223:WVM393225 C458745:E458747 IY458759:JA458761 SU458759:SW458761 ACQ458759:ACS458761 AMM458759:AMO458761 AWI458759:AWK458761 BGE458759:BGG458761 BQA458759:BQC458761 BZW458759:BZY458761 CJS458759:CJU458761 CTO458759:CTQ458761 DDK458759:DDM458761 DNG458759:DNI458761 DXC458759:DXE458761 EGY458759:EHA458761 EQU458759:EQW458761 FAQ458759:FAS458761 FKM458759:FKO458761 FUI458759:FUK458761 GEE458759:GEG458761 GOA458759:GOC458761 GXW458759:GXY458761 HHS458759:HHU458761 HRO458759:HRQ458761 IBK458759:IBM458761 ILG458759:ILI458761 IVC458759:IVE458761 JEY458759:JFA458761 JOU458759:JOW458761 JYQ458759:JYS458761 KIM458759:KIO458761 KSI458759:KSK458761 LCE458759:LCG458761 LMA458759:LMC458761 LVW458759:LVY458761 MFS458759:MFU458761 MPO458759:MPQ458761 MZK458759:MZM458761 NJG458759:NJI458761 NTC458759:NTE458761 OCY458759:ODA458761 OMU458759:OMW458761 OWQ458759:OWS458761 PGM458759:PGO458761 PQI458759:PQK458761 QAE458759:QAG458761 QKA458759:QKC458761 QTW458759:QTY458761 RDS458759:RDU458761 RNO458759:RNQ458761 RXK458759:RXM458761 SHG458759:SHI458761 SRC458759:SRE458761 TAY458759:TBA458761 TKU458759:TKW458761 TUQ458759:TUS458761 UEM458759:UEO458761 UOI458759:UOK458761 UYE458759:UYG458761 VIA458759:VIC458761 VRW458759:VRY458761 WBS458759:WBU458761 WLO458759:WLQ458761 WVK458759:WVM458761 C524281:E524283 IY524295:JA524297 SU524295:SW524297 ACQ524295:ACS524297 AMM524295:AMO524297 AWI524295:AWK524297 BGE524295:BGG524297 BQA524295:BQC524297 BZW524295:BZY524297 CJS524295:CJU524297 CTO524295:CTQ524297 DDK524295:DDM524297 DNG524295:DNI524297 DXC524295:DXE524297 EGY524295:EHA524297 EQU524295:EQW524297 FAQ524295:FAS524297 FKM524295:FKO524297 FUI524295:FUK524297 GEE524295:GEG524297 GOA524295:GOC524297 GXW524295:GXY524297 HHS524295:HHU524297 HRO524295:HRQ524297 IBK524295:IBM524297 ILG524295:ILI524297 IVC524295:IVE524297 JEY524295:JFA524297 JOU524295:JOW524297 JYQ524295:JYS524297 KIM524295:KIO524297 KSI524295:KSK524297 LCE524295:LCG524297 LMA524295:LMC524297 LVW524295:LVY524297 MFS524295:MFU524297 MPO524295:MPQ524297 MZK524295:MZM524297 NJG524295:NJI524297 NTC524295:NTE524297 OCY524295:ODA524297 OMU524295:OMW524297 OWQ524295:OWS524297 PGM524295:PGO524297 PQI524295:PQK524297 QAE524295:QAG524297 QKA524295:QKC524297 QTW524295:QTY524297 RDS524295:RDU524297 RNO524295:RNQ524297 RXK524295:RXM524297 SHG524295:SHI524297 SRC524295:SRE524297 TAY524295:TBA524297 TKU524295:TKW524297 TUQ524295:TUS524297 UEM524295:UEO524297 UOI524295:UOK524297 UYE524295:UYG524297 VIA524295:VIC524297 VRW524295:VRY524297 WBS524295:WBU524297 WLO524295:WLQ524297 WVK524295:WVM524297 C589817:E589819 IY589831:JA589833 SU589831:SW589833 ACQ589831:ACS589833 AMM589831:AMO589833 AWI589831:AWK589833 BGE589831:BGG589833 BQA589831:BQC589833 BZW589831:BZY589833 CJS589831:CJU589833 CTO589831:CTQ589833 DDK589831:DDM589833 DNG589831:DNI589833 DXC589831:DXE589833 EGY589831:EHA589833 EQU589831:EQW589833 FAQ589831:FAS589833 FKM589831:FKO589833 FUI589831:FUK589833 GEE589831:GEG589833 GOA589831:GOC589833 GXW589831:GXY589833 HHS589831:HHU589833 HRO589831:HRQ589833 IBK589831:IBM589833 ILG589831:ILI589833 IVC589831:IVE589833 JEY589831:JFA589833 JOU589831:JOW589833 JYQ589831:JYS589833 KIM589831:KIO589833 KSI589831:KSK589833 LCE589831:LCG589833 LMA589831:LMC589833 LVW589831:LVY589833 MFS589831:MFU589833 MPO589831:MPQ589833 MZK589831:MZM589833 NJG589831:NJI589833 NTC589831:NTE589833 OCY589831:ODA589833 OMU589831:OMW589833 OWQ589831:OWS589833 PGM589831:PGO589833 PQI589831:PQK589833 QAE589831:QAG589833 QKA589831:QKC589833 QTW589831:QTY589833 RDS589831:RDU589833 RNO589831:RNQ589833 RXK589831:RXM589833 SHG589831:SHI589833 SRC589831:SRE589833 TAY589831:TBA589833 TKU589831:TKW589833 TUQ589831:TUS589833 UEM589831:UEO589833 UOI589831:UOK589833 UYE589831:UYG589833 VIA589831:VIC589833 VRW589831:VRY589833 WBS589831:WBU589833 WLO589831:WLQ589833 WVK589831:WVM589833 C655353:E655355 IY655367:JA655369 SU655367:SW655369 ACQ655367:ACS655369 AMM655367:AMO655369 AWI655367:AWK655369 BGE655367:BGG655369 BQA655367:BQC655369 BZW655367:BZY655369 CJS655367:CJU655369 CTO655367:CTQ655369 DDK655367:DDM655369 DNG655367:DNI655369 DXC655367:DXE655369 EGY655367:EHA655369 EQU655367:EQW655369 FAQ655367:FAS655369 FKM655367:FKO655369 FUI655367:FUK655369 GEE655367:GEG655369 GOA655367:GOC655369 GXW655367:GXY655369 HHS655367:HHU655369 HRO655367:HRQ655369 IBK655367:IBM655369 ILG655367:ILI655369 IVC655367:IVE655369 JEY655367:JFA655369 JOU655367:JOW655369 JYQ655367:JYS655369 KIM655367:KIO655369 KSI655367:KSK655369 LCE655367:LCG655369 LMA655367:LMC655369 LVW655367:LVY655369 MFS655367:MFU655369 MPO655367:MPQ655369 MZK655367:MZM655369 NJG655367:NJI655369 NTC655367:NTE655369 OCY655367:ODA655369 OMU655367:OMW655369 OWQ655367:OWS655369 PGM655367:PGO655369 PQI655367:PQK655369 QAE655367:QAG655369 QKA655367:QKC655369 QTW655367:QTY655369 RDS655367:RDU655369 RNO655367:RNQ655369 RXK655367:RXM655369 SHG655367:SHI655369 SRC655367:SRE655369 TAY655367:TBA655369 TKU655367:TKW655369 TUQ655367:TUS655369 UEM655367:UEO655369 UOI655367:UOK655369 UYE655367:UYG655369 VIA655367:VIC655369 VRW655367:VRY655369 WBS655367:WBU655369 WLO655367:WLQ655369 WVK655367:WVM655369 C720889:E720891 IY720903:JA720905 SU720903:SW720905 ACQ720903:ACS720905 AMM720903:AMO720905 AWI720903:AWK720905 BGE720903:BGG720905 BQA720903:BQC720905 BZW720903:BZY720905 CJS720903:CJU720905 CTO720903:CTQ720905 DDK720903:DDM720905 DNG720903:DNI720905 DXC720903:DXE720905 EGY720903:EHA720905 EQU720903:EQW720905 FAQ720903:FAS720905 FKM720903:FKO720905 FUI720903:FUK720905 GEE720903:GEG720905 GOA720903:GOC720905 GXW720903:GXY720905 HHS720903:HHU720905 HRO720903:HRQ720905 IBK720903:IBM720905 ILG720903:ILI720905 IVC720903:IVE720905 JEY720903:JFA720905 JOU720903:JOW720905 JYQ720903:JYS720905 KIM720903:KIO720905 KSI720903:KSK720905 LCE720903:LCG720905 LMA720903:LMC720905 LVW720903:LVY720905 MFS720903:MFU720905 MPO720903:MPQ720905 MZK720903:MZM720905 NJG720903:NJI720905 NTC720903:NTE720905 OCY720903:ODA720905 OMU720903:OMW720905 OWQ720903:OWS720905 PGM720903:PGO720905 PQI720903:PQK720905 QAE720903:QAG720905 QKA720903:QKC720905 QTW720903:QTY720905 RDS720903:RDU720905 RNO720903:RNQ720905 RXK720903:RXM720905 SHG720903:SHI720905 SRC720903:SRE720905 TAY720903:TBA720905 TKU720903:TKW720905 TUQ720903:TUS720905 UEM720903:UEO720905 UOI720903:UOK720905 UYE720903:UYG720905 VIA720903:VIC720905 VRW720903:VRY720905 WBS720903:WBU720905 WLO720903:WLQ720905 WVK720903:WVM720905 C786425:E786427 IY786439:JA786441 SU786439:SW786441 ACQ786439:ACS786441 AMM786439:AMO786441 AWI786439:AWK786441 BGE786439:BGG786441 BQA786439:BQC786441 BZW786439:BZY786441 CJS786439:CJU786441 CTO786439:CTQ786441 DDK786439:DDM786441 DNG786439:DNI786441 DXC786439:DXE786441 EGY786439:EHA786441 EQU786439:EQW786441 FAQ786439:FAS786441 FKM786439:FKO786441 FUI786439:FUK786441 GEE786439:GEG786441 GOA786439:GOC786441 GXW786439:GXY786441 HHS786439:HHU786441 HRO786439:HRQ786441 IBK786439:IBM786441 ILG786439:ILI786441 IVC786439:IVE786441 JEY786439:JFA786441 JOU786439:JOW786441 JYQ786439:JYS786441 KIM786439:KIO786441 KSI786439:KSK786441 LCE786439:LCG786441 LMA786439:LMC786441 LVW786439:LVY786441 MFS786439:MFU786441 MPO786439:MPQ786441 MZK786439:MZM786441 NJG786439:NJI786441 NTC786439:NTE786441 OCY786439:ODA786441 OMU786439:OMW786441 OWQ786439:OWS786441 PGM786439:PGO786441 PQI786439:PQK786441 QAE786439:QAG786441 QKA786439:QKC786441 QTW786439:QTY786441 RDS786439:RDU786441 RNO786439:RNQ786441 RXK786439:RXM786441 SHG786439:SHI786441 SRC786439:SRE786441 TAY786439:TBA786441 TKU786439:TKW786441 TUQ786439:TUS786441 UEM786439:UEO786441 UOI786439:UOK786441 UYE786439:UYG786441 VIA786439:VIC786441 VRW786439:VRY786441 WBS786439:WBU786441 WLO786439:WLQ786441 WVK786439:WVM786441 C851961:E851963 IY851975:JA851977 SU851975:SW851977 ACQ851975:ACS851977 AMM851975:AMO851977 AWI851975:AWK851977 BGE851975:BGG851977 BQA851975:BQC851977 BZW851975:BZY851977 CJS851975:CJU851977 CTO851975:CTQ851977 DDK851975:DDM851977 DNG851975:DNI851977 DXC851975:DXE851977 EGY851975:EHA851977 EQU851975:EQW851977 FAQ851975:FAS851977 FKM851975:FKO851977 FUI851975:FUK851977 GEE851975:GEG851977 GOA851975:GOC851977 GXW851975:GXY851977 HHS851975:HHU851977 HRO851975:HRQ851977 IBK851975:IBM851977 ILG851975:ILI851977 IVC851975:IVE851977 JEY851975:JFA851977 JOU851975:JOW851977 JYQ851975:JYS851977 KIM851975:KIO851977 KSI851975:KSK851977 LCE851975:LCG851977 LMA851975:LMC851977 LVW851975:LVY851977 MFS851975:MFU851977 MPO851975:MPQ851977 MZK851975:MZM851977 NJG851975:NJI851977 NTC851975:NTE851977 OCY851975:ODA851977 OMU851975:OMW851977 OWQ851975:OWS851977 PGM851975:PGO851977 PQI851975:PQK851977 QAE851975:QAG851977 QKA851975:QKC851977 QTW851975:QTY851977 RDS851975:RDU851977 RNO851975:RNQ851977 RXK851975:RXM851977 SHG851975:SHI851977 SRC851975:SRE851977 TAY851975:TBA851977 TKU851975:TKW851977 TUQ851975:TUS851977 UEM851975:UEO851977 UOI851975:UOK851977 UYE851975:UYG851977 VIA851975:VIC851977 VRW851975:VRY851977 WBS851975:WBU851977 WLO851975:WLQ851977 WVK851975:WVM851977 C917497:E917499 IY917511:JA917513 SU917511:SW917513 ACQ917511:ACS917513 AMM917511:AMO917513 AWI917511:AWK917513 BGE917511:BGG917513 BQA917511:BQC917513 BZW917511:BZY917513 CJS917511:CJU917513 CTO917511:CTQ917513 DDK917511:DDM917513 DNG917511:DNI917513 DXC917511:DXE917513 EGY917511:EHA917513 EQU917511:EQW917513 FAQ917511:FAS917513 FKM917511:FKO917513 FUI917511:FUK917513 GEE917511:GEG917513 GOA917511:GOC917513 GXW917511:GXY917513 HHS917511:HHU917513 HRO917511:HRQ917513 IBK917511:IBM917513 ILG917511:ILI917513 IVC917511:IVE917513 JEY917511:JFA917513 JOU917511:JOW917513 JYQ917511:JYS917513 KIM917511:KIO917513 KSI917511:KSK917513 LCE917511:LCG917513 LMA917511:LMC917513 LVW917511:LVY917513 MFS917511:MFU917513 MPO917511:MPQ917513 MZK917511:MZM917513 NJG917511:NJI917513 NTC917511:NTE917513 OCY917511:ODA917513 OMU917511:OMW917513 OWQ917511:OWS917513 PGM917511:PGO917513 PQI917511:PQK917513 QAE917511:QAG917513 QKA917511:QKC917513 QTW917511:QTY917513 RDS917511:RDU917513 RNO917511:RNQ917513 RXK917511:RXM917513 SHG917511:SHI917513 SRC917511:SRE917513 TAY917511:TBA917513 TKU917511:TKW917513 TUQ917511:TUS917513 UEM917511:UEO917513 UOI917511:UOK917513 UYE917511:UYG917513 VIA917511:VIC917513 VRW917511:VRY917513 WBS917511:WBU917513 WLO917511:WLQ917513 WVK917511:WVM917513 C983033:E983035 IY983047:JA983049 SU983047:SW983049 ACQ983047:ACS983049 AMM983047:AMO983049 AWI983047:AWK983049 BGE983047:BGG983049 BQA983047:BQC983049 BZW983047:BZY983049 CJS983047:CJU983049 CTO983047:CTQ983049 DDK983047:DDM983049 DNG983047:DNI983049 DXC983047:DXE983049 EGY983047:EHA983049 EQU983047:EQW983049 FAQ983047:FAS983049 FKM983047:FKO983049 FUI983047:FUK983049 GEE983047:GEG983049 GOA983047:GOC983049 GXW983047:GXY983049 HHS983047:HHU983049 HRO983047:HRQ983049 IBK983047:IBM983049 ILG983047:ILI983049 IVC983047:IVE983049 JEY983047:JFA983049 JOU983047:JOW983049 JYQ983047:JYS983049 KIM983047:KIO983049 KSI983047:KSK983049 LCE983047:LCG983049 LMA983047:LMC983049 LVW983047:LVY983049 MFS983047:MFU983049 MPO983047:MPQ983049 MZK983047:MZM983049 NJG983047:NJI983049 NTC983047:NTE983049 OCY983047:ODA983049 OMU983047:OMW983049 OWQ983047:OWS983049 PGM983047:PGO983049 PQI983047:PQK983049 QAE983047:QAG983049 QKA983047:QKC983049 QTW983047:QTY983049 RDS983047:RDU983049 RNO983047:RNQ983049 RXK983047:RXM983049 SHG983047:SHI983049 SRC983047:SRE983049 TAY983047:TBA983049 TKU983047:TKW983049 TUQ983047:TUS983049 UEM983047:UEO983049 UOI983047:UOK983049 UYE983047:UYG983049 VIA983047:VIC983049 VRW983047:VRY983049 WBS983047:WBU983049 WLO983047:WLQ983049 WVK983047:WVM983049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G65529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G131065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G196601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G262137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G327673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G393209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G458745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G524281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G589817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G655353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G720889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G786425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G851961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G917497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G983033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I65529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I131065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I196601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I262137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I327673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I393209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I458745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I524281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I589817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I655353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I720889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I786425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I851961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I917497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I983033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I41:I42 JE41:JE42 TA41:TA42 ACW41:ACW42 AMS41:AMS42 AWO41:AWO42 BGK41:BGK42 BQG41:BQG42 CAC41:CAC42 CJY41:CJY42 CTU41:CTU42 DDQ41:DDQ42 DNM41:DNM42 DXI41:DXI42 EHE41:EHE42 ERA41:ERA42 FAW41:FAW42 FKS41:FKS42 FUO41:FUO42 GEK41:GEK42 GOG41:GOG42 GYC41:GYC42 HHY41:HHY42 HRU41:HRU42 IBQ41:IBQ42 ILM41:ILM42 IVI41:IVI42 JFE41:JFE42 JPA41:JPA42 JYW41:JYW42 KIS41:KIS42 KSO41:KSO42 LCK41:LCK42 LMG41:LMG42 LWC41:LWC42 MFY41:MFY42 MPU41:MPU42 MZQ41:MZQ42 NJM41:NJM42 NTI41:NTI42 ODE41:ODE42 ONA41:ONA42 OWW41:OWW42 PGS41:PGS42 PQO41:PQO42 QAK41:QAK42 QKG41:QKG42 QUC41:QUC42 RDY41:RDY42 RNU41:RNU42 RXQ41:RXQ42 SHM41:SHM42 SRI41:SRI42 TBE41:TBE42 TLA41:TLA42 TUW41:TUW42 UES41:UES42 UOO41:UOO42 UYK41:UYK42 VIG41:VIG42 VSC41:VSC42 WBY41:WBY42 WLU41:WLU42 WVQ41:WVQ42 I65563:I65564 JE65577:JE65578 TA65577:TA65578 ACW65577:ACW65578 AMS65577:AMS65578 AWO65577:AWO65578 BGK65577:BGK65578 BQG65577:BQG65578 CAC65577:CAC65578 CJY65577:CJY65578 CTU65577:CTU65578 DDQ65577:DDQ65578 DNM65577:DNM65578 DXI65577:DXI65578 EHE65577:EHE65578 ERA65577:ERA65578 FAW65577:FAW65578 FKS65577:FKS65578 FUO65577:FUO65578 GEK65577:GEK65578 GOG65577:GOG65578 GYC65577:GYC65578 HHY65577:HHY65578 HRU65577:HRU65578 IBQ65577:IBQ65578 ILM65577:ILM65578 IVI65577:IVI65578 JFE65577:JFE65578 JPA65577:JPA65578 JYW65577:JYW65578 KIS65577:KIS65578 KSO65577:KSO65578 LCK65577:LCK65578 LMG65577:LMG65578 LWC65577:LWC65578 MFY65577:MFY65578 MPU65577:MPU65578 MZQ65577:MZQ65578 NJM65577:NJM65578 NTI65577:NTI65578 ODE65577:ODE65578 ONA65577:ONA65578 OWW65577:OWW65578 PGS65577:PGS65578 PQO65577:PQO65578 QAK65577:QAK65578 QKG65577:QKG65578 QUC65577:QUC65578 RDY65577:RDY65578 RNU65577:RNU65578 RXQ65577:RXQ65578 SHM65577:SHM65578 SRI65577:SRI65578 TBE65577:TBE65578 TLA65577:TLA65578 TUW65577:TUW65578 UES65577:UES65578 UOO65577:UOO65578 UYK65577:UYK65578 VIG65577:VIG65578 VSC65577:VSC65578 WBY65577:WBY65578 WLU65577:WLU65578 WVQ65577:WVQ65578 I131099:I131100 JE131113:JE131114 TA131113:TA131114 ACW131113:ACW131114 AMS131113:AMS131114 AWO131113:AWO131114 BGK131113:BGK131114 BQG131113:BQG131114 CAC131113:CAC131114 CJY131113:CJY131114 CTU131113:CTU131114 DDQ131113:DDQ131114 DNM131113:DNM131114 DXI131113:DXI131114 EHE131113:EHE131114 ERA131113:ERA131114 FAW131113:FAW131114 FKS131113:FKS131114 FUO131113:FUO131114 GEK131113:GEK131114 GOG131113:GOG131114 GYC131113:GYC131114 HHY131113:HHY131114 HRU131113:HRU131114 IBQ131113:IBQ131114 ILM131113:ILM131114 IVI131113:IVI131114 JFE131113:JFE131114 JPA131113:JPA131114 JYW131113:JYW131114 KIS131113:KIS131114 KSO131113:KSO131114 LCK131113:LCK131114 LMG131113:LMG131114 LWC131113:LWC131114 MFY131113:MFY131114 MPU131113:MPU131114 MZQ131113:MZQ131114 NJM131113:NJM131114 NTI131113:NTI131114 ODE131113:ODE131114 ONA131113:ONA131114 OWW131113:OWW131114 PGS131113:PGS131114 PQO131113:PQO131114 QAK131113:QAK131114 QKG131113:QKG131114 QUC131113:QUC131114 RDY131113:RDY131114 RNU131113:RNU131114 RXQ131113:RXQ131114 SHM131113:SHM131114 SRI131113:SRI131114 TBE131113:TBE131114 TLA131113:TLA131114 TUW131113:TUW131114 UES131113:UES131114 UOO131113:UOO131114 UYK131113:UYK131114 VIG131113:VIG131114 VSC131113:VSC131114 WBY131113:WBY131114 WLU131113:WLU131114 WVQ131113:WVQ131114 I196635:I196636 JE196649:JE196650 TA196649:TA196650 ACW196649:ACW196650 AMS196649:AMS196650 AWO196649:AWO196650 BGK196649:BGK196650 BQG196649:BQG196650 CAC196649:CAC196650 CJY196649:CJY196650 CTU196649:CTU196650 DDQ196649:DDQ196650 DNM196649:DNM196650 DXI196649:DXI196650 EHE196649:EHE196650 ERA196649:ERA196650 FAW196649:FAW196650 FKS196649:FKS196650 FUO196649:FUO196650 GEK196649:GEK196650 GOG196649:GOG196650 GYC196649:GYC196650 HHY196649:HHY196650 HRU196649:HRU196650 IBQ196649:IBQ196650 ILM196649:ILM196650 IVI196649:IVI196650 JFE196649:JFE196650 JPA196649:JPA196650 JYW196649:JYW196650 KIS196649:KIS196650 KSO196649:KSO196650 LCK196649:LCK196650 LMG196649:LMG196650 LWC196649:LWC196650 MFY196649:MFY196650 MPU196649:MPU196650 MZQ196649:MZQ196650 NJM196649:NJM196650 NTI196649:NTI196650 ODE196649:ODE196650 ONA196649:ONA196650 OWW196649:OWW196650 PGS196649:PGS196650 PQO196649:PQO196650 QAK196649:QAK196650 QKG196649:QKG196650 QUC196649:QUC196650 RDY196649:RDY196650 RNU196649:RNU196650 RXQ196649:RXQ196650 SHM196649:SHM196650 SRI196649:SRI196650 TBE196649:TBE196650 TLA196649:TLA196650 TUW196649:TUW196650 UES196649:UES196650 UOO196649:UOO196650 UYK196649:UYK196650 VIG196649:VIG196650 VSC196649:VSC196650 WBY196649:WBY196650 WLU196649:WLU196650 WVQ196649:WVQ196650 I262171:I262172 JE262185:JE262186 TA262185:TA262186 ACW262185:ACW262186 AMS262185:AMS262186 AWO262185:AWO262186 BGK262185:BGK262186 BQG262185:BQG262186 CAC262185:CAC262186 CJY262185:CJY262186 CTU262185:CTU262186 DDQ262185:DDQ262186 DNM262185:DNM262186 DXI262185:DXI262186 EHE262185:EHE262186 ERA262185:ERA262186 FAW262185:FAW262186 FKS262185:FKS262186 FUO262185:FUO262186 GEK262185:GEK262186 GOG262185:GOG262186 GYC262185:GYC262186 HHY262185:HHY262186 HRU262185:HRU262186 IBQ262185:IBQ262186 ILM262185:ILM262186 IVI262185:IVI262186 JFE262185:JFE262186 JPA262185:JPA262186 JYW262185:JYW262186 KIS262185:KIS262186 KSO262185:KSO262186 LCK262185:LCK262186 LMG262185:LMG262186 LWC262185:LWC262186 MFY262185:MFY262186 MPU262185:MPU262186 MZQ262185:MZQ262186 NJM262185:NJM262186 NTI262185:NTI262186 ODE262185:ODE262186 ONA262185:ONA262186 OWW262185:OWW262186 PGS262185:PGS262186 PQO262185:PQO262186 QAK262185:QAK262186 QKG262185:QKG262186 QUC262185:QUC262186 RDY262185:RDY262186 RNU262185:RNU262186 RXQ262185:RXQ262186 SHM262185:SHM262186 SRI262185:SRI262186 TBE262185:TBE262186 TLA262185:TLA262186 TUW262185:TUW262186 UES262185:UES262186 UOO262185:UOO262186 UYK262185:UYK262186 VIG262185:VIG262186 VSC262185:VSC262186 WBY262185:WBY262186 WLU262185:WLU262186 WVQ262185:WVQ262186 I327707:I327708 JE327721:JE327722 TA327721:TA327722 ACW327721:ACW327722 AMS327721:AMS327722 AWO327721:AWO327722 BGK327721:BGK327722 BQG327721:BQG327722 CAC327721:CAC327722 CJY327721:CJY327722 CTU327721:CTU327722 DDQ327721:DDQ327722 DNM327721:DNM327722 DXI327721:DXI327722 EHE327721:EHE327722 ERA327721:ERA327722 FAW327721:FAW327722 FKS327721:FKS327722 FUO327721:FUO327722 GEK327721:GEK327722 GOG327721:GOG327722 GYC327721:GYC327722 HHY327721:HHY327722 HRU327721:HRU327722 IBQ327721:IBQ327722 ILM327721:ILM327722 IVI327721:IVI327722 JFE327721:JFE327722 JPA327721:JPA327722 JYW327721:JYW327722 KIS327721:KIS327722 KSO327721:KSO327722 LCK327721:LCK327722 LMG327721:LMG327722 LWC327721:LWC327722 MFY327721:MFY327722 MPU327721:MPU327722 MZQ327721:MZQ327722 NJM327721:NJM327722 NTI327721:NTI327722 ODE327721:ODE327722 ONA327721:ONA327722 OWW327721:OWW327722 PGS327721:PGS327722 PQO327721:PQO327722 QAK327721:QAK327722 QKG327721:QKG327722 QUC327721:QUC327722 RDY327721:RDY327722 RNU327721:RNU327722 RXQ327721:RXQ327722 SHM327721:SHM327722 SRI327721:SRI327722 TBE327721:TBE327722 TLA327721:TLA327722 TUW327721:TUW327722 UES327721:UES327722 UOO327721:UOO327722 UYK327721:UYK327722 VIG327721:VIG327722 VSC327721:VSC327722 WBY327721:WBY327722 WLU327721:WLU327722 WVQ327721:WVQ327722 I393243:I393244 JE393257:JE393258 TA393257:TA393258 ACW393257:ACW393258 AMS393257:AMS393258 AWO393257:AWO393258 BGK393257:BGK393258 BQG393257:BQG393258 CAC393257:CAC393258 CJY393257:CJY393258 CTU393257:CTU393258 DDQ393257:DDQ393258 DNM393257:DNM393258 DXI393257:DXI393258 EHE393257:EHE393258 ERA393257:ERA393258 FAW393257:FAW393258 FKS393257:FKS393258 FUO393257:FUO393258 GEK393257:GEK393258 GOG393257:GOG393258 GYC393257:GYC393258 HHY393257:HHY393258 HRU393257:HRU393258 IBQ393257:IBQ393258 ILM393257:ILM393258 IVI393257:IVI393258 JFE393257:JFE393258 JPA393257:JPA393258 JYW393257:JYW393258 KIS393257:KIS393258 KSO393257:KSO393258 LCK393257:LCK393258 LMG393257:LMG393258 LWC393257:LWC393258 MFY393257:MFY393258 MPU393257:MPU393258 MZQ393257:MZQ393258 NJM393257:NJM393258 NTI393257:NTI393258 ODE393257:ODE393258 ONA393257:ONA393258 OWW393257:OWW393258 PGS393257:PGS393258 PQO393257:PQO393258 QAK393257:QAK393258 QKG393257:QKG393258 QUC393257:QUC393258 RDY393257:RDY393258 RNU393257:RNU393258 RXQ393257:RXQ393258 SHM393257:SHM393258 SRI393257:SRI393258 TBE393257:TBE393258 TLA393257:TLA393258 TUW393257:TUW393258 UES393257:UES393258 UOO393257:UOO393258 UYK393257:UYK393258 VIG393257:VIG393258 VSC393257:VSC393258 WBY393257:WBY393258 WLU393257:WLU393258 WVQ393257:WVQ393258 I458779:I458780 JE458793:JE458794 TA458793:TA458794 ACW458793:ACW458794 AMS458793:AMS458794 AWO458793:AWO458794 BGK458793:BGK458794 BQG458793:BQG458794 CAC458793:CAC458794 CJY458793:CJY458794 CTU458793:CTU458794 DDQ458793:DDQ458794 DNM458793:DNM458794 DXI458793:DXI458794 EHE458793:EHE458794 ERA458793:ERA458794 FAW458793:FAW458794 FKS458793:FKS458794 FUO458793:FUO458794 GEK458793:GEK458794 GOG458793:GOG458794 GYC458793:GYC458794 HHY458793:HHY458794 HRU458793:HRU458794 IBQ458793:IBQ458794 ILM458793:ILM458794 IVI458793:IVI458794 JFE458793:JFE458794 JPA458793:JPA458794 JYW458793:JYW458794 KIS458793:KIS458794 KSO458793:KSO458794 LCK458793:LCK458794 LMG458793:LMG458794 LWC458793:LWC458794 MFY458793:MFY458794 MPU458793:MPU458794 MZQ458793:MZQ458794 NJM458793:NJM458794 NTI458793:NTI458794 ODE458793:ODE458794 ONA458793:ONA458794 OWW458793:OWW458794 PGS458793:PGS458794 PQO458793:PQO458794 QAK458793:QAK458794 QKG458793:QKG458794 QUC458793:QUC458794 RDY458793:RDY458794 RNU458793:RNU458794 RXQ458793:RXQ458794 SHM458793:SHM458794 SRI458793:SRI458794 TBE458793:TBE458794 TLA458793:TLA458794 TUW458793:TUW458794 UES458793:UES458794 UOO458793:UOO458794 UYK458793:UYK458794 VIG458793:VIG458794 VSC458793:VSC458794 WBY458793:WBY458794 WLU458793:WLU458794 WVQ458793:WVQ458794 I524315:I524316 JE524329:JE524330 TA524329:TA524330 ACW524329:ACW524330 AMS524329:AMS524330 AWO524329:AWO524330 BGK524329:BGK524330 BQG524329:BQG524330 CAC524329:CAC524330 CJY524329:CJY524330 CTU524329:CTU524330 DDQ524329:DDQ524330 DNM524329:DNM524330 DXI524329:DXI524330 EHE524329:EHE524330 ERA524329:ERA524330 FAW524329:FAW524330 FKS524329:FKS524330 FUO524329:FUO524330 GEK524329:GEK524330 GOG524329:GOG524330 GYC524329:GYC524330 HHY524329:HHY524330 HRU524329:HRU524330 IBQ524329:IBQ524330 ILM524329:ILM524330 IVI524329:IVI524330 JFE524329:JFE524330 JPA524329:JPA524330 JYW524329:JYW524330 KIS524329:KIS524330 KSO524329:KSO524330 LCK524329:LCK524330 LMG524329:LMG524330 LWC524329:LWC524330 MFY524329:MFY524330 MPU524329:MPU524330 MZQ524329:MZQ524330 NJM524329:NJM524330 NTI524329:NTI524330 ODE524329:ODE524330 ONA524329:ONA524330 OWW524329:OWW524330 PGS524329:PGS524330 PQO524329:PQO524330 QAK524329:QAK524330 QKG524329:QKG524330 QUC524329:QUC524330 RDY524329:RDY524330 RNU524329:RNU524330 RXQ524329:RXQ524330 SHM524329:SHM524330 SRI524329:SRI524330 TBE524329:TBE524330 TLA524329:TLA524330 TUW524329:TUW524330 UES524329:UES524330 UOO524329:UOO524330 UYK524329:UYK524330 VIG524329:VIG524330 VSC524329:VSC524330 WBY524329:WBY524330 WLU524329:WLU524330 WVQ524329:WVQ524330 I589851:I589852 JE589865:JE589866 TA589865:TA589866 ACW589865:ACW589866 AMS589865:AMS589866 AWO589865:AWO589866 BGK589865:BGK589866 BQG589865:BQG589866 CAC589865:CAC589866 CJY589865:CJY589866 CTU589865:CTU589866 DDQ589865:DDQ589866 DNM589865:DNM589866 DXI589865:DXI589866 EHE589865:EHE589866 ERA589865:ERA589866 FAW589865:FAW589866 FKS589865:FKS589866 FUO589865:FUO589866 GEK589865:GEK589866 GOG589865:GOG589866 GYC589865:GYC589866 HHY589865:HHY589866 HRU589865:HRU589866 IBQ589865:IBQ589866 ILM589865:ILM589866 IVI589865:IVI589866 JFE589865:JFE589866 JPA589865:JPA589866 JYW589865:JYW589866 KIS589865:KIS589866 KSO589865:KSO589866 LCK589865:LCK589866 LMG589865:LMG589866 LWC589865:LWC589866 MFY589865:MFY589866 MPU589865:MPU589866 MZQ589865:MZQ589866 NJM589865:NJM589866 NTI589865:NTI589866 ODE589865:ODE589866 ONA589865:ONA589866 OWW589865:OWW589866 PGS589865:PGS589866 PQO589865:PQO589866 QAK589865:QAK589866 QKG589865:QKG589866 QUC589865:QUC589866 RDY589865:RDY589866 RNU589865:RNU589866 RXQ589865:RXQ589866 SHM589865:SHM589866 SRI589865:SRI589866 TBE589865:TBE589866 TLA589865:TLA589866 TUW589865:TUW589866 UES589865:UES589866 UOO589865:UOO589866 UYK589865:UYK589866 VIG589865:VIG589866 VSC589865:VSC589866 WBY589865:WBY589866 WLU589865:WLU589866 WVQ589865:WVQ589866 I655387:I655388 JE655401:JE655402 TA655401:TA655402 ACW655401:ACW655402 AMS655401:AMS655402 AWO655401:AWO655402 BGK655401:BGK655402 BQG655401:BQG655402 CAC655401:CAC655402 CJY655401:CJY655402 CTU655401:CTU655402 DDQ655401:DDQ655402 DNM655401:DNM655402 DXI655401:DXI655402 EHE655401:EHE655402 ERA655401:ERA655402 FAW655401:FAW655402 FKS655401:FKS655402 FUO655401:FUO655402 GEK655401:GEK655402 GOG655401:GOG655402 GYC655401:GYC655402 HHY655401:HHY655402 HRU655401:HRU655402 IBQ655401:IBQ655402 ILM655401:ILM655402 IVI655401:IVI655402 JFE655401:JFE655402 JPA655401:JPA655402 JYW655401:JYW655402 KIS655401:KIS655402 KSO655401:KSO655402 LCK655401:LCK655402 LMG655401:LMG655402 LWC655401:LWC655402 MFY655401:MFY655402 MPU655401:MPU655402 MZQ655401:MZQ655402 NJM655401:NJM655402 NTI655401:NTI655402 ODE655401:ODE655402 ONA655401:ONA655402 OWW655401:OWW655402 PGS655401:PGS655402 PQO655401:PQO655402 QAK655401:QAK655402 QKG655401:QKG655402 QUC655401:QUC655402 RDY655401:RDY655402 RNU655401:RNU655402 RXQ655401:RXQ655402 SHM655401:SHM655402 SRI655401:SRI655402 TBE655401:TBE655402 TLA655401:TLA655402 TUW655401:TUW655402 UES655401:UES655402 UOO655401:UOO655402 UYK655401:UYK655402 VIG655401:VIG655402 VSC655401:VSC655402 WBY655401:WBY655402 WLU655401:WLU655402 WVQ655401:WVQ655402 I720923:I720924 JE720937:JE720938 TA720937:TA720938 ACW720937:ACW720938 AMS720937:AMS720938 AWO720937:AWO720938 BGK720937:BGK720938 BQG720937:BQG720938 CAC720937:CAC720938 CJY720937:CJY720938 CTU720937:CTU720938 DDQ720937:DDQ720938 DNM720937:DNM720938 DXI720937:DXI720938 EHE720937:EHE720938 ERA720937:ERA720938 FAW720937:FAW720938 FKS720937:FKS720938 FUO720937:FUO720938 GEK720937:GEK720938 GOG720937:GOG720938 GYC720937:GYC720938 HHY720937:HHY720938 HRU720937:HRU720938 IBQ720937:IBQ720938 ILM720937:ILM720938 IVI720937:IVI720938 JFE720937:JFE720938 JPA720937:JPA720938 JYW720937:JYW720938 KIS720937:KIS720938 KSO720937:KSO720938 LCK720937:LCK720938 LMG720937:LMG720938 LWC720937:LWC720938 MFY720937:MFY720938 MPU720937:MPU720938 MZQ720937:MZQ720938 NJM720937:NJM720938 NTI720937:NTI720938 ODE720937:ODE720938 ONA720937:ONA720938 OWW720937:OWW720938 PGS720937:PGS720938 PQO720937:PQO720938 QAK720937:QAK720938 QKG720937:QKG720938 QUC720937:QUC720938 RDY720937:RDY720938 RNU720937:RNU720938 RXQ720937:RXQ720938 SHM720937:SHM720938 SRI720937:SRI720938 TBE720937:TBE720938 TLA720937:TLA720938 TUW720937:TUW720938 UES720937:UES720938 UOO720937:UOO720938 UYK720937:UYK720938 VIG720937:VIG720938 VSC720937:VSC720938 WBY720937:WBY720938 WLU720937:WLU720938 WVQ720937:WVQ720938 I786459:I786460 JE786473:JE786474 TA786473:TA786474 ACW786473:ACW786474 AMS786473:AMS786474 AWO786473:AWO786474 BGK786473:BGK786474 BQG786473:BQG786474 CAC786473:CAC786474 CJY786473:CJY786474 CTU786473:CTU786474 DDQ786473:DDQ786474 DNM786473:DNM786474 DXI786473:DXI786474 EHE786473:EHE786474 ERA786473:ERA786474 FAW786473:FAW786474 FKS786473:FKS786474 FUO786473:FUO786474 GEK786473:GEK786474 GOG786473:GOG786474 GYC786473:GYC786474 HHY786473:HHY786474 HRU786473:HRU786474 IBQ786473:IBQ786474 ILM786473:ILM786474 IVI786473:IVI786474 JFE786473:JFE786474 JPA786473:JPA786474 JYW786473:JYW786474 KIS786473:KIS786474 KSO786473:KSO786474 LCK786473:LCK786474 LMG786473:LMG786474 LWC786473:LWC786474 MFY786473:MFY786474 MPU786473:MPU786474 MZQ786473:MZQ786474 NJM786473:NJM786474 NTI786473:NTI786474 ODE786473:ODE786474 ONA786473:ONA786474 OWW786473:OWW786474 PGS786473:PGS786474 PQO786473:PQO786474 QAK786473:QAK786474 QKG786473:QKG786474 QUC786473:QUC786474 RDY786473:RDY786474 RNU786473:RNU786474 RXQ786473:RXQ786474 SHM786473:SHM786474 SRI786473:SRI786474 TBE786473:TBE786474 TLA786473:TLA786474 TUW786473:TUW786474 UES786473:UES786474 UOO786473:UOO786474 UYK786473:UYK786474 VIG786473:VIG786474 VSC786473:VSC786474 WBY786473:WBY786474 WLU786473:WLU786474 WVQ786473:WVQ786474 I851995:I851996 JE852009:JE852010 TA852009:TA852010 ACW852009:ACW852010 AMS852009:AMS852010 AWO852009:AWO852010 BGK852009:BGK852010 BQG852009:BQG852010 CAC852009:CAC852010 CJY852009:CJY852010 CTU852009:CTU852010 DDQ852009:DDQ852010 DNM852009:DNM852010 DXI852009:DXI852010 EHE852009:EHE852010 ERA852009:ERA852010 FAW852009:FAW852010 FKS852009:FKS852010 FUO852009:FUO852010 GEK852009:GEK852010 GOG852009:GOG852010 GYC852009:GYC852010 HHY852009:HHY852010 HRU852009:HRU852010 IBQ852009:IBQ852010 ILM852009:ILM852010 IVI852009:IVI852010 JFE852009:JFE852010 JPA852009:JPA852010 JYW852009:JYW852010 KIS852009:KIS852010 KSO852009:KSO852010 LCK852009:LCK852010 LMG852009:LMG852010 LWC852009:LWC852010 MFY852009:MFY852010 MPU852009:MPU852010 MZQ852009:MZQ852010 NJM852009:NJM852010 NTI852009:NTI852010 ODE852009:ODE852010 ONA852009:ONA852010 OWW852009:OWW852010 PGS852009:PGS852010 PQO852009:PQO852010 QAK852009:QAK852010 QKG852009:QKG852010 QUC852009:QUC852010 RDY852009:RDY852010 RNU852009:RNU852010 RXQ852009:RXQ852010 SHM852009:SHM852010 SRI852009:SRI852010 TBE852009:TBE852010 TLA852009:TLA852010 TUW852009:TUW852010 UES852009:UES852010 UOO852009:UOO852010 UYK852009:UYK852010 VIG852009:VIG852010 VSC852009:VSC852010 WBY852009:WBY852010 WLU852009:WLU852010 WVQ852009:WVQ852010 I917531:I917532 JE917545:JE917546 TA917545:TA917546 ACW917545:ACW917546 AMS917545:AMS917546 AWO917545:AWO917546 BGK917545:BGK917546 BQG917545:BQG917546 CAC917545:CAC917546 CJY917545:CJY917546 CTU917545:CTU917546 DDQ917545:DDQ917546 DNM917545:DNM917546 DXI917545:DXI917546 EHE917545:EHE917546 ERA917545:ERA917546 FAW917545:FAW917546 FKS917545:FKS917546 FUO917545:FUO917546 GEK917545:GEK917546 GOG917545:GOG917546 GYC917545:GYC917546 HHY917545:HHY917546 HRU917545:HRU917546 IBQ917545:IBQ917546 ILM917545:ILM917546 IVI917545:IVI917546 JFE917545:JFE917546 JPA917545:JPA917546 JYW917545:JYW917546 KIS917545:KIS917546 KSO917545:KSO917546 LCK917545:LCK917546 LMG917545:LMG917546 LWC917545:LWC917546 MFY917545:MFY917546 MPU917545:MPU917546 MZQ917545:MZQ917546 NJM917545:NJM917546 NTI917545:NTI917546 ODE917545:ODE917546 ONA917545:ONA917546 OWW917545:OWW917546 PGS917545:PGS917546 PQO917545:PQO917546 QAK917545:QAK917546 QKG917545:QKG917546 QUC917545:QUC917546 RDY917545:RDY917546 RNU917545:RNU917546 RXQ917545:RXQ917546 SHM917545:SHM917546 SRI917545:SRI917546 TBE917545:TBE917546 TLA917545:TLA917546 TUW917545:TUW917546 UES917545:UES917546 UOO917545:UOO917546 UYK917545:UYK917546 VIG917545:VIG917546 VSC917545:VSC917546 WBY917545:WBY917546 WLU917545:WLU917546 WVQ917545:WVQ917546 I983067:I983068 JE983081:JE983082 TA983081:TA983082 ACW983081:ACW983082 AMS983081:AMS983082 AWO983081:AWO983082 BGK983081:BGK983082 BQG983081:BQG983082 CAC983081:CAC983082 CJY983081:CJY983082 CTU983081:CTU983082 DDQ983081:DDQ983082 DNM983081:DNM983082 DXI983081:DXI983082 EHE983081:EHE983082 ERA983081:ERA983082 FAW983081:FAW983082 FKS983081:FKS983082 FUO983081:FUO983082 GEK983081:GEK983082 GOG983081:GOG983082 GYC983081:GYC983082 HHY983081:HHY983082 HRU983081:HRU983082 IBQ983081:IBQ983082 ILM983081:ILM983082 IVI983081:IVI983082 JFE983081:JFE983082 JPA983081:JPA983082 JYW983081:JYW983082 KIS983081:KIS983082 KSO983081:KSO983082 LCK983081:LCK983082 LMG983081:LMG983082 LWC983081:LWC983082 MFY983081:MFY983082 MPU983081:MPU983082 MZQ983081:MZQ983082 NJM983081:NJM983082 NTI983081:NTI983082 ODE983081:ODE983082 ONA983081:ONA983082 OWW983081:OWW983082 PGS983081:PGS983082 PQO983081:PQO983082 QAK983081:QAK983082 QKG983081:QKG983082 QUC983081:QUC983082 RDY983081:RDY983082 RNU983081:RNU983082 RXQ983081:RXQ983082 SHM983081:SHM983082 SRI983081:SRI983082 TBE983081:TBE983082 TLA983081:TLA983082 TUW983081:TUW983082 UES983081:UES983082 UOO983081:UOO983082 UYK983081:UYK983082 VIG983081:VIG983082 VSC983081:VSC983082 WBY983081:WBY983082 WLU983081:WLU983082 WVQ983081:WVQ983082 K7:L7 JG7:JH7 TC7:TD7 ACY7:ACZ7 AMU7:AMV7 AWQ7:AWR7 BGM7:BGN7 BQI7:BQJ7 CAE7:CAF7 CKA7:CKB7 CTW7:CTX7 DDS7:DDT7 DNO7:DNP7 DXK7:DXL7 EHG7:EHH7 ERC7:ERD7 FAY7:FAZ7 FKU7:FKV7 FUQ7:FUR7 GEM7:GEN7 GOI7:GOJ7 GYE7:GYF7 HIA7:HIB7 HRW7:HRX7 IBS7:IBT7 ILO7:ILP7 IVK7:IVL7 JFG7:JFH7 JPC7:JPD7 JYY7:JYZ7 KIU7:KIV7 KSQ7:KSR7 LCM7:LCN7 LMI7:LMJ7 LWE7:LWF7 MGA7:MGB7 MPW7:MPX7 MZS7:MZT7 NJO7:NJP7 NTK7:NTL7 ODG7:ODH7 ONC7:OND7 OWY7:OWZ7 PGU7:PGV7 PQQ7:PQR7 QAM7:QAN7 QKI7:QKJ7 QUE7:QUF7 REA7:REB7 RNW7:RNX7 RXS7:RXT7 SHO7:SHP7 SRK7:SRL7 TBG7:TBH7 TLC7:TLD7 TUY7:TUZ7 UEU7:UEV7 UOQ7:UOR7 UYM7:UYN7 VII7:VIJ7 VSE7:VSF7 WCA7:WCB7 WLW7:WLX7 WVS7:WVT7 K65543:L65543 JG65543:JH65543 TC65543:TD65543 ACY65543:ACZ65543 AMU65543:AMV65543 AWQ65543:AWR65543 BGM65543:BGN65543 BQI65543:BQJ65543 CAE65543:CAF65543 CKA65543:CKB65543 CTW65543:CTX65543 DDS65543:DDT65543 DNO65543:DNP65543 DXK65543:DXL65543 EHG65543:EHH65543 ERC65543:ERD65543 FAY65543:FAZ65543 FKU65543:FKV65543 FUQ65543:FUR65543 GEM65543:GEN65543 GOI65543:GOJ65543 GYE65543:GYF65543 HIA65543:HIB65543 HRW65543:HRX65543 IBS65543:IBT65543 ILO65543:ILP65543 IVK65543:IVL65543 JFG65543:JFH65543 JPC65543:JPD65543 JYY65543:JYZ65543 KIU65543:KIV65543 KSQ65543:KSR65543 LCM65543:LCN65543 LMI65543:LMJ65543 LWE65543:LWF65543 MGA65543:MGB65543 MPW65543:MPX65543 MZS65543:MZT65543 NJO65543:NJP65543 NTK65543:NTL65543 ODG65543:ODH65543 ONC65543:OND65543 OWY65543:OWZ65543 PGU65543:PGV65543 PQQ65543:PQR65543 QAM65543:QAN65543 QKI65543:QKJ65543 QUE65543:QUF65543 REA65543:REB65543 RNW65543:RNX65543 RXS65543:RXT65543 SHO65543:SHP65543 SRK65543:SRL65543 TBG65543:TBH65543 TLC65543:TLD65543 TUY65543:TUZ65543 UEU65543:UEV65543 UOQ65543:UOR65543 UYM65543:UYN65543 VII65543:VIJ65543 VSE65543:VSF65543 WCA65543:WCB65543 WLW65543:WLX65543 WVS65543:WVT65543 K131079:L131079 JG131079:JH131079 TC131079:TD131079 ACY131079:ACZ131079 AMU131079:AMV131079 AWQ131079:AWR131079 BGM131079:BGN131079 BQI131079:BQJ131079 CAE131079:CAF131079 CKA131079:CKB131079 CTW131079:CTX131079 DDS131079:DDT131079 DNO131079:DNP131079 DXK131079:DXL131079 EHG131079:EHH131079 ERC131079:ERD131079 FAY131079:FAZ131079 FKU131079:FKV131079 FUQ131079:FUR131079 GEM131079:GEN131079 GOI131079:GOJ131079 GYE131079:GYF131079 HIA131079:HIB131079 HRW131079:HRX131079 IBS131079:IBT131079 ILO131079:ILP131079 IVK131079:IVL131079 JFG131079:JFH131079 JPC131079:JPD131079 JYY131079:JYZ131079 KIU131079:KIV131079 KSQ131079:KSR131079 LCM131079:LCN131079 LMI131079:LMJ131079 LWE131079:LWF131079 MGA131079:MGB131079 MPW131079:MPX131079 MZS131079:MZT131079 NJO131079:NJP131079 NTK131079:NTL131079 ODG131079:ODH131079 ONC131079:OND131079 OWY131079:OWZ131079 PGU131079:PGV131079 PQQ131079:PQR131079 QAM131079:QAN131079 QKI131079:QKJ131079 QUE131079:QUF131079 REA131079:REB131079 RNW131079:RNX131079 RXS131079:RXT131079 SHO131079:SHP131079 SRK131079:SRL131079 TBG131079:TBH131079 TLC131079:TLD131079 TUY131079:TUZ131079 UEU131079:UEV131079 UOQ131079:UOR131079 UYM131079:UYN131079 VII131079:VIJ131079 VSE131079:VSF131079 WCA131079:WCB131079 WLW131079:WLX131079 WVS131079:WVT131079 K196615:L196615 JG196615:JH196615 TC196615:TD196615 ACY196615:ACZ196615 AMU196615:AMV196615 AWQ196615:AWR196615 BGM196615:BGN196615 BQI196615:BQJ196615 CAE196615:CAF196615 CKA196615:CKB196615 CTW196615:CTX196615 DDS196615:DDT196615 DNO196615:DNP196615 DXK196615:DXL196615 EHG196615:EHH196615 ERC196615:ERD196615 FAY196615:FAZ196615 FKU196615:FKV196615 FUQ196615:FUR196615 GEM196615:GEN196615 GOI196615:GOJ196615 GYE196615:GYF196615 HIA196615:HIB196615 HRW196615:HRX196615 IBS196615:IBT196615 ILO196615:ILP196615 IVK196615:IVL196615 JFG196615:JFH196615 JPC196615:JPD196615 JYY196615:JYZ196615 KIU196615:KIV196615 KSQ196615:KSR196615 LCM196615:LCN196615 LMI196615:LMJ196615 LWE196615:LWF196615 MGA196615:MGB196615 MPW196615:MPX196615 MZS196615:MZT196615 NJO196615:NJP196615 NTK196615:NTL196615 ODG196615:ODH196615 ONC196615:OND196615 OWY196615:OWZ196615 PGU196615:PGV196615 PQQ196615:PQR196615 QAM196615:QAN196615 QKI196615:QKJ196615 QUE196615:QUF196615 REA196615:REB196615 RNW196615:RNX196615 RXS196615:RXT196615 SHO196615:SHP196615 SRK196615:SRL196615 TBG196615:TBH196615 TLC196615:TLD196615 TUY196615:TUZ196615 UEU196615:UEV196615 UOQ196615:UOR196615 UYM196615:UYN196615 VII196615:VIJ196615 VSE196615:VSF196615 WCA196615:WCB196615 WLW196615:WLX196615 WVS196615:WVT196615 K262151:L262151 JG262151:JH262151 TC262151:TD262151 ACY262151:ACZ262151 AMU262151:AMV262151 AWQ262151:AWR262151 BGM262151:BGN262151 BQI262151:BQJ262151 CAE262151:CAF262151 CKA262151:CKB262151 CTW262151:CTX262151 DDS262151:DDT262151 DNO262151:DNP262151 DXK262151:DXL262151 EHG262151:EHH262151 ERC262151:ERD262151 FAY262151:FAZ262151 FKU262151:FKV262151 FUQ262151:FUR262151 GEM262151:GEN262151 GOI262151:GOJ262151 GYE262151:GYF262151 HIA262151:HIB262151 HRW262151:HRX262151 IBS262151:IBT262151 ILO262151:ILP262151 IVK262151:IVL262151 JFG262151:JFH262151 JPC262151:JPD262151 JYY262151:JYZ262151 KIU262151:KIV262151 KSQ262151:KSR262151 LCM262151:LCN262151 LMI262151:LMJ262151 LWE262151:LWF262151 MGA262151:MGB262151 MPW262151:MPX262151 MZS262151:MZT262151 NJO262151:NJP262151 NTK262151:NTL262151 ODG262151:ODH262151 ONC262151:OND262151 OWY262151:OWZ262151 PGU262151:PGV262151 PQQ262151:PQR262151 QAM262151:QAN262151 QKI262151:QKJ262151 QUE262151:QUF262151 REA262151:REB262151 RNW262151:RNX262151 RXS262151:RXT262151 SHO262151:SHP262151 SRK262151:SRL262151 TBG262151:TBH262151 TLC262151:TLD262151 TUY262151:TUZ262151 UEU262151:UEV262151 UOQ262151:UOR262151 UYM262151:UYN262151 VII262151:VIJ262151 VSE262151:VSF262151 WCA262151:WCB262151 WLW262151:WLX262151 WVS262151:WVT262151 K327687:L327687 JG327687:JH327687 TC327687:TD327687 ACY327687:ACZ327687 AMU327687:AMV327687 AWQ327687:AWR327687 BGM327687:BGN327687 BQI327687:BQJ327687 CAE327687:CAF327687 CKA327687:CKB327687 CTW327687:CTX327687 DDS327687:DDT327687 DNO327687:DNP327687 DXK327687:DXL327687 EHG327687:EHH327687 ERC327687:ERD327687 FAY327687:FAZ327687 FKU327687:FKV327687 FUQ327687:FUR327687 GEM327687:GEN327687 GOI327687:GOJ327687 GYE327687:GYF327687 HIA327687:HIB327687 HRW327687:HRX327687 IBS327687:IBT327687 ILO327687:ILP327687 IVK327687:IVL327687 JFG327687:JFH327687 JPC327687:JPD327687 JYY327687:JYZ327687 KIU327687:KIV327687 KSQ327687:KSR327687 LCM327687:LCN327687 LMI327687:LMJ327687 LWE327687:LWF327687 MGA327687:MGB327687 MPW327687:MPX327687 MZS327687:MZT327687 NJO327687:NJP327687 NTK327687:NTL327687 ODG327687:ODH327687 ONC327687:OND327687 OWY327687:OWZ327687 PGU327687:PGV327687 PQQ327687:PQR327687 QAM327687:QAN327687 QKI327687:QKJ327687 QUE327687:QUF327687 REA327687:REB327687 RNW327687:RNX327687 RXS327687:RXT327687 SHO327687:SHP327687 SRK327687:SRL327687 TBG327687:TBH327687 TLC327687:TLD327687 TUY327687:TUZ327687 UEU327687:UEV327687 UOQ327687:UOR327687 UYM327687:UYN327687 VII327687:VIJ327687 VSE327687:VSF327687 WCA327687:WCB327687 WLW327687:WLX327687 WVS327687:WVT327687 K393223:L393223 JG393223:JH393223 TC393223:TD393223 ACY393223:ACZ393223 AMU393223:AMV393223 AWQ393223:AWR393223 BGM393223:BGN393223 BQI393223:BQJ393223 CAE393223:CAF393223 CKA393223:CKB393223 CTW393223:CTX393223 DDS393223:DDT393223 DNO393223:DNP393223 DXK393223:DXL393223 EHG393223:EHH393223 ERC393223:ERD393223 FAY393223:FAZ393223 FKU393223:FKV393223 FUQ393223:FUR393223 GEM393223:GEN393223 GOI393223:GOJ393223 GYE393223:GYF393223 HIA393223:HIB393223 HRW393223:HRX393223 IBS393223:IBT393223 ILO393223:ILP393223 IVK393223:IVL393223 JFG393223:JFH393223 JPC393223:JPD393223 JYY393223:JYZ393223 KIU393223:KIV393223 KSQ393223:KSR393223 LCM393223:LCN393223 LMI393223:LMJ393223 LWE393223:LWF393223 MGA393223:MGB393223 MPW393223:MPX393223 MZS393223:MZT393223 NJO393223:NJP393223 NTK393223:NTL393223 ODG393223:ODH393223 ONC393223:OND393223 OWY393223:OWZ393223 PGU393223:PGV393223 PQQ393223:PQR393223 QAM393223:QAN393223 QKI393223:QKJ393223 QUE393223:QUF393223 REA393223:REB393223 RNW393223:RNX393223 RXS393223:RXT393223 SHO393223:SHP393223 SRK393223:SRL393223 TBG393223:TBH393223 TLC393223:TLD393223 TUY393223:TUZ393223 UEU393223:UEV393223 UOQ393223:UOR393223 UYM393223:UYN393223 VII393223:VIJ393223 VSE393223:VSF393223 WCA393223:WCB393223 WLW393223:WLX393223 WVS393223:WVT393223 K458759:L458759 JG458759:JH458759 TC458759:TD458759 ACY458759:ACZ458759 AMU458759:AMV458759 AWQ458759:AWR458759 BGM458759:BGN458759 BQI458759:BQJ458759 CAE458759:CAF458759 CKA458759:CKB458759 CTW458759:CTX458759 DDS458759:DDT458759 DNO458759:DNP458759 DXK458759:DXL458759 EHG458759:EHH458759 ERC458759:ERD458759 FAY458759:FAZ458759 FKU458759:FKV458759 FUQ458759:FUR458759 GEM458759:GEN458759 GOI458759:GOJ458759 GYE458759:GYF458759 HIA458759:HIB458759 HRW458759:HRX458759 IBS458759:IBT458759 ILO458759:ILP458759 IVK458759:IVL458759 JFG458759:JFH458759 JPC458759:JPD458759 JYY458759:JYZ458759 KIU458759:KIV458759 KSQ458759:KSR458759 LCM458759:LCN458759 LMI458759:LMJ458759 LWE458759:LWF458759 MGA458759:MGB458759 MPW458759:MPX458759 MZS458759:MZT458759 NJO458759:NJP458759 NTK458759:NTL458759 ODG458759:ODH458759 ONC458759:OND458759 OWY458759:OWZ458759 PGU458759:PGV458759 PQQ458759:PQR458759 QAM458759:QAN458759 QKI458759:QKJ458759 QUE458759:QUF458759 REA458759:REB458759 RNW458759:RNX458759 RXS458759:RXT458759 SHO458759:SHP458759 SRK458759:SRL458759 TBG458759:TBH458759 TLC458759:TLD458759 TUY458759:TUZ458759 UEU458759:UEV458759 UOQ458759:UOR458759 UYM458759:UYN458759 VII458759:VIJ458759 VSE458759:VSF458759 WCA458759:WCB458759 WLW458759:WLX458759 WVS458759:WVT458759 K524295:L524295 JG524295:JH524295 TC524295:TD524295 ACY524295:ACZ524295 AMU524295:AMV524295 AWQ524295:AWR524295 BGM524295:BGN524295 BQI524295:BQJ524295 CAE524295:CAF524295 CKA524295:CKB524295 CTW524295:CTX524295 DDS524295:DDT524295 DNO524295:DNP524295 DXK524295:DXL524295 EHG524295:EHH524295 ERC524295:ERD524295 FAY524295:FAZ524295 FKU524295:FKV524295 FUQ524295:FUR524295 GEM524295:GEN524295 GOI524295:GOJ524295 GYE524295:GYF524295 HIA524295:HIB524295 HRW524295:HRX524295 IBS524295:IBT524295 ILO524295:ILP524295 IVK524295:IVL524295 JFG524295:JFH524295 JPC524295:JPD524295 JYY524295:JYZ524295 KIU524295:KIV524295 KSQ524295:KSR524295 LCM524295:LCN524295 LMI524295:LMJ524295 LWE524295:LWF524295 MGA524295:MGB524295 MPW524295:MPX524295 MZS524295:MZT524295 NJO524295:NJP524295 NTK524295:NTL524295 ODG524295:ODH524295 ONC524295:OND524295 OWY524295:OWZ524295 PGU524295:PGV524295 PQQ524295:PQR524295 QAM524295:QAN524295 QKI524295:QKJ524295 QUE524295:QUF524295 REA524295:REB524295 RNW524295:RNX524295 RXS524295:RXT524295 SHO524295:SHP524295 SRK524295:SRL524295 TBG524295:TBH524295 TLC524295:TLD524295 TUY524295:TUZ524295 UEU524295:UEV524295 UOQ524295:UOR524295 UYM524295:UYN524295 VII524295:VIJ524295 VSE524295:VSF524295 WCA524295:WCB524295 WLW524295:WLX524295 WVS524295:WVT524295 K589831:L589831 JG589831:JH589831 TC589831:TD589831 ACY589831:ACZ589831 AMU589831:AMV589831 AWQ589831:AWR589831 BGM589831:BGN589831 BQI589831:BQJ589831 CAE589831:CAF589831 CKA589831:CKB589831 CTW589831:CTX589831 DDS589831:DDT589831 DNO589831:DNP589831 DXK589831:DXL589831 EHG589831:EHH589831 ERC589831:ERD589831 FAY589831:FAZ589831 FKU589831:FKV589831 FUQ589831:FUR589831 GEM589831:GEN589831 GOI589831:GOJ589831 GYE589831:GYF589831 HIA589831:HIB589831 HRW589831:HRX589831 IBS589831:IBT589831 ILO589831:ILP589831 IVK589831:IVL589831 JFG589831:JFH589831 JPC589831:JPD589831 JYY589831:JYZ589831 KIU589831:KIV589831 KSQ589831:KSR589831 LCM589831:LCN589831 LMI589831:LMJ589831 LWE589831:LWF589831 MGA589831:MGB589831 MPW589831:MPX589831 MZS589831:MZT589831 NJO589831:NJP589831 NTK589831:NTL589831 ODG589831:ODH589831 ONC589831:OND589831 OWY589831:OWZ589831 PGU589831:PGV589831 PQQ589831:PQR589831 QAM589831:QAN589831 QKI589831:QKJ589831 QUE589831:QUF589831 REA589831:REB589831 RNW589831:RNX589831 RXS589831:RXT589831 SHO589831:SHP589831 SRK589831:SRL589831 TBG589831:TBH589831 TLC589831:TLD589831 TUY589831:TUZ589831 UEU589831:UEV589831 UOQ589831:UOR589831 UYM589831:UYN589831 VII589831:VIJ589831 VSE589831:VSF589831 WCA589831:WCB589831 WLW589831:WLX589831 WVS589831:WVT589831 K655367:L655367 JG655367:JH655367 TC655367:TD655367 ACY655367:ACZ655367 AMU655367:AMV655367 AWQ655367:AWR655367 BGM655367:BGN655367 BQI655367:BQJ655367 CAE655367:CAF655367 CKA655367:CKB655367 CTW655367:CTX655367 DDS655367:DDT655367 DNO655367:DNP655367 DXK655367:DXL655367 EHG655367:EHH655367 ERC655367:ERD655367 FAY655367:FAZ655367 FKU655367:FKV655367 FUQ655367:FUR655367 GEM655367:GEN655367 GOI655367:GOJ655367 GYE655367:GYF655367 HIA655367:HIB655367 HRW655367:HRX655367 IBS655367:IBT655367 ILO655367:ILP655367 IVK655367:IVL655367 JFG655367:JFH655367 JPC655367:JPD655367 JYY655367:JYZ655367 KIU655367:KIV655367 KSQ655367:KSR655367 LCM655367:LCN655367 LMI655367:LMJ655367 LWE655367:LWF655367 MGA655367:MGB655367 MPW655367:MPX655367 MZS655367:MZT655367 NJO655367:NJP655367 NTK655367:NTL655367 ODG655367:ODH655367 ONC655367:OND655367 OWY655367:OWZ655367 PGU655367:PGV655367 PQQ655367:PQR655367 QAM655367:QAN655367 QKI655367:QKJ655367 QUE655367:QUF655367 REA655367:REB655367 RNW655367:RNX655367 RXS655367:RXT655367 SHO655367:SHP655367 SRK655367:SRL655367 TBG655367:TBH655367 TLC655367:TLD655367 TUY655367:TUZ655367 UEU655367:UEV655367 UOQ655367:UOR655367 UYM655367:UYN655367 VII655367:VIJ655367 VSE655367:VSF655367 WCA655367:WCB655367 WLW655367:WLX655367 WVS655367:WVT655367 K720903:L720903 JG720903:JH720903 TC720903:TD720903 ACY720903:ACZ720903 AMU720903:AMV720903 AWQ720903:AWR720903 BGM720903:BGN720903 BQI720903:BQJ720903 CAE720903:CAF720903 CKA720903:CKB720903 CTW720903:CTX720903 DDS720903:DDT720903 DNO720903:DNP720903 DXK720903:DXL720903 EHG720903:EHH720903 ERC720903:ERD720903 FAY720903:FAZ720903 FKU720903:FKV720903 FUQ720903:FUR720903 GEM720903:GEN720903 GOI720903:GOJ720903 GYE720903:GYF720903 HIA720903:HIB720903 HRW720903:HRX720903 IBS720903:IBT720903 ILO720903:ILP720903 IVK720903:IVL720903 JFG720903:JFH720903 JPC720903:JPD720903 JYY720903:JYZ720903 KIU720903:KIV720903 KSQ720903:KSR720903 LCM720903:LCN720903 LMI720903:LMJ720903 LWE720903:LWF720903 MGA720903:MGB720903 MPW720903:MPX720903 MZS720903:MZT720903 NJO720903:NJP720903 NTK720903:NTL720903 ODG720903:ODH720903 ONC720903:OND720903 OWY720903:OWZ720903 PGU720903:PGV720903 PQQ720903:PQR720903 QAM720903:QAN720903 QKI720903:QKJ720903 QUE720903:QUF720903 REA720903:REB720903 RNW720903:RNX720903 RXS720903:RXT720903 SHO720903:SHP720903 SRK720903:SRL720903 TBG720903:TBH720903 TLC720903:TLD720903 TUY720903:TUZ720903 UEU720903:UEV720903 UOQ720903:UOR720903 UYM720903:UYN720903 VII720903:VIJ720903 VSE720903:VSF720903 WCA720903:WCB720903 WLW720903:WLX720903 WVS720903:WVT720903 K786439:L786439 JG786439:JH786439 TC786439:TD786439 ACY786439:ACZ786439 AMU786439:AMV786439 AWQ786439:AWR786439 BGM786439:BGN786439 BQI786439:BQJ786439 CAE786439:CAF786439 CKA786439:CKB786439 CTW786439:CTX786439 DDS786439:DDT786439 DNO786439:DNP786439 DXK786439:DXL786439 EHG786439:EHH786439 ERC786439:ERD786439 FAY786439:FAZ786439 FKU786439:FKV786439 FUQ786439:FUR786439 GEM786439:GEN786439 GOI786439:GOJ786439 GYE786439:GYF786439 HIA786439:HIB786439 HRW786439:HRX786439 IBS786439:IBT786439 ILO786439:ILP786439 IVK786439:IVL786439 JFG786439:JFH786439 JPC786439:JPD786439 JYY786439:JYZ786439 KIU786439:KIV786439 KSQ786439:KSR786439 LCM786439:LCN786439 LMI786439:LMJ786439 LWE786439:LWF786439 MGA786439:MGB786439 MPW786439:MPX786439 MZS786439:MZT786439 NJO786439:NJP786439 NTK786439:NTL786439 ODG786439:ODH786439 ONC786439:OND786439 OWY786439:OWZ786439 PGU786439:PGV786439 PQQ786439:PQR786439 QAM786439:QAN786439 QKI786439:QKJ786439 QUE786439:QUF786439 REA786439:REB786439 RNW786439:RNX786439 RXS786439:RXT786439 SHO786439:SHP786439 SRK786439:SRL786439 TBG786439:TBH786439 TLC786439:TLD786439 TUY786439:TUZ786439 UEU786439:UEV786439 UOQ786439:UOR786439 UYM786439:UYN786439 VII786439:VIJ786439 VSE786439:VSF786439 WCA786439:WCB786439 WLW786439:WLX786439 WVS786439:WVT786439 K851975:L851975 JG851975:JH851975 TC851975:TD851975 ACY851975:ACZ851975 AMU851975:AMV851975 AWQ851975:AWR851975 BGM851975:BGN851975 BQI851975:BQJ851975 CAE851975:CAF851975 CKA851975:CKB851975 CTW851975:CTX851975 DDS851975:DDT851975 DNO851975:DNP851975 DXK851975:DXL851975 EHG851975:EHH851975 ERC851975:ERD851975 FAY851975:FAZ851975 FKU851975:FKV851975 FUQ851975:FUR851975 GEM851975:GEN851975 GOI851975:GOJ851975 GYE851975:GYF851975 HIA851975:HIB851975 HRW851975:HRX851975 IBS851975:IBT851975 ILO851975:ILP851975 IVK851975:IVL851975 JFG851975:JFH851975 JPC851975:JPD851975 JYY851975:JYZ851975 KIU851975:KIV851975 KSQ851975:KSR851975 LCM851975:LCN851975 LMI851975:LMJ851975 LWE851975:LWF851975 MGA851975:MGB851975 MPW851975:MPX851975 MZS851975:MZT851975 NJO851975:NJP851975 NTK851975:NTL851975 ODG851975:ODH851975 ONC851975:OND851975 OWY851975:OWZ851975 PGU851975:PGV851975 PQQ851975:PQR851975 QAM851975:QAN851975 QKI851975:QKJ851975 QUE851975:QUF851975 REA851975:REB851975 RNW851975:RNX851975 RXS851975:RXT851975 SHO851975:SHP851975 SRK851975:SRL851975 TBG851975:TBH851975 TLC851975:TLD851975 TUY851975:TUZ851975 UEU851975:UEV851975 UOQ851975:UOR851975 UYM851975:UYN851975 VII851975:VIJ851975 VSE851975:VSF851975 WCA851975:WCB851975 WLW851975:WLX851975 WVS851975:WVT851975 K917511:L917511 JG917511:JH917511 TC917511:TD917511 ACY917511:ACZ917511 AMU917511:AMV917511 AWQ917511:AWR917511 BGM917511:BGN917511 BQI917511:BQJ917511 CAE917511:CAF917511 CKA917511:CKB917511 CTW917511:CTX917511 DDS917511:DDT917511 DNO917511:DNP917511 DXK917511:DXL917511 EHG917511:EHH917511 ERC917511:ERD917511 FAY917511:FAZ917511 FKU917511:FKV917511 FUQ917511:FUR917511 GEM917511:GEN917511 GOI917511:GOJ917511 GYE917511:GYF917511 HIA917511:HIB917511 HRW917511:HRX917511 IBS917511:IBT917511 ILO917511:ILP917511 IVK917511:IVL917511 JFG917511:JFH917511 JPC917511:JPD917511 JYY917511:JYZ917511 KIU917511:KIV917511 KSQ917511:KSR917511 LCM917511:LCN917511 LMI917511:LMJ917511 LWE917511:LWF917511 MGA917511:MGB917511 MPW917511:MPX917511 MZS917511:MZT917511 NJO917511:NJP917511 NTK917511:NTL917511 ODG917511:ODH917511 ONC917511:OND917511 OWY917511:OWZ917511 PGU917511:PGV917511 PQQ917511:PQR917511 QAM917511:QAN917511 QKI917511:QKJ917511 QUE917511:QUF917511 REA917511:REB917511 RNW917511:RNX917511 RXS917511:RXT917511 SHO917511:SHP917511 SRK917511:SRL917511 TBG917511:TBH917511 TLC917511:TLD917511 TUY917511:TUZ917511 UEU917511:UEV917511 UOQ917511:UOR917511 UYM917511:UYN917511 VII917511:VIJ917511 VSE917511:VSF917511 WCA917511:WCB917511 WLW917511:WLX917511 WVS917511:WVT917511 K983047:L983047 JG983047:JH983047 TC983047:TD983047 ACY983047:ACZ983047 AMU983047:AMV983047 AWQ983047:AWR983047 BGM983047:BGN983047 BQI983047:BQJ983047 CAE983047:CAF983047 CKA983047:CKB983047 CTW983047:CTX983047 DDS983047:DDT983047 DNO983047:DNP983047 DXK983047:DXL983047 EHG983047:EHH983047 ERC983047:ERD983047 FAY983047:FAZ983047 FKU983047:FKV983047 FUQ983047:FUR983047 GEM983047:GEN983047 GOI983047:GOJ983047 GYE983047:GYF983047 HIA983047:HIB983047 HRW983047:HRX983047 IBS983047:IBT983047 ILO983047:ILP983047 IVK983047:IVL983047 JFG983047:JFH983047 JPC983047:JPD983047 JYY983047:JYZ983047 KIU983047:KIV983047 KSQ983047:KSR983047 LCM983047:LCN983047 LMI983047:LMJ983047 LWE983047:LWF983047 MGA983047:MGB983047 MPW983047:MPX983047 MZS983047:MZT983047 NJO983047:NJP983047 NTK983047:NTL983047 ODG983047:ODH983047 ONC983047:OND983047 OWY983047:OWZ983047 PGU983047:PGV983047 PQQ983047:PQR983047 QAM983047:QAN983047 QKI983047:QKJ983047 QUE983047:QUF983047 REA983047:REB983047 RNW983047:RNX983047 RXS983047:RXT983047 SHO983047:SHP983047 SRK983047:SRL983047 TBG983047:TBH983047 TLC983047:TLD983047 TUY983047:TUZ983047 UEU983047:UEV983047 UOQ983047:UOR983047 UYM983047:UYN983047 VII983047:VIJ983047 VSE983047:VSF983047 WCA983047:WCB983047 WLW983047:WLX983047 K65581:L65583 C983050:J983050 K983064:L983064 C917514:J917514 K917528:L917528 C851978:J851978 K851992:L851992 C786442:J786442 K786456:L786456 C720906:J720906 K720920:L720920 C655370:J655370 K655384:L655384 C589834:J589834 K589848:L589848 C524298:J524298 K524312:L524312 C458762:J458762 K458776:L458776 C393226:J393226 K393240:L393240 C327690:J327690 K327704:L327704 C262154:J262154 K262168:L262168 C196618:J196618 K196632:L196632 C131082:J131082 K131096:L131096 C65546:J65546 K65560:L65560 C983055:J983056 K983069:L983070 C917519:J917520 K917533:L917534 C851983:J851984 K851997:L851998 C786447:J786448 K786461:L786462 C720911:J720912 K720925:L720926 C655375:J655376 K655389:L655390 C589839:J589840 K589853:L589854 C524303:J524304 K524317:L524318 C458767:J458768 K458781:L458782 C393231:J393232 K393245:L393246 C327695:J327696 K327709:L327710 C262159:J262160 K262173:L262174 C196623:J196624 K196637:L196638 C131087:J131088 K131101:L131102 C65551:J65552 K65565:L65566 C983052:J983052 K983066:L983066 C917516:J917516 K917530:L917530 C851980:J851980 K851994:L851994 C786444:J786444 K786458:L786458 C720908:J720908 K720922:L720922 C655372:J655372 K655386:L655386 C589836:J589836 K589850:L589850 C524300:J524300 K524314:L524314 C458764:J458764 K458778:L458778 C393228:J393228 K393242:L393242 C327692:J327692 K327706:L327706 C262156:J262156 K262170:L262170 C196620:J196620 K196634:L196634 C131084:J131084 K131098:L131098 C65548:J65548 K65562:L65562 I983071:J983073 K983085:L983087 I917535:J917537 K917549:L917551 I851999:J852001 K852013:L852015 I786463:J786465 K786477:L786479 I720927:J720929 K720941:L720943 I655391:J655393 K655405:L655407 I589855:J589857 K589869:L589871 I524319:J524321 K524333:L524335 I458783:J458785 K458797:L458799 I393247:J393249 K393261:L393263 I327711:J327713 K327725:L327727 I262175:J262177 K262189:L262191 I196639:J196641 K196653:L196655 I131103:J131105 K131117:L131119 I65567:J65569 C24:L24</xm:sqref>
        </x14:dataValidation>
        <x14:dataValidation type="whole" allowBlank="1" showInputMessage="1" showErrorMessage="1" xr:uid="{2301C685-20CA-4211-86B6-5287C18F026D}">
          <x14:formula1>
            <xm:f>11111</xm:f>
          </x14:formula1>
          <x14:formula2>
            <xm:f>22222</xm:f>
          </x14:formula2>
          <xm:sqref>I40 JE40 TA40 ACW40 AMS40 AWO40 BGK40 BQG40 CAC40 CJY40 CTU40 DDQ40 DNM40 DXI40 EHE40 ERA40 FAW40 FKS40 FUO40 GEK40 GOG40 GYC40 HHY40 HRU40 IBQ40 ILM40 IVI40 JFE40 JPA40 JYW40 KIS40 KSO40 LCK40 LMG40 LWC40 MFY40 MPU40 MZQ40 NJM40 NTI40 ODE40 ONA40 OWW40 PGS40 PQO40 QAK40 QKG40 QUC40 RDY40 RNU40 RXQ40 SHM40 SRI40 TBE40 TLA40 TUW40 UES40 UOO40 UYK40 VIG40 VSC40 WBY40 WLU40 WVQ40 I65562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I131098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I196634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I262170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I327706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I393242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I458778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I524314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I589850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I655386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I720922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I786458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I851994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I917530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I983066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K131099:L131100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H65569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H131105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H196641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H262177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H327713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H393249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H458785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H524321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H589857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H655393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H720929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H786465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H852001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H917537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H983073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C39:F39 IY39:JB39 SU39:SX39 ACQ39:ACT39 AMM39:AMP39 AWI39:AWL39 BGE39:BGH39 BQA39:BQD39 BZW39:BZZ39 CJS39:CJV39 CTO39:CTR39 DDK39:DDN39 DNG39:DNJ39 DXC39:DXF39 EGY39:EHB39 EQU39:EQX39 FAQ39:FAT39 FKM39:FKP39 FUI39:FUL39 GEE39:GEH39 GOA39:GOD39 GXW39:GXZ39 HHS39:HHV39 HRO39:HRR39 IBK39:IBN39 ILG39:ILJ39 IVC39:IVF39 JEY39:JFB39 JOU39:JOX39 JYQ39:JYT39 KIM39:KIP39 KSI39:KSL39 LCE39:LCH39 LMA39:LMD39 LVW39:LVZ39 MFS39:MFV39 MPO39:MPR39 MZK39:MZN39 NJG39:NJJ39 NTC39:NTF39 OCY39:ODB39 OMU39:OMX39 OWQ39:OWT39 PGM39:PGP39 PQI39:PQL39 QAE39:QAH39 QKA39:QKD39 QTW39:QTZ39 RDS39:RDV39 RNO39:RNR39 RXK39:RXN39 SHG39:SHJ39 SRC39:SRF39 TAY39:TBB39 TKU39:TKX39 TUQ39:TUT39 UEM39:UEP39 UOI39:UOL39 UYE39:UYH39 VIA39:VID39 VRW39:VRZ39 WBS39:WBV39 WLO39:WLR39 WVK39:WVN39 C65561:F65561 IY65575:JB65575 SU65575:SX65575 ACQ65575:ACT65575 AMM65575:AMP65575 AWI65575:AWL65575 BGE65575:BGH65575 BQA65575:BQD65575 BZW65575:BZZ65575 CJS65575:CJV65575 CTO65575:CTR65575 DDK65575:DDN65575 DNG65575:DNJ65575 DXC65575:DXF65575 EGY65575:EHB65575 EQU65575:EQX65575 FAQ65575:FAT65575 FKM65575:FKP65575 FUI65575:FUL65575 GEE65575:GEH65575 GOA65575:GOD65575 GXW65575:GXZ65575 HHS65575:HHV65575 HRO65575:HRR65575 IBK65575:IBN65575 ILG65575:ILJ65575 IVC65575:IVF65575 JEY65575:JFB65575 JOU65575:JOX65575 JYQ65575:JYT65575 KIM65575:KIP65575 KSI65575:KSL65575 LCE65575:LCH65575 LMA65575:LMD65575 LVW65575:LVZ65575 MFS65575:MFV65575 MPO65575:MPR65575 MZK65575:MZN65575 NJG65575:NJJ65575 NTC65575:NTF65575 OCY65575:ODB65575 OMU65575:OMX65575 OWQ65575:OWT65575 PGM65575:PGP65575 PQI65575:PQL65575 QAE65575:QAH65575 QKA65575:QKD65575 QTW65575:QTZ65575 RDS65575:RDV65575 RNO65575:RNR65575 RXK65575:RXN65575 SHG65575:SHJ65575 SRC65575:SRF65575 TAY65575:TBB65575 TKU65575:TKX65575 TUQ65575:TUT65575 UEM65575:UEP65575 UOI65575:UOL65575 UYE65575:UYH65575 VIA65575:VID65575 VRW65575:VRZ65575 WBS65575:WBV65575 WLO65575:WLR65575 WVK65575:WVN65575 C131097:F131097 IY131111:JB131111 SU131111:SX131111 ACQ131111:ACT131111 AMM131111:AMP131111 AWI131111:AWL131111 BGE131111:BGH131111 BQA131111:BQD131111 BZW131111:BZZ131111 CJS131111:CJV131111 CTO131111:CTR131111 DDK131111:DDN131111 DNG131111:DNJ131111 DXC131111:DXF131111 EGY131111:EHB131111 EQU131111:EQX131111 FAQ131111:FAT131111 FKM131111:FKP131111 FUI131111:FUL131111 GEE131111:GEH131111 GOA131111:GOD131111 GXW131111:GXZ131111 HHS131111:HHV131111 HRO131111:HRR131111 IBK131111:IBN131111 ILG131111:ILJ131111 IVC131111:IVF131111 JEY131111:JFB131111 JOU131111:JOX131111 JYQ131111:JYT131111 KIM131111:KIP131111 KSI131111:KSL131111 LCE131111:LCH131111 LMA131111:LMD131111 LVW131111:LVZ131111 MFS131111:MFV131111 MPO131111:MPR131111 MZK131111:MZN131111 NJG131111:NJJ131111 NTC131111:NTF131111 OCY131111:ODB131111 OMU131111:OMX131111 OWQ131111:OWT131111 PGM131111:PGP131111 PQI131111:PQL131111 QAE131111:QAH131111 QKA131111:QKD131111 QTW131111:QTZ131111 RDS131111:RDV131111 RNO131111:RNR131111 RXK131111:RXN131111 SHG131111:SHJ131111 SRC131111:SRF131111 TAY131111:TBB131111 TKU131111:TKX131111 TUQ131111:TUT131111 UEM131111:UEP131111 UOI131111:UOL131111 UYE131111:UYH131111 VIA131111:VID131111 VRW131111:VRZ131111 WBS131111:WBV131111 WLO131111:WLR131111 WVK131111:WVN131111 C196633:F196633 IY196647:JB196647 SU196647:SX196647 ACQ196647:ACT196647 AMM196647:AMP196647 AWI196647:AWL196647 BGE196647:BGH196647 BQA196647:BQD196647 BZW196647:BZZ196647 CJS196647:CJV196647 CTO196647:CTR196647 DDK196647:DDN196647 DNG196647:DNJ196647 DXC196647:DXF196647 EGY196647:EHB196647 EQU196647:EQX196647 FAQ196647:FAT196647 FKM196647:FKP196647 FUI196647:FUL196647 GEE196647:GEH196647 GOA196647:GOD196647 GXW196647:GXZ196647 HHS196647:HHV196647 HRO196647:HRR196647 IBK196647:IBN196647 ILG196647:ILJ196647 IVC196647:IVF196647 JEY196647:JFB196647 JOU196647:JOX196647 JYQ196647:JYT196647 KIM196647:KIP196647 KSI196647:KSL196647 LCE196647:LCH196647 LMA196647:LMD196647 LVW196647:LVZ196647 MFS196647:MFV196647 MPO196647:MPR196647 MZK196647:MZN196647 NJG196647:NJJ196647 NTC196647:NTF196647 OCY196647:ODB196647 OMU196647:OMX196647 OWQ196647:OWT196647 PGM196647:PGP196647 PQI196647:PQL196647 QAE196647:QAH196647 QKA196647:QKD196647 QTW196647:QTZ196647 RDS196647:RDV196647 RNO196647:RNR196647 RXK196647:RXN196647 SHG196647:SHJ196647 SRC196647:SRF196647 TAY196647:TBB196647 TKU196647:TKX196647 TUQ196647:TUT196647 UEM196647:UEP196647 UOI196647:UOL196647 UYE196647:UYH196647 VIA196647:VID196647 VRW196647:VRZ196647 WBS196647:WBV196647 WLO196647:WLR196647 WVK196647:WVN196647 C262169:F262169 IY262183:JB262183 SU262183:SX262183 ACQ262183:ACT262183 AMM262183:AMP262183 AWI262183:AWL262183 BGE262183:BGH262183 BQA262183:BQD262183 BZW262183:BZZ262183 CJS262183:CJV262183 CTO262183:CTR262183 DDK262183:DDN262183 DNG262183:DNJ262183 DXC262183:DXF262183 EGY262183:EHB262183 EQU262183:EQX262183 FAQ262183:FAT262183 FKM262183:FKP262183 FUI262183:FUL262183 GEE262183:GEH262183 GOA262183:GOD262183 GXW262183:GXZ262183 HHS262183:HHV262183 HRO262183:HRR262183 IBK262183:IBN262183 ILG262183:ILJ262183 IVC262183:IVF262183 JEY262183:JFB262183 JOU262183:JOX262183 JYQ262183:JYT262183 KIM262183:KIP262183 KSI262183:KSL262183 LCE262183:LCH262183 LMA262183:LMD262183 LVW262183:LVZ262183 MFS262183:MFV262183 MPO262183:MPR262183 MZK262183:MZN262183 NJG262183:NJJ262183 NTC262183:NTF262183 OCY262183:ODB262183 OMU262183:OMX262183 OWQ262183:OWT262183 PGM262183:PGP262183 PQI262183:PQL262183 QAE262183:QAH262183 QKA262183:QKD262183 QTW262183:QTZ262183 RDS262183:RDV262183 RNO262183:RNR262183 RXK262183:RXN262183 SHG262183:SHJ262183 SRC262183:SRF262183 TAY262183:TBB262183 TKU262183:TKX262183 TUQ262183:TUT262183 UEM262183:UEP262183 UOI262183:UOL262183 UYE262183:UYH262183 VIA262183:VID262183 VRW262183:VRZ262183 WBS262183:WBV262183 WLO262183:WLR262183 WVK262183:WVN262183 C327705:F327705 IY327719:JB327719 SU327719:SX327719 ACQ327719:ACT327719 AMM327719:AMP327719 AWI327719:AWL327719 BGE327719:BGH327719 BQA327719:BQD327719 BZW327719:BZZ327719 CJS327719:CJV327719 CTO327719:CTR327719 DDK327719:DDN327719 DNG327719:DNJ327719 DXC327719:DXF327719 EGY327719:EHB327719 EQU327719:EQX327719 FAQ327719:FAT327719 FKM327719:FKP327719 FUI327719:FUL327719 GEE327719:GEH327719 GOA327719:GOD327719 GXW327719:GXZ327719 HHS327719:HHV327719 HRO327719:HRR327719 IBK327719:IBN327719 ILG327719:ILJ327719 IVC327719:IVF327719 JEY327719:JFB327719 JOU327719:JOX327719 JYQ327719:JYT327719 KIM327719:KIP327719 KSI327719:KSL327719 LCE327719:LCH327719 LMA327719:LMD327719 LVW327719:LVZ327719 MFS327719:MFV327719 MPO327719:MPR327719 MZK327719:MZN327719 NJG327719:NJJ327719 NTC327719:NTF327719 OCY327719:ODB327719 OMU327719:OMX327719 OWQ327719:OWT327719 PGM327719:PGP327719 PQI327719:PQL327719 QAE327719:QAH327719 QKA327719:QKD327719 QTW327719:QTZ327719 RDS327719:RDV327719 RNO327719:RNR327719 RXK327719:RXN327719 SHG327719:SHJ327719 SRC327719:SRF327719 TAY327719:TBB327719 TKU327719:TKX327719 TUQ327719:TUT327719 UEM327719:UEP327719 UOI327719:UOL327719 UYE327719:UYH327719 VIA327719:VID327719 VRW327719:VRZ327719 WBS327719:WBV327719 WLO327719:WLR327719 WVK327719:WVN327719 C393241:F393241 IY393255:JB393255 SU393255:SX393255 ACQ393255:ACT393255 AMM393255:AMP393255 AWI393255:AWL393255 BGE393255:BGH393255 BQA393255:BQD393255 BZW393255:BZZ393255 CJS393255:CJV393255 CTO393255:CTR393255 DDK393255:DDN393255 DNG393255:DNJ393255 DXC393255:DXF393255 EGY393255:EHB393255 EQU393255:EQX393255 FAQ393255:FAT393255 FKM393255:FKP393255 FUI393255:FUL393255 GEE393255:GEH393255 GOA393255:GOD393255 GXW393255:GXZ393255 HHS393255:HHV393255 HRO393255:HRR393255 IBK393255:IBN393255 ILG393255:ILJ393255 IVC393255:IVF393255 JEY393255:JFB393255 JOU393255:JOX393255 JYQ393255:JYT393255 KIM393255:KIP393255 KSI393255:KSL393255 LCE393255:LCH393255 LMA393255:LMD393255 LVW393255:LVZ393255 MFS393255:MFV393255 MPO393255:MPR393255 MZK393255:MZN393255 NJG393255:NJJ393255 NTC393255:NTF393255 OCY393255:ODB393255 OMU393255:OMX393255 OWQ393255:OWT393255 PGM393255:PGP393255 PQI393255:PQL393255 QAE393255:QAH393255 QKA393255:QKD393255 QTW393255:QTZ393255 RDS393255:RDV393255 RNO393255:RNR393255 RXK393255:RXN393255 SHG393255:SHJ393255 SRC393255:SRF393255 TAY393255:TBB393255 TKU393255:TKX393255 TUQ393255:TUT393255 UEM393255:UEP393255 UOI393255:UOL393255 UYE393255:UYH393255 VIA393255:VID393255 VRW393255:VRZ393255 WBS393255:WBV393255 WLO393255:WLR393255 WVK393255:WVN393255 C458777:F458777 IY458791:JB458791 SU458791:SX458791 ACQ458791:ACT458791 AMM458791:AMP458791 AWI458791:AWL458791 BGE458791:BGH458791 BQA458791:BQD458791 BZW458791:BZZ458791 CJS458791:CJV458791 CTO458791:CTR458791 DDK458791:DDN458791 DNG458791:DNJ458791 DXC458791:DXF458791 EGY458791:EHB458791 EQU458791:EQX458791 FAQ458791:FAT458791 FKM458791:FKP458791 FUI458791:FUL458791 GEE458791:GEH458791 GOA458791:GOD458791 GXW458791:GXZ458791 HHS458791:HHV458791 HRO458791:HRR458791 IBK458791:IBN458791 ILG458791:ILJ458791 IVC458791:IVF458791 JEY458791:JFB458791 JOU458791:JOX458791 JYQ458791:JYT458791 KIM458791:KIP458791 KSI458791:KSL458791 LCE458791:LCH458791 LMA458791:LMD458791 LVW458791:LVZ458791 MFS458791:MFV458791 MPO458791:MPR458791 MZK458791:MZN458791 NJG458791:NJJ458791 NTC458791:NTF458791 OCY458791:ODB458791 OMU458791:OMX458791 OWQ458791:OWT458791 PGM458791:PGP458791 PQI458791:PQL458791 QAE458791:QAH458791 QKA458791:QKD458791 QTW458791:QTZ458791 RDS458791:RDV458791 RNO458791:RNR458791 RXK458791:RXN458791 SHG458791:SHJ458791 SRC458791:SRF458791 TAY458791:TBB458791 TKU458791:TKX458791 TUQ458791:TUT458791 UEM458791:UEP458791 UOI458791:UOL458791 UYE458791:UYH458791 VIA458791:VID458791 VRW458791:VRZ458791 WBS458791:WBV458791 WLO458791:WLR458791 WVK458791:WVN458791 C524313:F524313 IY524327:JB524327 SU524327:SX524327 ACQ524327:ACT524327 AMM524327:AMP524327 AWI524327:AWL524327 BGE524327:BGH524327 BQA524327:BQD524327 BZW524327:BZZ524327 CJS524327:CJV524327 CTO524327:CTR524327 DDK524327:DDN524327 DNG524327:DNJ524327 DXC524327:DXF524327 EGY524327:EHB524327 EQU524327:EQX524327 FAQ524327:FAT524327 FKM524327:FKP524327 FUI524327:FUL524327 GEE524327:GEH524327 GOA524327:GOD524327 GXW524327:GXZ524327 HHS524327:HHV524327 HRO524327:HRR524327 IBK524327:IBN524327 ILG524327:ILJ524327 IVC524327:IVF524327 JEY524327:JFB524327 JOU524327:JOX524327 JYQ524327:JYT524327 KIM524327:KIP524327 KSI524327:KSL524327 LCE524327:LCH524327 LMA524327:LMD524327 LVW524327:LVZ524327 MFS524327:MFV524327 MPO524327:MPR524327 MZK524327:MZN524327 NJG524327:NJJ524327 NTC524327:NTF524327 OCY524327:ODB524327 OMU524327:OMX524327 OWQ524327:OWT524327 PGM524327:PGP524327 PQI524327:PQL524327 QAE524327:QAH524327 QKA524327:QKD524327 QTW524327:QTZ524327 RDS524327:RDV524327 RNO524327:RNR524327 RXK524327:RXN524327 SHG524327:SHJ524327 SRC524327:SRF524327 TAY524327:TBB524327 TKU524327:TKX524327 TUQ524327:TUT524327 UEM524327:UEP524327 UOI524327:UOL524327 UYE524327:UYH524327 VIA524327:VID524327 VRW524327:VRZ524327 WBS524327:WBV524327 WLO524327:WLR524327 WVK524327:WVN524327 C589849:F589849 IY589863:JB589863 SU589863:SX589863 ACQ589863:ACT589863 AMM589863:AMP589863 AWI589863:AWL589863 BGE589863:BGH589863 BQA589863:BQD589863 BZW589863:BZZ589863 CJS589863:CJV589863 CTO589863:CTR589863 DDK589863:DDN589863 DNG589863:DNJ589863 DXC589863:DXF589863 EGY589863:EHB589863 EQU589863:EQX589863 FAQ589863:FAT589863 FKM589863:FKP589863 FUI589863:FUL589863 GEE589863:GEH589863 GOA589863:GOD589863 GXW589863:GXZ589863 HHS589863:HHV589863 HRO589863:HRR589863 IBK589863:IBN589863 ILG589863:ILJ589863 IVC589863:IVF589863 JEY589863:JFB589863 JOU589863:JOX589863 JYQ589863:JYT589863 KIM589863:KIP589863 KSI589863:KSL589863 LCE589863:LCH589863 LMA589863:LMD589863 LVW589863:LVZ589863 MFS589863:MFV589863 MPO589863:MPR589863 MZK589863:MZN589863 NJG589863:NJJ589863 NTC589863:NTF589863 OCY589863:ODB589863 OMU589863:OMX589863 OWQ589863:OWT589863 PGM589863:PGP589863 PQI589863:PQL589863 QAE589863:QAH589863 QKA589863:QKD589863 QTW589863:QTZ589863 RDS589863:RDV589863 RNO589863:RNR589863 RXK589863:RXN589863 SHG589863:SHJ589863 SRC589863:SRF589863 TAY589863:TBB589863 TKU589863:TKX589863 TUQ589863:TUT589863 UEM589863:UEP589863 UOI589863:UOL589863 UYE589863:UYH589863 VIA589863:VID589863 VRW589863:VRZ589863 WBS589863:WBV589863 WLO589863:WLR589863 WVK589863:WVN589863 C655385:F655385 IY655399:JB655399 SU655399:SX655399 ACQ655399:ACT655399 AMM655399:AMP655399 AWI655399:AWL655399 BGE655399:BGH655399 BQA655399:BQD655399 BZW655399:BZZ655399 CJS655399:CJV655399 CTO655399:CTR655399 DDK655399:DDN655399 DNG655399:DNJ655399 DXC655399:DXF655399 EGY655399:EHB655399 EQU655399:EQX655399 FAQ655399:FAT655399 FKM655399:FKP655399 FUI655399:FUL655399 GEE655399:GEH655399 GOA655399:GOD655399 GXW655399:GXZ655399 HHS655399:HHV655399 HRO655399:HRR655399 IBK655399:IBN655399 ILG655399:ILJ655399 IVC655399:IVF655399 JEY655399:JFB655399 JOU655399:JOX655399 JYQ655399:JYT655399 KIM655399:KIP655399 KSI655399:KSL655399 LCE655399:LCH655399 LMA655399:LMD655399 LVW655399:LVZ655399 MFS655399:MFV655399 MPO655399:MPR655399 MZK655399:MZN655399 NJG655399:NJJ655399 NTC655399:NTF655399 OCY655399:ODB655399 OMU655399:OMX655399 OWQ655399:OWT655399 PGM655399:PGP655399 PQI655399:PQL655399 QAE655399:QAH655399 QKA655399:QKD655399 QTW655399:QTZ655399 RDS655399:RDV655399 RNO655399:RNR655399 RXK655399:RXN655399 SHG655399:SHJ655399 SRC655399:SRF655399 TAY655399:TBB655399 TKU655399:TKX655399 TUQ655399:TUT655399 UEM655399:UEP655399 UOI655399:UOL655399 UYE655399:UYH655399 VIA655399:VID655399 VRW655399:VRZ655399 WBS655399:WBV655399 WLO655399:WLR655399 WVK655399:WVN655399 C720921:F720921 IY720935:JB720935 SU720935:SX720935 ACQ720935:ACT720935 AMM720935:AMP720935 AWI720935:AWL720935 BGE720935:BGH720935 BQA720935:BQD720935 BZW720935:BZZ720935 CJS720935:CJV720935 CTO720935:CTR720935 DDK720935:DDN720935 DNG720935:DNJ720935 DXC720935:DXF720935 EGY720935:EHB720935 EQU720935:EQX720935 FAQ720935:FAT720935 FKM720935:FKP720935 FUI720935:FUL720935 GEE720935:GEH720935 GOA720935:GOD720935 GXW720935:GXZ720935 HHS720935:HHV720935 HRO720935:HRR720935 IBK720935:IBN720935 ILG720935:ILJ720935 IVC720935:IVF720935 JEY720935:JFB720935 JOU720935:JOX720935 JYQ720935:JYT720935 KIM720935:KIP720935 KSI720935:KSL720935 LCE720935:LCH720935 LMA720935:LMD720935 LVW720935:LVZ720935 MFS720935:MFV720935 MPO720935:MPR720935 MZK720935:MZN720935 NJG720935:NJJ720935 NTC720935:NTF720935 OCY720935:ODB720935 OMU720935:OMX720935 OWQ720935:OWT720935 PGM720935:PGP720935 PQI720935:PQL720935 QAE720935:QAH720935 QKA720935:QKD720935 QTW720935:QTZ720935 RDS720935:RDV720935 RNO720935:RNR720935 RXK720935:RXN720935 SHG720935:SHJ720935 SRC720935:SRF720935 TAY720935:TBB720935 TKU720935:TKX720935 TUQ720935:TUT720935 UEM720935:UEP720935 UOI720935:UOL720935 UYE720935:UYH720935 VIA720935:VID720935 VRW720935:VRZ720935 WBS720935:WBV720935 WLO720935:WLR720935 WVK720935:WVN720935 C786457:F786457 IY786471:JB786471 SU786471:SX786471 ACQ786471:ACT786471 AMM786471:AMP786471 AWI786471:AWL786471 BGE786471:BGH786471 BQA786471:BQD786471 BZW786471:BZZ786471 CJS786471:CJV786471 CTO786471:CTR786471 DDK786471:DDN786471 DNG786471:DNJ786471 DXC786471:DXF786471 EGY786471:EHB786471 EQU786471:EQX786471 FAQ786471:FAT786471 FKM786471:FKP786471 FUI786471:FUL786471 GEE786471:GEH786471 GOA786471:GOD786471 GXW786471:GXZ786471 HHS786471:HHV786471 HRO786471:HRR786471 IBK786471:IBN786471 ILG786471:ILJ786471 IVC786471:IVF786471 JEY786471:JFB786471 JOU786471:JOX786471 JYQ786471:JYT786471 KIM786471:KIP786471 KSI786471:KSL786471 LCE786471:LCH786471 LMA786471:LMD786471 LVW786471:LVZ786471 MFS786471:MFV786471 MPO786471:MPR786471 MZK786471:MZN786471 NJG786471:NJJ786471 NTC786471:NTF786471 OCY786471:ODB786471 OMU786471:OMX786471 OWQ786471:OWT786471 PGM786471:PGP786471 PQI786471:PQL786471 QAE786471:QAH786471 QKA786471:QKD786471 QTW786471:QTZ786471 RDS786471:RDV786471 RNO786471:RNR786471 RXK786471:RXN786471 SHG786471:SHJ786471 SRC786471:SRF786471 TAY786471:TBB786471 TKU786471:TKX786471 TUQ786471:TUT786471 UEM786471:UEP786471 UOI786471:UOL786471 UYE786471:UYH786471 VIA786471:VID786471 VRW786471:VRZ786471 WBS786471:WBV786471 WLO786471:WLR786471 WVK786471:WVN786471 C851993:F851993 IY852007:JB852007 SU852007:SX852007 ACQ852007:ACT852007 AMM852007:AMP852007 AWI852007:AWL852007 BGE852007:BGH852007 BQA852007:BQD852007 BZW852007:BZZ852007 CJS852007:CJV852007 CTO852007:CTR852007 DDK852007:DDN852007 DNG852007:DNJ852007 DXC852007:DXF852007 EGY852007:EHB852007 EQU852007:EQX852007 FAQ852007:FAT852007 FKM852007:FKP852007 FUI852007:FUL852007 GEE852007:GEH852007 GOA852007:GOD852007 GXW852007:GXZ852007 HHS852007:HHV852007 HRO852007:HRR852007 IBK852007:IBN852007 ILG852007:ILJ852007 IVC852007:IVF852007 JEY852007:JFB852007 JOU852007:JOX852007 JYQ852007:JYT852007 KIM852007:KIP852007 KSI852007:KSL852007 LCE852007:LCH852007 LMA852007:LMD852007 LVW852007:LVZ852007 MFS852007:MFV852007 MPO852007:MPR852007 MZK852007:MZN852007 NJG852007:NJJ852007 NTC852007:NTF852007 OCY852007:ODB852007 OMU852007:OMX852007 OWQ852007:OWT852007 PGM852007:PGP852007 PQI852007:PQL852007 QAE852007:QAH852007 QKA852007:QKD852007 QTW852007:QTZ852007 RDS852007:RDV852007 RNO852007:RNR852007 RXK852007:RXN852007 SHG852007:SHJ852007 SRC852007:SRF852007 TAY852007:TBB852007 TKU852007:TKX852007 TUQ852007:TUT852007 UEM852007:UEP852007 UOI852007:UOL852007 UYE852007:UYH852007 VIA852007:VID852007 VRW852007:VRZ852007 WBS852007:WBV852007 WLO852007:WLR852007 WVK852007:WVN852007 C917529:F917529 IY917543:JB917543 SU917543:SX917543 ACQ917543:ACT917543 AMM917543:AMP917543 AWI917543:AWL917543 BGE917543:BGH917543 BQA917543:BQD917543 BZW917543:BZZ917543 CJS917543:CJV917543 CTO917543:CTR917543 DDK917543:DDN917543 DNG917543:DNJ917543 DXC917543:DXF917543 EGY917543:EHB917543 EQU917543:EQX917543 FAQ917543:FAT917543 FKM917543:FKP917543 FUI917543:FUL917543 GEE917543:GEH917543 GOA917543:GOD917543 GXW917543:GXZ917543 HHS917543:HHV917543 HRO917543:HRR917543 IBK917543:IBN917543 ILG917543:ILJ917543 IVC917543:IVF917543 JEY917543:JFB917543 JOU917543:JOX917543 JYQ917543:JYT917543 KIM917543:KIP917543 KSI917543:KSL917543 LCE917543:LCH917543 LMA917543:LMD917543 LVW917543:LVZ917543 MFS917543:MFV917543 MPO917543:MPR917543 MZK917543:MZN917543 NJG917543:NJJ917543 NTC917543:NTF917543 OCY917543:ODB917543 OMU917543:OMX917543 OWQ917543:OWT917543 PGM917543:PGP917543 PQI917543:PQL917543 QAE917543:QAH917543 QKA917543:QKD917543 QTW917543:QTZ917543 RDS917543:RDV917543 RNO917543:RNR917543 RXK917543:RXN917543 SHG917543:SHJ917543 SRC917543:SRF917543 TAY917543:TBB917543 TKU917543:TKX917543 TUQ917543:TUT917543 UEM917543:UEP917543 UOI917543:UOL917543 UYE917543:UYH917543 VIA917543:VID917543 VRW917543:VRZ917543 WBS917543:WBV917543 WLO917543:WLR917543 WVK917543:WVN917543 C983065:F983065 IY983079:JB983079 SU983079:SX983079 ACQ983079:ACT983079 AMM983079:AMP983079 AWI983079:AWL983079 BGE983079:BGH983079 BQA983079:BQD983079 BZW983079:BZZ983079 CJS983079:CJV983079 CTO983079:CTR983079 DDK983079:DDN983079 DNG983079:DNJ983079 DXC983079:DXF983079 EGY983079:EHB983079 EQU983079:EQX983079 FAQ983079:FAT983079 FKM983079:FKP983079 FUI983079:FUL983079 GEE983079:GEH983079 GOA983079:GOD983079 GXW983079:GXZ983079 HHS983079:HHV983079 HRO983079:HRR983079 IBK983079:IBN983079 ILG983079:ILJ983079 IVC983079:IVF983079 JEY983079:JFB983079 JOU983079:JOX983079 JYQ983079:JYT983079 KIM983079:KIP983079 KSI983079:KSL983079 LCE983079:LCH983079 LMA983079:LMD983079 LVW983079:LVZ983079 MFS983079:MFV983079 MPO983079:MPR983079 MZK983079:MZN983079 NJG983079:NJJ983079 NTC983079:NTF983079 OCY983079:ODB983079 OMU983079:OMX983079 OWQ983079:OWT983079 PGM983079:PGP983079 PQI983079:PQL983079 QAE983079:QAH983079 QKA983079:QKD983079 QTW983079:QTZ983079 RDS983079:RDV983079 RNO983079:RNR983079 RXK983079:RXN983079 SHG983079:SHJ983079 SRC983079:SRF983079 TAY983079:TBB983079 TKU983079:TKX983079 TUQ983079:TUT983079 UEM983079:UEP983079 UOI983079:UOL983079 UYE983079:UYH983079 VIA983079:VID983079 VRW983079:VRZ983079 WBS983079:WBV983079 WLO983079:WLR983079 WVK983079:WVN983079 C27:L28 IY27:JH28 SU27:TD28 ACQ27:ACZ28 AMM27:AMV28 AWI27:AWR28 BGE27:BGN28 BQA27:BQJ28 BZW27:CAF28 CJS27:CKB28 CTO27:CTX28 DDK27:DDT28 DNG27:DNP28 DXC27:DXL28 EGY27:EHH28 EQU27:ERD28 FAQ27:FAZ28 FKM27:FKV28 FUI27:FUR28 GEE27:GEN28 GOA27:GOJ28 GXW27:GYF28 HHS27:HIB28 HRO27:HRX28 IBK27:IBT28 ILG27:ILP28 IVC27:IVL28 JEY27:JFH28 JOU27:JPD28 JYQ27:JYZ28 KIM27:KIV28 KSI27:KSR28 LCE27:LCN28 LMA27:LMJ28 LVW27:LWF28 MFS27:MGB28 MPO27:MPX28 MZK27:MZT28 NJG27:NJP28 NTC27:NTL28 OCY27:ODH28 OMU27:OND28 OWQ27:OWZ28 PGM27:PGV28 PQI27:PQR28 QAE27:QAN28 QKA27:QKJ28 QTW27:QUF28 RDS27:REB28 RNO27:RNX28 RXK27:RXT28 SHG27:SHP28 SRC27:SRL28 TAY27:TBH28 TKU27:TLD28 TUQ27:TUZ28 UEM27:UEV28 UOI27:UOR28 UYE27:UYN28 VIA27:VIJ28 VRW27:VSF28 WBS27:WCB28 WLO27:WLX28 WVK27:WVT28 IY65563:JH65564 SU65563:TD65564 ACQ65563:ACZ65564 AMM65563:AMV65564 AWI65563:AWR65564 BGE65563:BGN65564 BQA65563:BQJ65564 BZW65563:CAF65564 CJS65563:CKB65564 CTO65563:CTX65564 DDK65563:DDT65564 DNG65563:DNP65564 DXC65563:DXL65564 EGY65563:EHH65564 EQU65563:ERD65564 FAQ65563:FAZ65564 FKM65563:FKV65564 FUI65563:FUR65564 GEE65563:GEN65564 GOA65563:GOJ65564 GXW65563:GYF65564 HHS65563:HIB65564 HRO65563:HRX65564 IBK65563:IBT65564 ILG65563:ILP65564 IVC65563:IVL65564 JEY65563:JFH65564 JOU65563:JPD65564 JYQ65563:JYZ65564 KIM65563:KIV65564 KSI65563:KSR65564 LCE65563:LCN65564 LMA65563:LMJ65564 LVW65563:LWF65564 MFS65563:MGB65564 MPO65563:MPX65564 MZK65563:MZT65564 NJG65563:NJP65564 NTC65563:NTL65564 OCY65563:ODH65564 OMU65563:OND65564 OWQ65563:OWZ65564 PGM65563:PGV65564 PQI65563:PQR65564 QAE65563:QAN65564 QKA65563:QKJ65564 QTW65563:QUF65564 RDS65563:REB65564 RNO65563:RNX65564 RXK65563:RXT65564 SHG65563:SHP65564 SRC65563:SRL65564 TAY65563:TBH65564 TKU65563:TLD65564 TUQ65563:TUZ65564 UEM65563:UEV65564 UOI65563:UOR65564 UYE65563:UYN65564 VIA65563:VIJ65564 VRW65563:VSF65564 WBS65563:WCB65564 WLO65563:WLX65564 WVK65563:WVT65564 IY131099:JH131100 SU131099:TD131100 ACQ131099:ACZ131100 AMM131099:AMV131100 AWI131099:AWR131100 BGE131099:BGN131100 BQA131099:BQJ131100 BZW131099:CAF131100 CJS131099:CKB131100 CTO131099:CTX131100 DDK131099:DDT131100 DNG131099:DNP131100 DXC131099:DXL131100 EGY131099:EHH131100 EQU131099:ERD131100 FAQ131099:FAZ131100 FKM131099:FKV131100 FUI131099:FUR131100 GEE131099:GEN131100 GOA131099:GOJ131100 GXW131099:GYF131100 HHS131099:HIB131100 HRO131099:HRX131100 IBK131099:IBT131100 ILG131099:ILP131100 IVC131099:IVL131100 JEY131099:JFH131100 JOU131099:JPD131100 JYQ131099:JYZ131100 KIM131099:KIV131100 KSI131099:KSR131100 LCE131099:LCN131100 LMA131099:LMJ131100 LVW131099:LWF131100 MFS131099:MGB131100 MPO131099:MPX131100 MZK131099:MZT131100 NJG131099:NJP131100 NTC131099:NTL131100 OCY131099:ODH131100 OMU131099:OND131100 OWQ131099:OWZ131100 PGM131099:PGV131100 PQI131099:PQR131100 QAE131099:QAN131100 QKA131099:QKJ131100 QTW131099:QUF131100 RDS131099:REB131100 RNO131099:RNX131100 RXK131099:RXT131100 SHG131099:SHP131100 SRC131099:SRL131100 TAY131099:TBH131100 TKU131099:TLD131100 TUQ131099:TUZ131100 UEM131099:UEV131100 UOI131099:UOR131100 UYE131099:UYN131100 VIA131099:VIJ131100 VRW131099:VSF131100 WBS131099:WCB131100 WLO131099:WLX131100 WVK131099:WVT131100 IY196635:JH196636 SU196635:TD196636 ACQ196635:ACZ196636 AMM196635:AMV196636 AWI196635:AWR196636 BGE196635:BGN196636 BQA196635:BQJ196636 BZW196635:CAF196636 CJS196635:CKB196636 CTO196635:CTX196636 DDK196635:DDT196636 DNG196635:DNP196636 DXC196635:DXL196636 EGY196635:EHH196636 EQU196635:ERD196636 FAQ196635:FAZ196636 FKM196635:FKV196636 FUI196635:FUR196636 GEE196635:GEN196636 GOA196635:GOJ196636 GXW196635:GYF196636 HHS196635:HIB196636 HRO196635:HRX196636 IBK196635:IBT196636 ILG196635:ILP196636 IVC196635:IVL196636 JEY196635:JFH196636 JOU196635:JPD196636 JYQ196635:JYZ196636 KIM196635:KIV196636 KSI196635:KSR196636 LCE196635:LCN196636 LMA196635:LMJ196636 LVW196635:LWF196636 MFS196635:MGB196636 MPO196635:MPX196636 MZK196635:MZT196636 NJG196635:NJP196636 NTC196635:NTL196636 OCY196635:ODH196636 OMU196635:OND196636 OWQ196635:OWZ196636 PGM196635:PGV196636 PQI196635:PQR196636 QAE196635:QAN196636 QKA196635:QKJ196636 QTW196635:QUF196636 RDS196635:REB196636 RNO196635:RNX196636 RXK196635:RXT196636 SHG196635:SHP196636 SRC196635:SRL196636 TAY196635:TBH196636 TKU196635:TLD196636 TUQ196635:TUZ196636 UEM196635:UEV196636 UOI196635:UOR196636 UYE196635:UYN196636 VIA196635:VIJ196636 VRW196635:VSF196636 WBS196635:WCB196636 WLO196635:WLX196636 WVK196635:WVT196636 IY262171:JH262172 SU262171:TD262172 ACQ262171:ACZ262172 AMM262171:AMV262172 AWI262171:AWR262172 BGE262171:BGN262172 BQA262171:BQJ262172 BZW262171:CAF262172 CJS262171:CKB262172 CTO262171:CTX262172 DDK262171:DDT262172 DNG262171:DNP262172 DXC262171:DXL262172 EGY262171:EHH262172 EQU262171:ERD262172 FAQ262171:FAZ262172 FKM262171:FKV262172 FUI262171:FUR262172 GEE262171:GEN262172 GOA262171:GOJ262172 GXW262171:GYF262172 HHS262171:HIB262172 HRO262171:HRX262172 IBK262171:IBT262172 ILG262171:ILP262172 IVC262171:IVL262172 JEY262171:JFH262172 JOU262171:JPD262172 JYQ262171:JYZ262172 KIM262171:KIV262172 KSI262171:KSR262172 LCE262171:LCN262172 LMA262171:LMJ262172 LVW262171:LWF262172 MFS262171:MGB262172 MPO262171:MPX262172 MZK262171:MZT262172 NJG262171:NJP262172 NTC262171:NTL262172 OCY262171:ODH262172 OMU262171:OND262172 OWQ262171:OWZ262172 PGM262171:PGV262172 PQI262171:PQR262172 QAE262171:QAN262172 QKA262171:QKJ262172 QTW262171:QUF262172 RDS262171:REB262172 RNO262171:RNX262172 RXK262171:RXT262172 SHG262171:SHP262172 SRC262171:SRL262172 TAY262171:TBH262172 TKU262171:TLD262172 TUQ262171:TUZ262172 UEM262171:UEV262172 UOI262171:UOR262172 UYE262171:UYN262172 VIA262171:VIJ262172 VRW262171:VSF262172 WBS262171:WCB262172 WLO262171:WLX262172 WVK262171:WVT262172 IY327707:JH327708 SU327707:TD327708 ACQ327707:ACZ327708 AMM327707:AMV327708 AWI327707:AWR327708 BGE327707:BGN327708 BQA327707:BQJ327708 BZW327707:CAF327708 CJS327707:CKB327708 CTO327707:CTX327708 DDK327707:DDT327708 DNG327707:DNP327708 DXC327707:DXL327708 EGY327707:EHH327708 EQU327707:ERD327708 FAQ327707:FAZ327708 FKM327707:FKV327708 FUI327707:FUR327708 GEE327707:GEN327708 GOA327707:GOJ327708 GXW327707:GYF327708 HHS327707:HIB327708 HRO327707:HRX327708 IBK327707:IBT327708 ILG327707:ILP327708 IVC327707:IVL327708 JEY327707:JFH327708 JOU327707:JPD327708 JYQ327707:JYZ327708 KIM327707:KIV327708 KSI327707:KSR327708 LCE327707:LCN327708 LMA327707:LMJ327708 LVW327707:LWF327708 MFS327707:MGB327708 MPO327707:MPX327708 MZK327707:MZT327708 NJG327707:NJP327708 NTC327707:NTL327708 OCY327707:ODH327708 OMU327707:OND327708 OWQ327707:OWZ327708 PGM327707:PGV327708 PQI327707:PQR327708 QAE327707:QAN327708 QKA327707:QKJ327708 QTW327707:QUF327708 RDS327707:REB327708 RNO327707:RNX327708 RXK327707:RXT327708 SHG327707:SHP327708 SRC327707:SRL327708 TAY327707:TBH327708 TKU327707:TLD327708 TUQ327707:TUZ327708 UEM327707:UEV327708 UOI327707:UOR327708 UYE327707:UYN327708 VIA327707:VIJ327708 VRW327707:VSF327708 WBS327707:WCB327708 WLO327707:WLX327708 WVK327707:WVT327708 IY393243:JH393244 SU393243:TD393244 ACQ393243:ACZ393244 AMM393243:AMV393244 AWI393243:AWR393244 BGE393243:BGN393244 BQA393243:BQJ393244 BZW393243:CAF393244 CJS393243:CKB393244 CTO393243:CTX393244 DDK393243:DDT393244 DNG393243:DNP393244 DXC393243:DXL393244 EGY393243:EHH393244 EQU393243:ERD393244 FAQ393243:FAZ393244 FKM393243:FKV393244 FUI393243:FUR393244 GEE393243:GEN393244 GOA393243:GOJ393244 GXW393243:GYF393244 HHS393243:HIB393244 HRO393243:HRX393244 IBK393243:IBT393244 ILG393243:ILP393244 IVC393243:IVL393244 JEY393243:JFH393244 JOU393243:JPD393244 JYQ393243:JYZ393244 KIM393243:KIV393244 KSI393243:KSR393244 LCE393243:LCN393244 LMA393243:LMJ393244 LVW393243:LWF393244 MFS393243:MGB393244 MPO393243:MPX393244 MZK393243:MZT393244 NJG393243:NJP393244 NTC393243:NTL393244 OCY393243:ODH393244 OMU393243:OND393244 OWQ393243:OWZ393244 PGM393243:PGV393244 PQI393243:PQR393244 QAE393243:QAN393244 QKA393243:QKJ393244 QTW393243:QUF393244 RDS393243:REB393244 RNO393243:RNX393244 RXK393243:RXT393244 SHG393243:SHP393244 SRC393243:SRL393244 TAY393243:TBH393244 TKU393243:TLD393244 TUQ393243:TUZ393244 UEM393243:UEV393244 UOI393243:UOR393244 UYE393243:UYN393244 VIA393243:VIJ393244 VRW393243:VSF393244 WBS393243:WCB393244 WLO393243:WLX393244 WVK393243:WVT393244 IY458779:JH458780 SU458779:TD458780 ACQ458779:ACZ458780 AMM458779:AMV458780 AWI458779:AWR458780 BGE458779:BGN458780 BQA458779:BQJ458780 BZW458779:CAF458780 CJS458779:CKB458780 CTO458779:CTX458780 DDK458779:DDT458780 DNG458779:DNP458780 DXC458779:DXL458780 EGY458779:EHH458780 EQU458779:ERD458780 FAQ458779:FAZ458780 FKM458779:FKV458780 FUI458779:FUR458780 GEE458779:GEN458780 GOA458779:GOJ458780 GXW458779:GYF458780 HHS458779:HIB458780 HRO458779:HRX458780 IBK458779:IBT458780 ILG458779:ILP458780 IVC458779:IVL458780 JEY458779:JFH458780 JOU458779:JPD458780 JYQ458779:JYZ458780 KIM458779:KIV458780 KSI458779:KSR458780 LCE458779:LCN458780 LMA458779:LMJ458780 LVW458779:LWF458780 MFS458779:MGB458780 MPO458779:MPX458780 MZK458779:MZT458780 NJG458779:NJP458780 NTC458779:NTL458780 OCY458779:ODH458780 OMU458779:OND458780 OWQ458779:OWZ458780 PGM458779:PGV458780 PQI458779:PQR458780 QAE458779:QAN458780 QKA458779:QKJ458780 QTW458779:QUF458780 RDS458779:REB458780 RNO458779:RNX458780 RXK458779:RXT458780 SHG458779:SHP458780 SRC458779:SRL458780 TAY458779:TBH458780 TKU458779:TLD458780 TUQ458779:TUZ458780 UEM458779:UEV458780 UOI458779:UOR458780 UYE458779:UYN458780 VIA458779:VIJ458780 VRW458779:VSF458780 WBS458779:WCB458780 WLO458779:WLX458780 WVK458779:WVT458780 IY524315:JH524316 SU524315:TD524316 ACQ524315:ACZ524316 AMM524315:AMV524316 AWI524315:AWR524316 BGE524315:BGN524316 BQA524315:BQJ524316 BZW524315:CAF524316 CJS524315:CKB524316 CTO524315:CTX524316 DDK524315:DDT524316 DNG524315:DNP524316 DXC524315:DXL524316 EGY524315:EHH524316 EQU524315:ERD524316 FAQ524315:FAZ524316 FKM524315:FKV524316 FUI524315:FUR524316 GEE524315:GEN524316 GOA524315:GOJ524316 GXW524315:GYF524316 HHS524315:HIB524316 HRO524315:HRX524316 IBK524315:IBT524316 ILG524315:ILP524316 IVC524315:IVL524316 JEY524315:JFH524316 JOU524315:JPD524316 JYQ524315:JYZ524316 KIM524315:KIV524316 KSI524315:KSR524316 LCE524315:LCN524316 LMA524315:LMJ524316 LVW524315:LWF524316 MFS524315:MGB524316 MPO524315:MPX524316 MZK524315:MZT524316 NJG524315:NJP524316 NTC524315:NTL524316 OCY524315:ODH524316 OMU524315:OND524316 OWQ524315:OWZ524316 PGM524315:PGV524316 PQI524315:PQR524316 QAE524315:QAN524316 QKA524315:QKJ524316 QTW524315:QUF524316 RDS524315:REB524316 RNO524315:RNX524316 RXK524315:RXT524316 SHG524315:SHP524316 SRC524315:SRL524316 TAY524315:TBH524316 TKU524315:TLD524316 TUQ524315:TUZ524316 UEM524315:UEV524316 UOI524315:UOR524316 UYE524315:UYN524316 VIA524315:VIJ524316 VRW524315:VSF524316 WBS524315:WCB524316 WLO524315:WLX524316 WVK524315:WVT524316 IY589851:JH589852 SU589851:TD589852 ACQ589851:ACZ589852 AMM589851:AMV589852 AWI589851:AWR589852 BGE589851:BGN589852 BQA589851:BQJ589852 BZW589851:CAF589852 CJS589851:CKB589852 CTO589851:CTX589852 DDK589851:DDT589852 DNG589851:DNP589852 DXC589851:DXL589852 EGY589851:EHH589852 EQU589851:ERD589852 FAQ589851:FAZ589852 FKM589851:FKV589852 FUI589851:FUR589852 GEE589851:GEN589852 GOA589851:GOJ589852 GXW589851:GYF589852 HHS589851:HIB589852 HRO589851:HRX589852 IBK589851:IBT589852 ILG589851:ILP589852 IVC589851:IVL589852 JEY589851:JFH589852 JOU589851:JPD589852 JYQ589851:JYZ589852 KIM589851:KIV589852 KSI589851:KSR589852 LCE589851:LCN589852 LMA589851:LMJ589852 LVW589851:LWF589852 MFS589851:MGB589852 MPO589851:MPX589852 MZK589851:MZT589852 NJG589851:NJP589852 NTC589851:NTL589852 OCY589851:ODH589852 OMU589851:OND589852 OWQ589851:OWZ589852 PGM589851:PGV589852 PQI589851:PQR589852 QAE589851:QAN589852 QKA589851:QKJ589852 QTW589851:QUF589852 RDS589851:REB589852 RNO589851:RNX589852 RXK589851:RXT589852 SHG589851:SHP589852 SRC589851:SRL589852 TAY589851:TBH589852 TKU589851:TLD589852 TUQ589851:TUZ589852 UEM589851:UEV589852 UOI589851:UOR589852 UYE589851:UYN589852 VIA589851:VIJ589852 VRW589851:VSF589852 WBS589851:WCB589852 WLO589851:WLX589852 WVK589851:WVT589852 IY655387:JH655388 SU655387:TD655388 ACQ655387:ACZ655388 AMM655387:AMV655388 AWI655387:AWR655388 BGE655387:BGN655388 BQA655387:BQJ655388 BZW655387:CAF655388 CJS655387:CKB655388 CTO655387:CTX655388 DDK655387:DDT655388 DNG655387:DNP655388 DXC655387:DXL655388 EGY655387:EHH655388 EQU655387:ERD655388 FAQ655387:FAZ655388 FKM655387:FKV655388 FUI655387:FUR655388 GEE655387:GEN655388 GOA655387:GOJ655388 GXW655387:GYF655388 HHS655387:HIB655388 HRO655387:HRX655388 IBK655387:IBT655388 ILG655387:ILP655388 IVC655387:IVL655388 JEY655387:JFH655388 JOU655387:JPD655388 JYQ655387:JYZ655388 KIM655387:KIV655388 KSI655387:KSR655388 LCE655387:LCN655388 LMA655387:LMJ655388 LVW655387:LWF655388 MFS655387:MGB655388 MPO655387:MPX655388 MZK655387:MZT655388 NJG655387:NJP655388 NTC655387:NTL655388 OCY655387:ODH655388 OMU655387:OND655388 OWQ655387:OWZ655388 PGM655387:PGV655388 PQI655387:PQR655388 QAE655387:QAN655388 QKA655387:QKJ655388 QTW655387:QUF655388 RDS655387:REB655388 RNO655387:RNX655388 RXK655387:RXT655388 SHG655387:SHP655388 SRC655387:SRL655388 TAY655387:TBH655388 TKU655387:TLD655388 TUQ655387:TUZ655388 UEM655387:UEV655388 UOI655387:UOR655388 UYE655387:UYN655388 VIA655387:VIJ655388 VRW655387:VSF655388 WBS655387:WCB655388 WLO655387:WLX655388 WVK655387:WVT655388 IY720923:JH720924 SU720923:TD720924 ACQ720923:ACZ720924 AMM720923:AMV720924 AWI720923:AWR720924 BGE720923:BGN720924 BQA720923:BQJ720924 BZW720923:CAF720924 CJS720923:CKB720924 CTO720923:CTX720924 DDK720923:DDT720924 DNG720923:DNP720924 DXC720923:DXL720924 EGY720923:EHH720924 EQU720923:ERD720924 FAQ720923:FAZ720924 FKM720923:FKV720924 FUI720923:FUR720924 GEE720923:GEN720924 GOA720923:GOJ720924 GXW720923:GYF720924 HHS720923:HIB720924 HRO720923:HRX720924 IBK720923:IBT720924 ILG720923:ILP720924 IVC720923:IVL720924 JEY720923:JFH720924 JOU720923:JPD720924 JYQ720923:JYZ720924 KIM720923:KIV720924 KSI720923:KSR720924 LCE720923:LCN720924 LMA720923:LMJ720924 LVW720923:LWF720924 MFS720923:MGB720924 MPO720923:MPX720924 MZK720923:MZT720924 NJG720923:NJP720924 NTC720923:NTL720924 OCY720923:ODH720924 OMU720923:OND720924 OWQ720923:OWZ720924 PGM720923:PGV720924 PQI720923:PQR720924 QAE720923:QAN720924 QKA720923:QKJ720924 QTW720923:QUF720924 RDS720923:REB720924 RNO720923:RNX720924 RXK720923:RXT720924 SHG720923:SHP720924 SRC720923:SRL720924 TAY720923:TBH720924 TKU720923:TLD720924 TUQ720923:TUZ720924 UEM720923:UEV720924 UOI720923:UOR720924 UYE720923:UYN720924 VIA720923:VIJ720924 VRW720923:VSF720924 WBS720923:WCB720924 WLO720923:WLX720924 WVK720923:WVT720924 IY786459:JH786460 SU786459:TD786460 ACQ786459:ACZ786460 AMM786459:AMV786460 AWI786459:AWR786460 BGE786459:BGN786460 BQA786459:BQJ786460 BZW786459:CAF786460 CJS786459:CKB786460 CTO786459:CTX786460 DDK786459:DDT786460 DNG786459:DNP786460 DXC786459:DXL786460 EGY786459:EHH786460 EQU786459:ERD786460 FAQ786459:FAZ786460 FKM786459:FKV786460 FUI786459:FUR786460 GEE786459:GEN786460 GOA786459:GOJ786460 GXW786459:GYF786460 HHS786459:HIB786460 HRO786459:HRX786460 IBK786459:IBT786460 ILG786459:ILP786460 IVC786459:IVL786460 JEY786459:JFH786460 JOU786459:JPD786460 JYQ786459:JYZ786460 KIM786459:KIV786460 KSI786459:KSR786460 LCE786459:LCN786460 LMA786459:LMJ786460 LVW786459:LWF786460 MFS786459:MGB786460 MPO786459:MPX786460 MZK786459:MZT786460 NJG786459:NJP786460 NTC786459:NTL786460 OCY786459:ODH786460 OMU786459:OND786460 OWQ786459:OWZ786460 PGM786459:PGV786460 PQI786459:PQR786460 QAE786459:QAN786460 QKA786459:QKJ786460 QTW786459:QUF786460 RDS786459:REB786460 RNO786459:RNX786460 RXK786459:RXT786460 SHG786459:SHP786460 SRC786459:SRL786460 TAY786459:TBH786460 TKU786459:TLD786460 TUQ786459:TUZ786460 UEM786459:UEV786460 UOI786459:UOR786460 UYE786459:UYN786460 VIA786459:VIJ786460 VRW786459:VSF786460 WBS786459:WCB786460 WLO786459:WLX786460 WVK786459:WVT786460 IY851995:JH851996 SU851995:TD851996 ACQ851995:ACZ851996 AMM851995:AMV851996 AWI851995:AWR851996 BGE851995:BGN851996 BQA851995:BQJ851996 BZW851995:CAF851996 CJS851995:CKB851996 CTO851995:CTX851996 DDK851995:DDT851996 DNG851995:DNP851996 DXC851995:DXL851996 EGY851995:EHH851996 EQU851995:ERD851996 FAQ851995:FAZ851996 FKM851995:FKV851996 FUI851995:FUR851996 GEE851995:GEN851996 GOA851995:GOJ851996 GXW851995:GYF851996 HHS851995:HIB851996 HRO851995:HRX851996 IBK851995:IBT851996 ILG851995:ILP851996 IVC851995:IVL851996 JEY851995:JFH851996 JOU851995:JPD851996 JYQ851995:JYZ851996 KIM851995:KIV851996 KSI851995:KSR851996 LCE851995:LCN851996 LMA851995:LMJ851996 LVW851995:LWF851996 MFS851995:MGB851996 MPO851995:MPX851996 MZK851995:MZT851996 NJG851995:NJP851996 NTC851995:NTL851996 OCY851995:ODH851996 OMU851995:OND851996 OWQ851995:OWZ851996 PGM851995:PGV851996 PQI851995:PQR851996 QAE851995:QAN851996 QKA851995:QKJ851996 QTW851995:QUF851996 RDS851995:REB851996 RNO851995:RNX851996 RXK851995:RXT851996 SHG851995:SHP851996 SRC851995:SRL851996 TAY851995:TBH851996 TKU851995:TLD851996 TUQ851995:TUZ851996 UEM851995:UEV851996 UOI851995:UOR851996 UYE851995:UYN851996 VIA851995:VIJ851996 VRW851995:VSF851996 WBS851995:WCB851996 WLO851995:WLX851996 WVK851995:WVT851996 IY917531:JH917532 SU917531:TD917532 ACQ917531:ACZ917532 AMM917531:AMV917532 AWI917531:AWR917532 BGE917531:BGN917532 BQA917531:BQJ917532 BZW917531:CAF917532 CJS917531:CKB917532 CTO917531:CTX917532 DDK917531:DDT917532 DNG917531:DNP917532 DXC917531:DXL917532 EGY917531:EHH917532 EQU917531:ERD917532 FAQ917531:FAZ917532 FKM917531:FKV917532 FUI917531:FUR917532 GEE917531:GEN917532 GOA917531:GOJ917532 GXW917531:GYF917532 HHS917531:HIB917532 HRO917531:HRX917532 IBK917531:IBT917532 ILG917531:ILP917532 IVC917531:IVL917532 JEY917531:JFH917532 JOU917531:JPD917532 JYQ917531:JYZ917532 KIM917531:KIV917532 KSI917531:KSR917532 LCE917531:LCN917532 LMA917531:LMJ917532 LVW917531:LWF917532 MFS917531:MGB917532 MPO917531:MPX917532 MZK917531:MZT917532 NJG917531:NJP917532 NTC917531:NTL917532 OCY917531:ODH917532 OMU917531:OND917532 OWQ917531:OWZ917532 PGM917531:PGV917532 PQI917531:PQR917532 QAE917531:QAN917532 QKA917531:QKJ917532 QTW917531:QUF917532 RDS917531:REB917532 RNO917531:RNX917532 RXK917531:RXT917532 SHG917531:SHP917532 SRC917531:SRL917532 TAY917531:TBH917532 TKU917531:TLD917532 TUQ917531:TUZ917532 UEM917531:UEV917532 UOI917531:UOR917532 UYE917531:UYN917532 VIA917531:VIJ917532 VRW917531:VSF917532 WBS917531:WCB917532 WLO917531:WLX917532 WVK917531:WVT917532 IY983067:JH983068 SU983067:TD983068 ACQ983067:ACZ983068 AMM983067:AMV983068 AWI983067:AWR983068 BGE983067:BGN983068 BQA983067:BQJ983068 BZW983067:CAF983068 CJS983067:CKB983068 CTO983067:CTX983068 DDK983067:DDT983068 DNG983067:DNP983068 DXC983067:DXL983068 EGY983067:EHH983068 EQU983067:ERD983068 FAQ983067:FAZ983068 FKM983067:FKV983068 FUI983067:FUR983068 GEE983067:GEN983068 GOA983067:GOJ983068 GXW983067:GYF983068 HHS983067:HIB983068 HRO983067:HRX983068 IBK983067:IBT983068 ILG983067:ILP983068 IVC983067:IVL983068 JEY983067:JFH983068 JOU983067:JPD983068 JYQ983067:JYZ983068 KIM983067:KIV983068 KSI983067:KSR983068 LCE983067:LCN983068 LMA983067:LMJ983068 LVW983067:LWF983068 MFS983067:MGB983068 MPO983067:MPX983068 MZK983067:MZT983068 NJG983067:NJP983068 NTC983067:NTL983068 OCY983067:ODH983068 OMU983067:OND983068 OWQ983067:OWZ983068 PGM983067:PGV983068 PQI983067:PQR983068 QAE983067:QAN983068 QKA983067:QKJ983068 QTW983067:QUF983068 RDS983067:REB983068 RNO983067:RNX983068 RXK983067:RXT983068 SHG983067:SHP983068 SRC983067:SRL983068 TAY983067:TBH983068 TKU983067:TLD983068 TUQ983067:TUZ983068 UEM983067:UEV983068 UOI983067:UOR983068 UYE983067:UYN983068 VIA983067:VIJ983068 VRW983067:VSF983068 WBS983067:WCB983068 WLO983067:WLX983068 WVK983067:WVT983068 J7:J8 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J65529:J65530 JF65543:JF65544 TB65543:TB65544 ACX65543:ACX65544 AMT65543:AMT65544 AWP65543:AWP65544 BGL65543:BGL65544 BQH65543:BQH65544 CAD65543:CAD65544 CJZ65543:CJZ65544 CTV65543:CTV65544 DDR65543:DDR65544 DNN65543:DNN65544 DXJ65543:DXJ65544 EHF65543:EHF65544 ERB65543:ERB65544 FAX65543:FAX65544 FKT65543:FKT65544 FUP65543:FUP65544 GEL65543:GEL65544 GOH65543:GOH65544 GYD65543:GYD65544 HHZ65543:HHZ65544 HRV65543:HRV65544 IBR65543:IBR65544 ILN65543:ILN65544 IVJ65543:IVJ65544 JFF65543:JFF65544 JPB65543:JPB65544 JYX65543:JYX65544 KIT65543:KIT65544 KSP65543:KSP65544 LCL65543:LCL65544 LMH65543:LMH65544 LWD65543:LWD65544 MFZ65543:MFZ65544 MPV65543:MPV65544 MZR65543:MZR65544 NJN65543:NJN65544 NTJ65543:NTJ65544 ODF65543:ODF65544 ONB65543:ONB65544 OWX65543:OWX65544 PGT65543:PGT65544 PQP65543:PQP65544 QAL65543:QAL65544 QKH65543:QKH65544 QUD65543:QUD65544 RDZ65543:RDZ65544 RNV65543:RNV65544 RXR65543:RXR65544 SHN65543:SHN65544 SRJ65543:SRJ65544 TBF65543:TBF65544 TLB65543:TLB65544 TUX65543:TUX65544 UET65543:UET65544 UOP65543:UOP65544 UYL65543:UYL65544 VIH65543:VIH65544 VSD65543:VSD65544 WBZ65543:WBZ65544 WLV65543:WLV65544 WVR65543:WVR65544 J131065:J131066 JF131079:JF131080 TB131079:TB131080 ACX131079:ACX131080 AMT131079:AMT131080 AWP131079:AWP131080 BGL131079:BGL131080 BQH131079:BQH131080 CAD131079:CAD131080 CJZ131079:CJZ131080 CTV131079:CTV131080 DDR131079:DDR131080 DNN131079:DNN131080 DXJ131079:DXJ131080 EHF131079:EHF131080 ERB131079:ERB131080 FAX131079:FAX131080 FKT131079:FKT131080 FUP131079:FUP131080 GEL131079:GEL131080 GOH131079:GOH131080 GYD131079:GYD131080 HHZ131079:HHZ131080 HRV131079:HRV131080 IBR131079:IBR131080 ILN131079:ILN131080 IVJ131079:IVJ131080 JFF131079:JFF131080 JPB131079:JPB131080 JYX131079:JYX131080 KIT131079:KIT131080 KSP131079:KSP131080 LCL131079:LCL131080 LMH131079:LMH131080 LWD131079:LWD131080 MFZ131079:MFZ131080 MPV131079:MPV131080 MZR131079:MZR131080 NJN131079:NJN131080 NTJ131079:NTJ131080 ODF131079:ODF131080 ONB131079:ONB131080 OWX131079:OWX131080 PGT131079:PGT131080 PQP131079:PQP131080 QAL131079:QAL131080 QKH131079:QKH131080 QUD131079:QUD131080 RDZ131079:RDZ131080 RNV131079:RNV131080 RXR131079:RXR131080 SHN131079:SHN131080 SRJ131079:SRJ131080 TBF131079:TBF131080 TLB131079:TLB131080 TUX131079:TUX131080 UET131079:UET131080 UOP131079:UOP131080 UYL131079:UYL131080 VIH131079:VIH131080 VSD131079:VSD131080 WBZ131079:WBZ131080 WLV131079:WLV131080 WVR131079:WVR131080 J196601:J196602 JF196615:JF196616 TB196615:TB196616 ACX196615:ACX196616 AMT196615:AMT196616 AWP196615:AWP196616 BGL196615:BGL196616 BQH196615:BQH196616 CAD196615:CAD196616 CJZ196615:CJZ196616 CTV196615:CTV196616 DDR196615:DDR196616 DNN196615:DNN196616 DXJ196615:DXJ196616 EHF196615:EHF196616 ERB196615:ERB196616 FAX196615:FAX196616 FKT196615:FKT196616 FUP196615:FUP196616 GEL196615:GEL196616 GOH196615:GOH196616 GYD196615:GYD196616 HHZ196615:HHZ196616 HRV196615:HRV196616 IBR196615:IBR196616 ILN196615:ILN196616 IVJ196615:IVJ196616 JFF196615:JFF196616 JPB196615:JPB196616 JYX196615:JYX196616 KIT196615:KIT196616 KSP196615:KSP196616 LCL196615:LCL196616 LMH196615:LMH196616 LWD196615:LWD196616 MFZ196615:MFZ196616 MPV196615:MPV196616 MZR196615:MZR196616 NJN196615:NJN196616 NTJ196615:NTJ196616 ODF196615:ODF196616 ONB196615:ONB196616 OWX196615:OWX196616 PGT196615:PGT196616 PQP196615:PQP196616 QAL196615:QAL196616 QKH196615:QKH196616 QUD196615:QUD196616 RDZ196615:RDZ196616 RNV196615:RNV196616 RXR196615:RXR196616 SHN196615:SHN196616 SRJ196615:SRJ196616 TBF196615:TBF196616 TLB196615:TLB196616 TUX196615:TUX196616 UET196615:UET196616 UOP196615:UOP196616 UYL196615:UYL196616 VIH196615:VIH196616 VSD196615:VSD196616 WBZ196615:WBZ196616 WLV196615:WLV196616 WVR196615:WVR196616 J262137:J262138 JF262151:JF262152 TB262151:TB262152 ACX262151:ACX262152 AMT262151:AMT262152 AWP262151:AWP262152 BGL262151:BGL262152 BQH262151:BQH262152 CAD262151:CAD262152 CJZ262151:CJZ262152 CTV262151:CTV262152 DDR262151:DDR262152 DNN262151:DNN262152 DXJ262151:DXJ262152 EHF262151:EHF262152 ERB262151:ERB262152 FAX262151:FAX262152 FKT262151:FKT262152 FUP262151:FUP262152 GEL262151:GEL262152 GOH262151:GOH262152 GYD262151:GYD262152 HHZ262151:HHZ262152 HRV262151:HRV262152 IBR262151:IBR262152 ILN262151:ILN262152 IVJ262151:IVJ262152 JFF262151:JFF262152 JPB262151:JPB262152 JYX262151:JYX262152 KIT262151:KIT262152 KSP262151:KSP262152 LCL262151:LCL262152 LMH262151:LMH262152 LWD262151:LWD262152 MFZ262151:MFZ262152 MPV262151:MPV262152 MZR262151:MZR262152 NJN262151:NJN262152 NTJ262151:NTJ262152 ODF262151:ODF262152 ONB262151:ONB262152 OWX262151:OWX262152 PGT262151:PGT262152 PQP262151:PQP262152 QAL262151:QAL262152 QKH262151:QKH262152 QUD262151:QUD262152 RDZ262151:RDZ262152 RNV262151:RNV262152 RXR262151:RXR262152 SHN262151:SHN262152 SRJ262151:SRJ262152 TBF262151:TBF262152 TLB262151:TLB262152 TUX262151:TUX262152 UET262151:UET262152 UOP262151:UOP262152 UYL262151:UYL262152 VIH262151:VIH262152 VSD262151:VSD262152 WBZ262151:WBZ262152 WLV262151:WLV262152 WVR262151:WVR262152 J327673:J327674 JF327687:JF327688 TB327687:TB327688 ACX327687:ACX327688 AMT327687:AMT327688 AWP327687:AWP327688 BGL327687:BGL327688 BQH327687:BQH327688 CAD327687:CAD327688 CJZ327687:CJZ327688 CTV327687:CTV327688 DDR327687:DDR327688 DNN327687:DNN327688 DXJ327687:DXJ327688 EHF327687:EHF327688 ERB327687:ERB327688 FAX327687:FAX327688 FKT327687:FKT327688 FUP327687:FUP327688 GEL327687:GEL327688 GOH327687:GOH327688 GYD327687:GYD327688 HHZ327687:HHZ327688 HRV327687:HRV327688 IBR327687:IBR327688 ILN327687:ILN327688 IVJ327687:IVJ327688 JFF327687:JFF327688 JPB327687:JPB327688 JYX327687:JYX327688 KIT327687:KIT327688 KSP327687:KSP327688 LCL327687:LCL327688 LMH327687:LMH327688 LWD327687:LWD327688 MFZ327687:MFZ327688 MPV327687:MPV327688 MZR327687:MZR327688 NJN327687:NJN327688 NTJ327687:NTJ327688 ODF327687:ODF327688 ONB327687:ONB327688 OWX327687:OWX327688 PGT327687:PGT327688 PQP327687:PQP327688 QAL327687:QAL327688 QKH327687:QKH327688 QUD327687:QUD327688 RDZ327687:RDZ327688 RNV327687:RNV327688 RXR327687:RXR327688 SHN327687:SHN327688 SRJ327687:SRJ327688 TBF327687:TBF327688 TLB327687:TLB327688 TUX327687:TUX327688 UET327687:UET327688 UOP327687:UOP327688 UYL327687:UYL327688 VIH327687:VIH327688 VSD327687:VSD327688 WBZ327687:WBZ327688 WLV327687:WLV327688 WVR327687:WVR327688 J393209:J393210 JF393223:JF393224 TB393223:TB393224 ACX393223:ACX393224 AMT393223:AMT393224 AWP393223:AWP393224 BGL393223:BGL393224 BQH393223:BQH393224 CAD393223:CAD393224 CJZ393223:CJZ393224 CTV393223:CTV393224 DDR393223:DDR393224 DNN393223:DNN393224 DXJ393223:DXJ393224 EHF393223:EHF393224 ERB393223:ERB393224 FAX393223:FAX393224 FKT393223:FKT393224 FUP393223:FUP393224 GEL393223:GEL393224 GOH393223:GOH393224 GYD393223:GYD393224 HHZ393223:HHZ393224 HRV393223:HRV393224 IBR393223:IBR393224 ILN393223:ILN393224 IVJ393223:IVJ393224 JFF393223:JFF393224 JPB393223:JPB393224 JYX393223:JYX393224 KIT393223:KIT393224 KSP393223:KSP393224 LCL393223:LCL393224 LMH393223:LMH393224 LWD393223:LWD393224 MFZ393223:MFZ393224 MPV393223:MPV393224 MZR393223:MZR393224 NJN393223:NJN393224 NTJ393223:NTJ393224 ODF393223:ODF393224 ONB393223:ONB393224 OWX393223:OWX393224 PGT393223:PGT393224 PQP393223:PQP393224 QAL393223:QAL393224 QKH393223:QKH393224 QUD393223:QUD393224 RDZ393223:RDZ393224 RNV393223:RNV393224 RXR393223:RXR393224 SHN393223:SHN393224 SRJ393223:SRJ393224 TBF393223:TBF393224 TLB393223:TLB393224 TUX393223:TUX393224 UET393223:UET393224 UOP393223:UOP393224 UYL393223:UYL393224 VIH393223:VIH393224 VSD393223:VSD393224 WBZ393223:WBZ393224 WLV393223:WLV393224 WVR393223:WVR393224 J458745:J458746 JF458759:JF458760 TB458759:TB458760 ACX458759:ACX458760 AMT458759:AMT458760 AWP458759:AWP458760 BGL458759:BGL458760 BQH458759:BQH458760 CAD458759:CAD458760 CJZ458759:CJZ458760 CTV458759:CTV458760 DDR458759:DDR458760 DNN458759:DNN458760 DXJ458759:DXJ458760 EHF458759:EHF458760 ERB458759:ERB458760 FAX458759:FAX458760 FKT458759:FKT458760 FUP458759:FUP458760 GEL458759:GEL458760 GOH458759:GOH458760 GYD458759:GYD458760 HHZ458759:HHZ458760 HRV458759:HRV458760 IBR458759:IBR458760 ILN458759:ILN458760 IVJ458759:IVJ458760 JFF458759:JFF458760 JPB458759:JPB458760 JYX458759:JYX458760 KIT458759:KIT458760 KSP458759:KSP458760 LCL458759:LCL458760 LMH458759:LMH458760 LWD458759:LWD458760 MFZ458759:MFZ458760 MPV458759:MPV458760 MZR458759:MZR458760 NJN458759:NJN458760 NTJ458759:NTJ458760 ODF458759:ODF458760 ONB458759:ONB458760 OWX458759:OWX458760 PGT458759:PGT458760 PQP458759:PQP458760 QAL458759:QAL458760 QKH458759:QKH458760 QUD458759:QUD458760 RDZ458759:RDZ458760 RNV458759:RNV458760 RXR458759:RXR458760 SHN458759:SHN458760 SRJ458759:SRJ458760 TBF458759:TBF458760 TLB458759:TLB458760 TUX458759:TUX458760 UET458759:UET458760 UOP458759:UOP458760 UYL458759:UYL458760 VIH458759:VIH458760 VSD458759:VSD458760 WBZ458759:WBZ458760 WLV458759:WLV458760 WVR458759:WVR458760 J524281:J524282 JF524295:JF524296 TB524295:TB524296 ACX524295:ACX524296 AMT524295:AMT524296 AWP524295:AWP524296 BGL524295:BGL524296 BQH524295:BQH524296 CAD524295:CAD524296 CJZ524295:CJZ524296 CTV524295:CTV524296 DDR524295:DDR524296 DNN524295:DNN524296 DXJ524295:DXJ524296 EHF524295:EHF524296 ERB524295:ERB524296 FAX524295:FAX524296 FKT524295:FKT524296 FUP524295:FUP524296 GEL524295:GEL524296 GOH524295:GOH524296 GYD524295:GYD524296 HHZ524295:HHZ524296 HRV524295:HRV524296 IBR524295:IBR524296 ILN524295:ILN524296 IVJ524295:IVJ524296 JFF524295:JFF524296 JPB524295:JPB524296 JYX524295:JYX524296 KIT524295:KIT524296 KSP524295:KSP524296 LCL524295:LCL524296 LMH524295:LMH524296 LWD524295:LWD524296 MFZ524295:MFZ524296 MPV524295:MPV524296 MZR524295:MZR524296 NJN524295:NJN524296 NTJ524295:NTJ524296 ODF524295:ODF524296 ONB524295:ONB524296 OWX524295:OWX524296 PGT524295:PGT524296 PQP524295:PQP524296 QAL524295:QAL524296 QKH524295:QKH524296 QUD524295:QUD524296 RDZ524295:RDZ524296 RNV524295:RNV524296 RXR524295:RXR524296 SHN524295:SHN524296 SRJ524295:SRJ524296 TBF524295:TBF524296 TLB524295:TLB524296 TUX524295:TUX524296 UET524295:UET524296 UOP524295:UOP524296 UYL524295:UYL524296 VIH524295:VIH524296 VSD524295:VSD524296 WBZ524295:WBZ524296 WLV524295:WLV524296 WVR524295:WVR524296 J589817:J589818 JF589831:JF589832 TB589831:TB589832 ACX589831:ACX589832 AMT589831:AMT589832 AWP589831:AWP589832 BGL589831:BGL589832 BQH589831:BQH589832 CAD589831:CAD589832 CJZ589831:CJZ589832 CTV589831:CTV589832 DDR589831:DDR589832 DNN589831:DNN589832 DXJ589831:DXJ589832 EHF589831:EHF589832 ERB589831:ERB589832 FAX589831:FAX589832 FKT589831:FKT589832 FUP589831:FUP589832 GEL589831:GEL589832 GOH589831:GOH589832 GYD589831:GYD589832 HHZ589831:HHZ589832 HRV589831:HRV589832 IBR589831:IBR589832 ILN589831:ILN589832 IVJ589831:IVJ589832 JFF589831:JFF589832 JPB589831:JPB589832 JYX589831:JYX589832 KIT589831:KIT589832 KSP589831:KSP589832 LCL589831:LCL589832 LMH589831:LMH589832 LWD589831:LWD589832 MFZ589831:MFZ589832 MPV589831:MPV589832 MZR589831:MZR589832 NJN589831:NJN589832 NTJ589831:NTJ589832 ODF589831:ODF589832 ONB589831:ONB589832 OWX589831:OWX589832 PGT589831:PGT589832 PQP589831:PQP589832 QAL589831:QAL589832 QKH589831:QKH589832 QUD589831:QUD589832 RDZ589831:RDZ589832 RNV589831:RNV589832 RXR589831:RXR589832 SHN589831:SHN589832 SRJ589831:SRJ589832 TBF589831:TBF589832 TLB589831:TLB589832 TUX589831:TUX589832 UET589831:UET589832 UOP589831:UOP589832 UYL589831:UYL589832 VIH589831:VIH589832 VSD589831:VSD589832 WBZ589831:WBZ589832 WLV589831:WLV589832 WVR589831:WVR589832 J655353:J655354 JF655367:JF655368 TB655367:TB655368 ACX655367:ACX655368 AMT655367:AMT655368 AWP655367:AWP655368 BGL655367:BGL655368 BQH655367:BQH655368 CAD655367:CAD655368 CJZ655367:CJZ655368 CTV655367:CTV655368 DDR655367:DDR655368 DNN655367:DNN655368 DXJ655367:DXJ655368 EHF655367:EHF655368 ERB655367:ERB655368 FAX655367:FAX655368 FKT655367:FKT655368 FUP655367:FUP655368 GEL655367:GEL655368 GOH655367:GOH655368 GYD655367:GYD655368 HHZ655367:HHZ655368 HRV655367:HRV655368 IBR655367:IBR655368 ILN655367:ILN655368 IVJ655367:IVJ655368 JFF655367:JFF655368 JPB655367:JPB655368 JYX655367:JYX655368 KIT655367:KIT655368 KSP655367:KSP655368 LCL655367:LCL655368 LMH655367:LMH655368 LWD655367:LWD655368 MFZ655367:MFZ655368 MPV655367:MPV655368 MZR655367:MZR655368 NJN655367:NJN655368 NTJ655367:NTJ655368 ODF655367:ODF655368 ONB655367:ONB655368 OWX655367:OWX655368 PGT655367:PGT655368 PQP655367:PQP655368 QAL655367:QAL655368 QKH655367:QKH655368 QUD655367:QUD655368 RDZ655367:RDZ655368 RNV655367:RNV655368 RXR655367:RXR655368 SHN655367:SHN655368 SRJ655367:SRJ655368 TBF655367:TBF655368 TLB655367:TLB655368 TUX655367:TUX655368 UET655367:UET655368 UOP655367:UOP655368 UYL655367:UYL655368 VIH655367:VIH655368 VSD655367:VSD655368 WBZ655367:WBZ655368 WLV655367:WLV655368 WVR655367:WVR655368 J720889:J720890 JF720903:JF720904 TB720903:TB720904 ACX720903:ACX720904 AMT720903:AMT720904 AWP720903:AWP720904 BGL720903:BGL720904 BQH720903:BQH720904 CAD720903:CAD720904 CJZ720903:CJZ720904 CTV720903:CTV720904 DDR720903:DDR720904 DNN720903:DNN720904 DXJ720903:DXJ720904 EHF720903:EHF720904 ERB720903:ERB720904 FAX720903:FAX720904 FKT720903:FKT720904 FUP720903:FUP720904 GEL720903:GEL720904 GOH720903:GOH720904 GYD720903:GYD720904 HHZ720903:HHZ720904 HRV720903:HRV720904 IBR720903:IBR720904 ILN720903:ILN720904 IVJ720903:IVJ720904 JFF720903:JFF720904 JPB720903:JPB720904 JYX720903:JYX720904 KIT720903:KIT720904 KSP720903:KSP720904 LCL720903:LCL720904 LMH720903:LMH720904 LWD720903:LWD720904 MFZ720903:MFZ720904 MPV720903:MPV720904 MZR720903:MZR720904 NJN720903:NJN720904 NTJ720903:NTJ720904 ODF720903:ODF720904 ONB720903:ONB720904 OWX720903:OWX720904 PGT720903:PGT720904 PQP720903:PQP720904 QAL720903:QAL720904 QKH720903:QKH720904 QUD720903:QUD720904 RDZ720903:RDZ720904 RNV720903:RNV720904 RXR720903:RXR720904 SHN720903:SHN720904 SRJ720903:SRJ720904 TBF720903:TBF720904 TLB720903:TLB720904 TUX720903:TUX720904 UET720903:UET720904 UOP720903:UOP720904 UYL720903:UYL720904 VIH720903:VIH720904 VSD720903:VSD720904 WBZ720903:WBZ720904 WLV720903:WLV720904 WVR720903:WVR720904 J786425:J786426 JF786439:JF786440 TB786439:TB786440 ACX786439:ACX786440 AMT786439:AMT786440 AWP786439:AWP786440 BGL786439:BGL786440 BQH786439:BQH786440 CAD786439:CAD786440 CJZ786439:CJZ786440 CTV786439:CTV786440 DDR786439:DDR786440 DNN786439:DNN786440 DXJ786439:DXJ786440 EHF786439:EHF786440 ERB786439:ERB786440 FAX786439:FAX786440 FKT786439:FKT786440 FUP786439:FUP786440 GEL786439:GEL786440 GOH786439:GOH786440 GYD786439:GYD786440 HHZ786439:HHZ786440 HRV786439:HRV786440 IBR786439:IBR786440 ILN786439:ILN786440 IVJ786439:IVJ786440 JFF786439:JFF786440 JPB786439:JPB786440 JYX786439:JYX786440 KIT786439:KIT786440 KSP786439:KSP786440 LCL786439:LCL786440 LMH786439:LMH786440 LWD786439:LWD786440 MFZ786439:MFZ786440 MPV786439:MPV786440 MZR786439:MZR786440 NJN786439:NJN786440 NTJ786439:NTJ786440 ODF786439:ODF786440 ONB786439:ONB786440 OWX786439:OWX786440 PGT786439:PGT786440 PQP786439:PQP786440 QAL786439:QAL786440 QKH786439:QKH786440 QUD786439:QUD786440 RDZ786439:RDZ786440 RNV786439:RNV786440 RXR786439:RXR786440 SHN786439:SHN786440 SRJ786439:SRJ786440 TBF786439:TBF786440 TLB786439:TLB786440 TUX786439:TUX786440 UET786439:UET786440 UOP786439:UOP786440 UYL786439:UYL786440 VIH786439:VIH786440 VSD786439:VSD786440 WBZ786439:WBZ786440 WLV786439:WLV786440 WVR786439:WVR786440 J851961:J851962 JF851975:JF851976 TB851975:TB851976 ACX851975:ACX851976 AMT851975:AMT851976 AWP851975:AWP851976 BGL851975:BGL851976 BQH851975:BQH851976 CAD851975:CAD851976 CJZ851975:CJZ851976 CTV851975:CTV851976 DDR851975:DDR851976 DNN851975:DNN851976 DXJ851975:DXJ851976 EHF851975:EHF851976 ERB851975:ERB851976 FAX851975:FAX851976 FKT851975:FKT851976 FUP851975:FUP851976 GEL851975:GEL851976 GOH851975:GOH851976 GYD851975:GYD851976 HHZ851975:HHZ851976 HRV851975:HRV851976 IBR851975:IBR851976 ILN851975:ILN851976 IVJ851975:IVJ851976 JFF851975:JFF851976 JPB851975:JPB851976 JYX851975:JYX851976 KIT851975:KIT851976 KSP851975:KSP851976 LCL851975:LCL851976 LMH851975:LMH851976 LWD851975:LWD851976 MFZ851975:MFZ851976 MPV851975:MPV851976 MZR851975:MZR851976 NJN851975:NJN851976 NTJ851975:NTJ851976 ODF851975:ODF851976 ONB851975:ONB851976 OWX851975:OWX851976 PGT851975:PGT851976 PQP851975:PQP851976 QAL851975:QAL851976 QKH851975:QKH851976 QUD851975:QUD851976 RDZ851975:RDZ851976 RNV851975:RNV851976 RXR851975:RXR851976 SHN851975:SHN851976 SRJ851975:SRJ851976 TBF851975:TBF851976 TLB851975:TLB851976 TUX851975:TUX851976 UET851975:UET851976 UOP851975:UOP851976 UYL851975:UYL851976 VIH851975:VIH851976 VSD851975:VSD851976 WBZ851975:WBZ851976 WLV851975:WLV851976 WVR851975:WVR851976 J917497:J917498 JF917511:JF917512 TB917511:TB917512 ACX917511:ACX917512 AMT917511:AMT917512 AWP917511:AWP917512 BGL917511:BGL917512 BQH917511:BQH917512 CAD917511:CAD917512 CJZ917511:CJZ917512 CTV917511:CTV917512 DDR917511:DDR917512 DNN917511:DNN917512 DXJ917511:DXJ917512 EHF917511:EHF917512 ERB917511:ERB917512 FAX917511:FAX917512 FKT917511:FKT917512 FUP917511:FUP917512 GEL917511:GEL917512 GOH917511:GOH917512 GYD917511:GYD917512 HHZ917511:HHZ917512 HRV917511:HRV917512 IBR917511:IBR917512 ILN917511:ILN917512 IVJ917511:IVJ917512 JFF917511:JFF917512 JPB917511:JPB917512 JYX917511:JYX917512 KIT917511:KIT917512 KSP917511:KSP917512 LCL917511:LCL917512 LMH917511:LMH917512 LWD917511:LWD917512 MFZ917511:MFZ917512 MPV917511:MPV917512 MZR917511:MZR917512 NJN917511:NJN917512 NTJ917511:NTJ917512 ODF917511:ODF917512 ONB917511:ONB917512 OWX917511:OWX917512 PGT917511:PGT917512 PQP917511:PQP917512 QAL917511:QAL917512 QKH917511:QKH917512 QUD917511:QUD917512 RDZ917511:RDZ917512 RNV917511:RNV917512 RXR917511:RXR917512 SHN917511:SHN917512 SRJ917511:SRJ917512 TBF917511:TBF917512 TLB917511:TLB917512 TUX917511:TUX917512 UET917511:UET917512 UOP917511:UOP917512 UYL917511:UYL917512 VIH917511:VIH917512 VSD917511:VSD917512 WBZ917511:WBZ917512 WLV917511:WLV917512 WVR917511:WVR917512 J983033:J983034 JF983047:JF983048 TB983047:TB983048 ACX983047:ACX983048 AMT983047:AMT983048 AWP983047:AWP983048 BGL983047:BGL983048 BQH983047:BQH983048 CAD983047:CAD983048 CJZ983047:CJZ983048 CTV983047:CTV983048 DDR983047:DDR983048 DNN983047:DNN983048 DXJ983047:DXJ983048 EHF983047:EHF983048 ERB983047:ERB983048 FAX983047:FAX983048 FKT983047:FKT983048 FUP983047:FUP983048 GEL983047:GEL983048 GOH983047:GOH983048 GYD983047:GYD983048 HHZ983047:HHZ983048 HRV983047:HRV983048 IBR983047:IBR983048 ILN983047:ILN983048 IVJ983047:IVJ983048 JFF983047:JFF983048 JPB983047:JPB983048 JYX983047:JYX983048 KIT983047:KIT983048 KSP983047:KSP983048 LCL983047:LCL983048 LMH983047:LMH983048 LWD983047:LWD983048 MFZ983047:MFZ983048 MPV983047:MPV983048 MZR983047:MZR983048 NJN983047:NJN983048 NTJ983047:NTJ983048 ODF983047:ODF983048 ONB983047:ONB983048 OWX983047:OWX983048 PGT983047:PGT983048 PQP983047:PQP983048 QAL983047:QAL983048 QKH983047:QKH983048 QUD983047:QUD983048 RDZ983047:RDZ983048 RNV983047:RNV983048 RXR983047:RXR983048 SHN983047:SHN983048 SRJ983047:SRJ983048 TBF983047:TBF983048 TLB983047:TLB983048 TUX983047:TUX983048 UET983047:UET983048 UOP983047:UOP983048 UYL983047:UYL983048 VIH983047:VIH983048 VSD983047:VSD983048 WBZ983047:WBZ983048 WLV983047:WLV983048 WVR983047:WVR983048 K65563:L65564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B65524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B131060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B196596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B262132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B327668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B393204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B458740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B524276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B589812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B655348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B720884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B786420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B851956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B917492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B983028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I39:L39 JE39:JH39 TA39:TD39 ACW39:ACZ39 AMS39:AMV39 AWO39:AWR39 BGK39:BGN39 BQG39:BQJ39 CAC39:CAF39 CJY39:CKB39 CTU39:CTX39 DDQ39:DDT39 DNM39:DNP39 DXI39:DXL39 EHE39:EHH39 ERA39:ERD39 FAW39:FAZ39 FKS39:FKV39 FUO39:FUR39 GEK39:GEN39 GOG39:GOJ39 GYC39:GYF39 HHY39:HIB39 HRU39:HRX39 IBQ39:IBT39 ILM39:ILP39 IVI39:IVL39 JFE39:JFH39 JPA39:JPD39 JYW39:JYZ39 KIS39:KIV39 KSO39:KSR39 LCK39:LCN39 LMG39:LMJ39 LWC39:LWF39 MFY39:MGB39 MPU39:MPX39 MZQ39:MZT39 NJM39:NJP39 NTI39:NTL39 ODE39:ODH39 ONA39:OND39 OWW39:OWZ39 PGS39:PGV39 PQO39:PQR39 QAK39:QAN39 QKG39:QKJ39 QUC39:QUF39 RDY39:REB39 RNU39:RNX39 RXQ39:RXT39 SHM39:SHP39 SRI39:SRL39 TBE39:TBH39 TLA39:TLD39 TUW39:TUZ39 UES39:UEV39 UOO39:UOR39 UYK39:UYN39 VIG39:VIJ39 VSC39:VSF39 WBY39:WCB39 WLU39:WLX39 WVQ39:WVT39 JE65575:JH65575 TA65575:TD65575 ACW65575:ACZ65575 AMS65575:AMV65575 AWO65575:AWR65575 BGK65575:BGN65575 BQG65575:BQJ65575 CAC65575:CAF65575 CJY65575:CKB65575 CTU65575:CTX65575 DDQ65575:DDT65575 DNM65575:DNP65575 DXI65575:DXL65575 EHE65575:EHH65575 ERA65575:ERD65575 FAW65575:FAZ65575 FKS65575:FKV65575 FUO65575:FUR65575 GEK65575:GEN65575 GOG65575:GOJ65575 GYC65575:GYF65575 HHY65575:HIB65575 HRU65575:HRX65575 IBQ65575:IBT65575 ILM65575:ILP65575 IVI65575:IVL65575 JFE65575:JFH65575 JPA65575:JPD65575 JYW65575:JYZ65575 KIS65575:KIV65575 KSO65575:KSR65575 LCK65575:LCN65575 LMG65575:LMJ65575 LWC65575:LWF65575 MFY65575:MGB65575 MPU65575:MPX65575 MZQ65575:MZT65575 NJM65575:NJP65575 NTI65575:NTL65575 ODE65575:ODH65575 ONA65575:OND65575 OWW65575:OWZ65575 PGS65575:PGV65575 PQO65575:PQR65575 QAK65575:QAN65575 QKG65575:QKJ65575 QUC65575:QUF65575 RDY65575:REB65575 RNU65575:RNX65575 RXQ65575:RXT65575 SHM65575:SHP65575 SRI65575:SRL65575 TBE65575:TBH65575 TLA65575:TLD65575 TUW65575:TUZ65575 UES65575:UEV65575 UOO65575:UOR65575 UYK65575:UYN65575 VIG65575:VIJ65575 VSC65575:VSF65575 WBY65575:WCB65575 WLU65575:WLX65575 WVQ65575:WVT65575 JE131111:JH131111 TA131111:TD131111 ACW131111:ACZ131111 AMS131111:AMV131111 AWO131111:AWR131111 BGK131111:BGN131111 BQG131111:BQJ131111 CAC131111:CAF131111 CJY131111:CKB131111 CTU131111:CTX131111 DDQ131111:DDT131111 DNM131111:DNP131111 DXI131111:DXL131111 EHE131111:EHH131111 ERA131111:ERD131111 FAW131111:FAZ131111 FKS131111:FKV131111 FUO131111:FUR131111 GEK131111:GEN131111 GOG131111:GOJ131111 GYC131111:GYF131111 HHY131111:HIB131111 HRU131111:HRX131111 IBQ131111:IBT131111 ILM131111:ILP131111 IVI131111:IVL131111 JFE131111:JFH131111 JPA131111:JPD131111 JYW131111:JYZ131111 KIS131111:KIV131111 KSO131111:KSR131111 LCK131111:LCN131111 LMG131111:LMJ131111 LWC131111:LWF131111 MFY131111:MGB131111 MPU131111:MPX131111 MZQ131111:MZT131111 NJM131111:NJP131111 NTI131111:NTL131111 ODE131111:ODH131111 ONA131111:OND131111 OWW131111:OWZ131111 PGS131111:PGV131111 PQO131111:PQR131111 QAK131111:QAN131111 QKG131111:QKJ131111 QUC131111:QUF131111 RDY131111:REB131111 RNU131111:RNX131111 RXQ131111:RXT131111 SHM131111:SHP131111 SRI131111:SRL131111 TBE131111:TBH131111 TLA131111:TLD131111 TUW131111:TUZ131111 UES131111:UEV131111 UOO131111:UOR131111 UYK131111:UYN131111 VIG131111:VIJ131111 VSC131111:VSF131111 WBY131111:WCB131111 WLU131111:WLX131111 WVQ131111:WVT131111 JE196647:JH196647 TA196647:TD196647 ACW196647:ACZ196647 AMS196647:AMV196647 AWO196647:AWR196647 BGK196647:BGN196647 BQG196647:BQJ196647 CAC196647:CAF196647 CJY196647:CKB196647 CTU196647:CTX196647 DDQ196647:DDT196647 DNM196647:DNP196647 DXI196647:DXL196647 EHE196647:EHH196647 ERA196647:ERD196647 FAW196647:FAZ196647 FKS196647:FKV196647 FUO196647:FUR196647 GEK196647:GEN196647 GOG196647:GOJ196647 GYC196647:GYF196647 HHY196647:HIB196647 HRU196647:HRX196647 IBQ196647:IBT196647 ILM196647:ILP196647 IVI196647:IVL196647 JFE196647:JFH196647 JPA196647:JPD196647 JYW196647:JYZ196647 KIS196647:KIV196647 KSO196647:KSR196647 LCK196647:LCN196647 LMG196647:LMJ196647 LWC196647:LWF196647 MFY196647:MGB196647 MPU196647:MPX196647 MZQ196647:MZT196647 NJM196647:NJP196647 NTI196647:NTL196647 ODE196647:ODH196647 ONA196647:OND196647 OWW196647:OWZ196647 PGS196647:PGV196647 PQO196647:PQR196647 QAK196647:QAN196647 QKG196647:QKJ196647 QUC196647:QUF196647 RDY196647:REB196647 RNU196647:RNX196647 RXQ196647:RXT196647 SHM196647:SHP196647 SRI196647:SRL196647 TBE196647:TBH196647 TLA196647:TLD196647 TUW196647:TUZ196647 UES196647:UEV196647 UOO196647:UOR196647 UYK196647:UYN196647 VIG196647:VIJ196647 VSC196647:VSF196647 WBY196647:WCB196647 WLU196647:WLX196647 WVQ196647:WVT196647 JE262183:JH262183 TA262183:TD262183 ACW262183:ACZ262183 AMS262183:AMV262183 AWO262183:AWR262183 BGK262183:BGN262183 BQG262183:BQJ262183 CAC262183:CAF262183 CJY262183:CKB262183 CTU262183:CTX262183 DDQ262183:DDT262183 DNM262183:DNP262183 DXI262183:DXL262183 EHE262183:EHH262183 ERA262183:ERD262183 FAW262183:FAZ262183 FKS262183:FKV262183 FUO262183:FUR262183 GEK262183:GEN262183 GOG262183:GOJ262183 GYC262183:GYF262183 HHY262183:HIB262183 HRU262183:HRX262183 IBQ262183:IBT262183 ILM262183:ILP262183 IVI262183:IVL262183 JFE262183:JFH262183 JPA262183:JPD262183 JYW262183:JYZ262183 KIS262183:KIV262183 KSO262183:KSR262183 LCK262183:LCN262183 LMG262183:LMJ262183 LWC262183:LWF262183 MFY262183:MGB262183 MPU262183:MPX262183 MZQ262183:MZT262183 NJM262183:NJP262183 NTI262183:NTL262183 ODE262183:ODH262183 ONA262183:OND262183 OWW262183:OWZ262183 PGS262183:PGV262183 PQO262183:PQR262183 QAK262183:QAN262183 QKG262183:QKJ262183 QUC262183:QUF262183 RDY262183:REB262183 RNU262183:RNX262183 RXQ262183:RXT262183 SHM262183:SHP262183 SRI262183:SRL262183 TBE262183:TBH262183 TLA262183:TLD262183 TUW262183:TUZ262183 UES262183:UEV262183 UOO262183:UOR262183 UYK262183:UYN262183 VIG262183:VIJ262183 VSC262183:VSF262183 WBY262183:WCB262183 WLU262183:WLX262183 WVQ262183:WVT262183 JE327719:JH327719 TA327719:TD327719 ACW327719:ACZ327719 AMS327719:AMV327719 AWO327719:AWR327719 BGK327719:BGN327719 BQG327719:BQJ327719 CAC327719:CAF327719 CJY327719:CKB327719 CTU327719:CTX327719 DDQ327719:DDT327719 DNM327719:DNP327719 DXI327719:DXL327719 EHE327719:EHH327719 ERA327719:ERD327719 FAW327719:FAZ327719 FKS327719:FKV327719 FUO327719:FUR327719 GEK327719:GEN327719 GOG327719:GOJ327719 GYC327719:GYF327719 HHY327719:HIB327719 HRU327719:HRX327719 IBQ327719:IBT327719 ILM327719:ILP327719 IVI327719:IVL327719 JFE327719:JFH327719 JPA327719:JPD327719 JYW327719:JYZ327719 KIS327719:KIV327719 KSO327719:KSR327719 LCK327719:LCN327719 LMG327719:LMJ327719 LWC327719:LWF327719 MFY327719:MGB327719 MPU327719:MPX327719 MZQ327719:MZT327719 NJM327719:NJP327719 NTI327719:NTL327719 ODE327719:ODH327719 ONA327719:OND327719 OWW327719:OWZ327719 PGS327719:PGV327719 PQO327719:PQR327719 QAK327719:QAN327719 QKG327719:QKJ327719 QUC327719:QUF327719 RDY327719:REB327719 RNU327719:RNX327719 RXQ327719:RXT327719 SHM327719:SHP327719 SRI327719:SRL327719 TBE327719:TBH327719 TLA327719:TLD327719 TUW327719:TUZ327719 UES327719:UEV327719 UOO327719:UOR327719 UYK327719:UYN327719 VIG327719:VIJ327719 VSC327719:VSF327719 WBY327719:WCB327719 WLU327719:WLX327719 WVQ327719:WVT327719 JE393255:JH393255 TA393255:TD393255 ACW393255:ACZ393255 AMS393255:AMV393255 AWO393255:AWR393255 BGK393255:BGN393255 BQG393255:BQJ393255 CAC393255:CAF393255 CJY393255:CKB393255 CTU393255:CTX393255 DDQ393255:DDT393255 DNM393255:DNP393255 DXI393255:DXL393255 EHE393255:EHH393255 ERA393255:ERD393255 FAW393255:FAZ393255 FKS393255:FKV393255 FUO393255:FUR393255 GEK393255:GEN393255 GOG393255:GOJ393255 GYC393255:GYF393255 HHY393255:HIB393255 HRU393255:HRX393255 IBQ393255:IBT393255 ILM393255:ILP393255 IVI393255:IVL393255 JFE393255:JFH393255 JPA393255:JPD393255 JYW393255:JYZ393255 KIS393255:KIV393255 KSO393255:KSR393255 LCK393255:LCN393255 LMG393255:LMJ393255 LWC393255:LWF393255 MFY393255:MGB393255 MPU393255:MPX393255 MZQ393255:MZT393255 NJM393255:NJP393255 NTI393255:NTL393255 ODE393255:ODH393255 ONA393255:OND393255 OWW393255:OWZ393255 PGS393255:PGV393255 PQO393255:PQR393255 QAK393255:QAN393255 QKG393255:QKJ393255 QUC393255:QUF393255 RDY393255:REB393255 RNU393255:RNX393255 RXQ393255:RXT393255 SHM393255:SHP393255 SRI393255:SRL393255 TBE393255:TBH393255 TLA393255:TLD393255 TUW393255:TUZ393255 UES393255:UEV393255 UOO393255:UOR393255 UYK393255:UYN393255 VIG393255:VIJ393255 VSC393255:VSF393255 WBY393255:WCB393255 WLU393255:WLX393255 WVQ393255:WVT393255 JE458791:JH458791 TA458791:TD458791 ACW458791:ACZ458791 AMS458791:AMV458791 AWO458791:AWR458791 BGK458791:BGN458791 BQG458791:BQJ458791 CAC458791:CAF458791 CJY458791:CKB458791 CTU458791:CTX458791 DDQ458791:DDT458791 DNM458791:DNP458791 DXI458791:DXL458791 EHE458791:EHH458791 ERA458791:ERD458791 FAW458791:FAZ458791 FKS458791:FKV458791 FUO458791:FUR458791 GEK458791:GEN458791 GOG458791:GOJ458791 GYC458791:GYF458791 HHY458791:HIB458791 HRU458791:HRX458791 IBQ458791:IBT458791 ILM458791:ILP458791 IVI458791:IVL458791 JFE458791:JFH458791 JPA458791:JPD458791 JYW458791:JYZ458791 KIS458791:KIV458791 KSO458791:KSR458791 LCK458791:LCN458791 LMG458791:LMJ458791 LWC458791:LWF458791 MFY458791:MGB458791 MPU458791:MPX458791 MZQ458791:MZT458791 NJM458791:NJP458791 NTI458791:NTL458791 ODE458791:ODH458791 ONA458791:OND458791 OWW458791:OWZ458791 PGS458791:PGV458791 PQO458791:PQR458791 QAK458791:QAN458791 QKG458791:QKJ458791 QUC458791:QUF458791 RDY458791:REB458791 RNU458791:RNX458791 RXQ458791:RXT458791 SHM458791:SHP458791 SRI458791:SRL458791 TBE458791:TBH458791 TLA458791:TLD458791 TUW458791:TUZ458791 UES458791:UEV458791 UOO458791:UOR458791 UYK458791:UYN458791 VIG458791:VIJ458791 VSC458791:VSF458791 WBY458791:WCB458791 WLU458791:WLX458791 WVQ458791:WVT458791 JE524327:JH524327 TA524327:TD524327 ACW524327:ACZ524327 AMS524327:AMV524327 AWO524327:AWR524327 BGK524327:BGN524327 BQG524327:BQJ524327 CAC524327:CAF524327 CJY524327:CKB524327 CTU524327:CTX524327 DDQ524327:DDT524327 DNM524327:DNP524327 DXI524327:DXL524327 EHE524327:EHH524327 ERA524327:ERD524327 FAW524327:FAZ524327 FKS524327:FKV524327 FUO524327:FUR524327 GEK524327:GEN524327 GOG524327:GOJ524327 GYC524327:GYF524327 HHY524327:HIB524327 HRU524327:HRX524327 IBQ524327:IBT524327 ILM524327:ILP524327 IVI524327:IVL524327 JFE524327:JFH524327 JPA524327:JPD524327 JYW524327:JYZ524327 KIS524327:KIV524327 KSO524327:KSR524327 LCK524327:LCN524327 LMG524327:LMJ524327 LWC524327:LWF524327 MFY524327:MGB524327 MPU524327:MPX524327 MZQ524327:MZT524327 NJM524327:NJP524327 NTI524327:NTL524327 ODE524327:ODH524327 ONA524327:OND524327 OWW524327:OWZ524327 PGS524327:PGV524327 PQO524327:PQR524327 QAK524327:QAN524327 QKG524327:QKJ524327 QUC524327:QUF524327 RDY524327:REB524327 RNU524327:RNX524327 RXQ524327:RXT524327 SHM524327:SHP524327 SRI524327:SRL524327 TBE524327:TBH524327 TLA524327:TLD524327 TUW524327:TUZ524327 UES524327:UEV524327 UOO524327:UOR524327 UYK524327:UYN524327 VIG524327:VIJ524327 VSC524327:VSF524327 WBY524327:WCB524327 WLU524327:WLX524327 WVQ524327:WVT524327 JE589863:JH589863 TA589863:TD589863 ACW589863:ACZ589863 AMS589863:AMV589863 AWO589863:AWR589863 BGK589863:BGN589863 BQG589863:BQJ589863 CAC589863:CAF589863 CJY589863:CKB589863 CTU589863:CTX589863 DDQ589863:DDT589863 DNM589863:DNP589863 DXI589863:DXL589863 EHE589863:EHH589863 ERA589863:ERD589863 FAW589863:FAZ589863 FKS589863:FKV589863 FUO589863:FUR589863 GEK589863:GEN589863 GOG589863:GOJ589863 GYC589863:GYF589863 HHY589863:HIB589863 HRU589863:HRX589863 IBQ589863:IBT589863 ILM589863:ILP589863 IVI589863:IVL589863 JFE589863:JFH589863 JPA589863:JPD589863 JYW589863:JYZ589863 KIS589863:KIV589863 KSO589863:KSR589863 LCK589863:LCN589863 LMG589863:LMJ589863 LWC589863:LWF589863 MFY589863:MGB589863 MPU589863:MPX589863 MZQ589863:MZT589863 NJM589863:NJP589863 NTI589863:NTL589863 ODE589863:ODH589863 ONA589863:OND589863 OWW589863:OWZ589863 PGS589863:PGV589863 PQO589863:PQR589863 QAK589863:QAN589863 QKG589863:QKJ589863 QUC589863:QUF589863 RDY589863:REB589863 RNU589863:RNX589863 RXQ589863:RXT589863 SHM589863:SHP589863 SRI589863:SRL589863 TBE589863:TBH589863 TLA589863:TLD589863 TUW589863:TUZ589863 UES589863:UEV589863 UOO589863:UOR589863 UYK589863:UYN589863 VIG589863:VIJ589863 VSC589863:VSF589863 WBY589863:WCB589863 WLU589863:WLX589863 WVQ589863:WVT589863 JE655399:JH655399 TA655399:TD655399 ACW655399:ACZ655399 AMS655399:AMV655399 AWO655399:AWR655399 BGK655399:BGN655399 BQG655399:BQJ655399 CAC655399:CAF655399 CJY655399:CKB655399 CTU655399:CTX655399 DDQ655399:DDT655399 DNM655399:DNP655399 DXI655399:DXL655399 EHE655399:EHH655399 ERA655399:ERD655399 FAW655399:FAZ655399 FKS655399:FKV655399 FUO655399:FUR655399 GEK655399:GEN655399 GOG655399:GOJ655399 GYC655399:GYF655399 HHY655399:HIB655399 HRU655399:HRX655399 IBQ655399:IBT655399 ILM655399:ILP655399 IVI655399:IVL655399 JFE655399:JFH655399 JPA655399:JPD655399 JYW655399:JYZ655399 KIS655399:KIV655399 KSO655399:KSR655399 LCK655399:LCN655399 LMG655399:LMJ655399 LWC655399:LWF655399 MFY655399:MGB655399 MPU655399:MPX655399 MZQ655399:MZT655399 NJM655399:NJP655399 NTI655399:NTL655399 ODE655399:ODH655399 ONA655399:OND655399 OWW655399:OWZ655399 PGS655399:PGV655399 PQO655399:PQR655399 QAK655399:QAN655399 QKG655399:QKJ655399 QUC655399:QUF655399 RDY655399:REB655399 RNU655399:RNX655399 RXQ655399:RXT655399 SHM655399:SHP655399 SRI655399:SRL655399 TBE655399:TBH655399 TLA655399:TLD655399 TUW655399:TUZ655399 UES655399:UEV655399 UOO655399:UOR655399 UYK655399:UYN655399 VIG655399:VIJ655399 VSC655399:VSF655399 WBY655399:WCB655399 WLU655399:WLX655399 WVQ655399:WVT655399 JE720935:JH720935 TA720935:TD720935 ACW720935:ACZ720935 AMS720935:AMV720935 AWO720935:AWR720935 BGK720935:BGN720935 BQG720935:BQJ720935 CAC720935:CAF720935 CJY720935:CKB720935 CTU720935:CTX720935 DDQ720935:DDT720935 DNM720935:DNP720935 DXI720935:DXL720935 EHE720935:EHH720935 ERA720935:ERD720935 FAW720935:FAZ720935 FKS720935:FKV720935 FUO720935:FUR720935 GEK720935:GEN720935 GOG720935:GOJ720935 GYC720935:GYF720935 HHY720935:HIB720935 HRU720935:HRX720935 IBQ720935:IBT720935 ILM720935:ILP720935 IVI720935:IVL720935 JFE720935:JFH720935 JPA720935:JPD720935 JYW720935:JYZ720935 KIS720935:KIV720935 KSO720935:KSR720935 LCK720935:LCN720935 LMG720935:LMJ720935 LWC720935:LWF720935 MFY720935:MGB720935 MPU720935:MPX720935 MZQ720935:MZT720935 NJM720935:NJP720935 NTI720935:NTL720935 ODE720935:ODH720935 ONA720935:OND720935 OWW720935:OWZ720935 PGS720935:PGV720935 PQO720935:PQR720935 QAK720935:QAN720935 QKG720935:QKJ720935 QUC720935:QUF720935 RDY720935:REB720935 RNU720935:RNX720935 RXQ720935:RXT720935 SHM720935:SHP720935 SRI720935:SRL720935 TBE720935:TBH720935 TLA720935:TLD720935 TUW720935:TUZ720935 UES720935:UEV720935 UOO720935:UOR720935 UYK720935:UYN720935 VIG720935:VIJ720935 VSC720935:VSF720935 WBY720935:WCB720935 WLU720935:WLX720935 WVQ720935:WVT720935 JE786471:JH786471 TA786471:TD786471 ACW786471:ACZ786471 AMS786471:AMV786471 AWO786471:AWR786471 BGK786471:BGN786471 BQG786471:BQJ786471 CAC786471:CAF786471 CJY786471:CKB786471 CTU786471:CTX786471 DDQ786471:DDT786471 DNM786471:DNP786471 DXI786471:DXL786471 EHE786471:EHH786471 ERA786471:ERD786471 FAW786471:FAZ786471 FKS786471:FKV786471 FUO786471:FUR786471 GEK786471:GEN786471 GOG786471:GOJ786471 GYC786471:GYF786471 HHY786471:HIB786471 HRU786471:HRX786471 IBQ786471:IBT786471 ILM786471:ILP786471 IVI786471:IVL786471 JFE786471:JFH786471 JPA786471:JPD786471 JYW786471:JYZ786471 KIS786471:KIV786471 KSO786471:KSR786471 LCK786471:LCN786471 LMG786471:LMJ786471 LWC786471:LWF786471 MFY786471:MGB786471 MPU786471:MPX786471 MZQ786471:MZT786471 NJM786471:NJP786471 NTI786471:NTL786471 ODE786471:ODH786471 ONA786471:OND786471 OWW786471:OWZ786471 PGS786471:PGV786471 PQO786471:PQR786471 QAK786471:QAN786471 QKG786471:QKJ786471 QUC786471:QUF786471 RDY786471:REB786471 RNU786471:RNX786471 RXQ786471:RXT786471 SHM786471:SHP786471 SRI786471:SRL786471 TBE786471:TBH786471 TLA786471:TLD786471 TUW786471:TUZ786471 UES786471:UEV786471 UOO786471:UOR786471 UYK786471:UYN786471 VIG786471:VIJ786471 VSC786471:VSF786471 WBY786471:WCB786471 WLU786471:WLX786471 WVQ786471:WVT786471 JE852007:JH852007 TA852007:TD852007 ACW852007:ACZ852007 AMS852007:AMV852007 AWO852007:AWR852007 BGK852007:BGN852007 BQG852007:BQJ852007 CAC852007:CAF852007 CJY852007:CKB852007 CTU852007:CTX852007 DDQ852007:DDT852007 DNM852007:DNP852007 DXI852007:DXL852007 EHE852007:EHH852007 ERA852007:ERD852007 FAW852007:FAZ852007 FKS852007:FKV852007 FUO852007:FUR852007 GEK852007:GEN852007 GOG852007:GOJ852007 GYC852007:GYF852007 HHY852007:HIB852007 HRU852007:HRX852007 IBQ852007:IBT852007 ILM852007:ILP852007 IVI852007:IVL852007 JFE852007:JFH852007 JPA852007:JPD852007 JYW852007:JYZ852007 KIS852007:KIV852007 KSO852007:KSR852007 LCK852007:LCN852007 LMG852007:LMJ852007 LWC852007:LWF852007 MFY852007:MGB852007 MPU852007:MPX852007 MZQ852007:MZT852007 NJM852007:NJP852007 NTI852007:NTL852007 ODE852007:ODH852007 ONA852007:OND852007 OWW852007:OWZ852007 PGS852007:PGV852007 PQO852007:PQR852007 QAK852007:QAN852007 QKG852007:QKJ852007 QUC852007:QUF852007 RDY852007:REB852007 RNU852007:RNX852007 RXQ852007:RXT852007 SHM852007:SHP852007 SRI852007:SRL852007 TBE852007:TBH852007 TLA852007:TLD852007 TUW852007:TUZ852007 UES852007:UEV852007 UOO852007:UOR852007 UYK852007:UYN852007 VIG852007:VIJ852007 VSC852007:VSF852007 WBY852007:WCB852007 WLU852007:WLX852007 WVQ852007:WVT852007 JE917543:JH917543 TA917543:TD917543 ACW917543:ACZ917543 AMS917543:AMV917543 AWO917543:AWR917543 BGK917543:BGN917543 BQG917543:BQJ917543 CAC917543:CAF917543 CJY917543:CKB917543 CTU917543:CTX917543 DDQ917543:DDT917543 DNM917543:DNP917543 DXI917543:DXL917543 EHE917543:EHH917543 ERA917543:ERD917543 FAW917543:FAZ917543 FKS917543:FKV917543 FUO917543:FUR917543 GEK917543:GEN917543 GOG917543:GOJ917543 GYC917543:GYF917543 HHY917543:HIB917543 HRU917543:HRX917543 IBQ917543:IBT917543 ILM917543:ILP917543 IVI917543:IVL917543 JFE917543:JFH917543 JPA917543:JPD917543 JYW917543:JYZ917543 KIS917543:KIV917543 KSO917543:KSR917543 LCK917543:LCN917543 LMG917543:LMJ917543 LWC917543:LWF917543 MFY917543:MGB917543 MPU917543:MPX917543 MZQ917543:MZT917543 NJM917543:NJP917543 NTI917543:NTL917543 ODE917543:ODH917543 ONA917543:OND917543 OWW917543:OWZ917543 PGS917543:PGV917543 PQO917543:PQR917543 QAK917543:QAN917543 QKG917543:QKJ917543 QUC917543:QUF917543 RDY917543:REB917543 RNU917543:RNX917543 RXQ917543:RXT917543 SHM917543:SHP917543 SRI917543:SRL917543 TBE917543:TBH917543 TLA917543:TLD917543 TUW917543:TUZ917543 UES917543:UEV917543 UOO917543:UOR917543 UYK917543:UYN917543 VIG917543:VIJ917543 VSC917543:VSF917543 WBY917543:WCB917543 WLU917543:WLX917543 WVQ917543:WVT917543 JE983079:JH983079 TA983079:TD983079 ACW983079:ACZ983079 AMS983079:AMV983079 AWO983079:AWR983079 BGK983079:BGN983079 BQG983079:BQJ983079 CAC983079:CAF983079 CJY983079:CKB983079 CTU983079:CTX983079 DDQ983079:DDT983079 DNM983079:DNP983079 DXI983079:DXL983079 EHE983079:EHH983079 ERA983079:ERD983079 FAW983079:FAZ983079 FKS983079:FKV983079 FUO983079:FUR983079 GEK983079:GEN983079 GOG983079:GOJ983079 GYC983079:GYF983079 HHY983079:HIB983079 HRU983079:HRX983079 IBQ983079:IBT983079 ILM983079:ILP983079 IVI983079:IVL983079 JFE983079:JFH983079 JPA983079:JPD983079 JYW983079:JYZ983079 KIS983079:KIV983079 KSO983079:KSR983079 LCK983079:LCN983079 LMG983079:LMJ983079 LWC983079:LWF983079 MFY983079:MGB983079 MPU983079:MPX983079 MZQ983079:MZT983079 NJM983079:NJP983079 NTI983079:NTL983079 ODE983079:ODH983079 ONA983079:OND983079 OWW983079:OWZ983079 PGS983079:PGV983079 PQO983079:PQR983079 QAK983079:QAN983079 QKG983079:QKJ983079 QUC983079:QUF983079 RDY983079:REB983079 RNU983079:RNX983079 RXQ983079:RXT983079 SHM983079:SHP983079 SRI983079:SRL983079 TBE983079:TBH983079 TLA983079:TLD983079 TUW983079:TUZ983079 UES983079:UEV983079 UOO983079:UOR983079 UYK983079:UYN983079 VIG983079:VIJ983079 VSC983079:VSF983079 WBY983079:WCB983079 WLU983079:WLX983079 WVQ983079:WVT983079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H65529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H131065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H196601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H262137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H327673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H393209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H458745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H524281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H589817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H655353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H720889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H786425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H851961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H917497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H983033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D12:L12 IZ12:JH12 SV12:TD12 ACR12:ACZ12 AMN12:AMV12 AWJ12:AWR12 BGF12:BGN12 BQB12:BQJ12 BZX12:CAF12 CJT12:CKB12 CTP12:CTX12 DDL12:DDT12 DNH12:DNP12 DXD12:DXL12 EGZ12:EHH12 EQV12:ERD12 FAR12:FAZ12 FKN12:FKV12 FUJ12:FUR12 GEF12:GEN12 GOB12:GOJ12 GXX12:GYF12 HHT12:HIB12 HRP12:HRX12 IBL12:IBT12 ILH12:ILP12 IVD12:IVL12 JEZ12:JFH12 JOV12:JPD12 JYR12:JYZ12 KIN12:KIV12 KSJ12:KSR12 LCF12:LCN12 LMB12:LMJ12 LVX12:LWF12 MFT12:MGB12 MPP12:MPX12 MZL12:MZT12 NJH12:NJP12 NTD12:NTL12 OCZ12:ODH12 OMV12:OND12 OWR12:OWZ12 PGN12:PGV12 PQJ12:PQR12 QAF12:QAN12 QKB12:QKJ12 QTX12:QUF12 RDT12:REB12 RNP12:RNX12 RXL12:RXT12 SHH12:SHP12 SRD12:SRL12 TAZ12:TBH12 TKV12:TLD12 TUR12:TUZ12 UEN12:UEV12 UOJ12:UOR12 UYF12:UYN12 VIB12:VIJ12 VRX12:VSF12 WBT12:WCB12 WLP12:WLX12 WVL12:WVT12 IZ65548:JH65548 SV65548:TD65548 ACR65548:ACZ65548 AMN65548:AMV65548 AWJ65548:AWR65548 BGF65548:BGN65548 BQB65548:BQJ65548 BZX65548:CAF65548 CJT65548:CKB65548 CTP65548:CTX65548 DDL65548:DDT65548 DNH65548:DNP65548 DXD65548:DXL65548 EGZ65548:EHH65548 EQV65548:ERD65548 FAR65548:FAZ65548 FKN65548:FKV65548 FUJ65548:FUR65548 GEF65548:GEN65548 GOB65548:GOJ65548 GXX65548:GYF65548 HHT65548:HIB65548 HRP65548:HRX65548 IBL65548:IBT65548 ILH65548:ILP65548 IVD65548:IVL65548 JEZ65548:JFH65548 JOV65548:JPD65548 JYR65548:JYZ65548 KIN65548:KIV65548 KSJ65548:KSR65548 LCF65548:LCN65548 LMB65548:LMJ65548 LVX65548:LWF65548 MFT65548:MGB65548 MPP65548:MPX65548 MZL65548:MZT65548 NJH65548:NJP65548 NTD65548:NTL65548 OCZ65548:ODH65548 OMV65548:OND65548 OWR65548:OWZ65548 PGN65548:PGV65548 PQJ65548:PQR65548 QAF65548:QAN65548 QKB65548:QKJ65548 QTX65548:QUF65548 RDT65548:REB65548 RNP65548:RNX65548 RXL65548:RXT65548 SHH65548:SHP65548 SRD65548:SRL65548 TAZ65548:TBH65548 TKV65548:TLD65548 TUR65548:TUZ65548 UEN65548:UEV65548 UOJ65548:UOR65548 UYF65548:UYN65548 VIB65548:VIJ65548 VRX65548:VSF65548 WBT65548:WCB65548 WLP65548:WLX65548 WVL65548:WVT65548 IZ131084:JH131084 SV131084:TD131084 ACR131084:ACZ131084 AMN131084:AMV131084 AWJ131084:AWR131084 BGF131084:BGN131084 BQB131084:BQJ131084 BZX131084:CAF131084 CJT131084:CKB131084 CTP131084:CTX131084 DDL131084:DDT131084 DNH131084:DNP131084 DXD131084:DXL131084 EGZ131084:EHH131084 EQV131084:ERD131084 FAR131084:FAZ131084 FKN131084:FKV131084 FUJ131084:FUR131084 GEF131084:GEN131084 GOB131084:GOJ131084 GXX131084:GYF131084 HHT131084:HIB131084 HRP131084:HRX131084 IBL131084:IBT131084 ILH131084:ILP131084 IVD131084:IVL131084 JEZ131084:JFH131084 JOV131084:JPD131084 JYR131084:JYZ131084 KIN131084:KIV131084 KSJ131084:KSR131084 LCF131084:LCN131084 LMB131084:LMJ131084 LVX131084:LWF131084 MFT131084:MGB131084 MPP131084:MPX131084 MZL131084:MZT131084 NJH131084:NJP131084 NTD131084:NTL131084 OCZ131084:ODH131084 OMV131084:OND131084 OWR131084:OWZ131084 PGN131084:PGV131084 PQJ131084:PQR131084 QAF131084:QAN131084 QKB131084:QKJ131084 QTX131084:QUF131084 RDT131084:REB131084 RNP131084:RNX131084 RXL131084:RXT131084 SHH131084:SHP131084 SRD131084:SRL131084 TAZ131084:TBH131084 TKV131084:TLD131084 TUR131084:TUZ131084 UEN131084:UEV131084 UOJ131084:UOR131084 UYF131084:UYN131084 VIB131084:VIJ131084 VRX131084:VSF131084 WBT131084:WCB131084 WLP131084:WLX131084 WVL131084:WVT131084 IZ196620:JH196620 SV196620:TD196620 ACR196620:ACZ196620 AMN196620:AMV196620 AWJ196620:AWR196620 BGF196620:BGN196620 BQB196620:BQJ196620 BZX196620:CAF196620 CJT196620:CKB196620 CTP196620:CTX196620 DDL196620:DDT196620 DNH196620:DNP196620 DXD196620:DXL196620 EGZ196620:EHH196620 EQV196620:ERD196620 FAR196620:FAZ196620 FKN196620:FKV196620 FUJ196620:FUR196620 GEF196620:GEN196620 GOB196620:GOJ196620 GXX196620:GYF196620 HHT196620:HIB196620 HRP196620:HRX196620 IBL196620:IBT196620 ILH196620:ILP196620 IVD196620:IVL196620 JEZ196620:JFH196620 JOV196620:JPD196620 JYR196620:JYZ196620 KIN196620:KIV196620 KSJ196620:KSR196620 LCF196620:LCN196620 LMB196620:LMJ196620 LVX196620:LWF196620 MFT196620:MGB196620 MPP196620:MPX196620 MZL196620:MZT196620 NJH196620:NJP196620 NTD196620:NTL196620 OCZ196620:ODH196620 OMV196620:OND196620 OWR196620:OWZ196620 PGN196620:PGV196620 PQJ196620:PQR196620 QAF196620:QAN196620 QKB196620:QKJ196620 QTX196620:QUF196620 RDT196620:REB196620 RNP196620:RNX196620 RXL196620:RXT196620 SHH196620:SHP196620 SRD196620:SRL196620 TAZ196620:TBH196620 TKV196620:TLD196620 TUR196620:TUZ196620 UEN196620:UEV196620 UOJ196620:UOR196620 UYF196620:UYN196620 VIB196620:VIJ196620 VRX196620:VSF196620 WBT196620:WCB196620 WLP196620:WLX196620 WVL196620:WVT196620 IZ262156:JH262156 SV262156:TD262156 ACR262156:ACZ262156 AMN262156:AMV262156 AWJ262156:AWR262156 BGF262156:BGN262156 BQB262156:BQJ262156 BZX262156:CAF262156 CJT262156:CKB262156 CTP262156:CTX262156 DDL262156:DDT262156 DNH262156:DNP262156 DXD262156:DXL262156 EGZ262156:EHH262156 EQV262156:ERD262156 FAR262156:FAZ262156 FKN262156:FKV262156 FUJ262156:FUR262156 GEF262156:GEN262156 GOB262156:GOJ262156 GXX262156:GYF262156 HHT262156:HIB262156 HRP262156:HRX262156 IBL262156:IBT262156 ILH262156:ILP262156 IVD262156:IVL262156 JEZ262156:JFH262156 JOV262156:JPD262156 JYR262156:JYZ262156 KIN262156:KIV262156 KSJ262156:KSR262156 LCF262156:LCN262156 LMB262156:LMJ262156 LVX262156:LWF262156 MFT262156:MGB262156 MPP262156:MPX262156 MZL262156:MZT262156 NJH262156:NJP262156 NTD262156:NTL262156 OCZ262156:ODH262156 OMV262156:OND262156 OWR262156:OWZ262156 PGN262156:PGV262156 PQJ262156:PQR262156 QAF262156:QAN262156 QKB262156:QKJ262156 QTX262156:QUF262156 RDT262156:REB262156 RNP262156:RNX262156 RXL262156:RXT262156 SHH262156:SHP262156 SRD262156:SRL262156 TAZ262156:TBH262156 TKV262156:TLD262156 TUR262156:TUZ262156 UEN262156:UEV262156 UOJ262156:UOR262156 UYF262156:UYN262156 VIB262156:VIJ262156 VRX262156:VSF262156 WBT262156:WCB262156 WLP262156:WLX262156 WVL262156:WVT262156 IZ327692:JH327692 SV327692:TD327692 ACR327692:ACZ327692 AMN327692:AMV327692 AWJ327692:AWR327692 BGF327692:BGN327692 BQB327692:BQJ327692 BZX327692:CAF327692 CJT327692:CKB327692 CTP327692:CTX327692 DDL327692:DDT327692 DNH327692:DNP327692 DXD327692:DXL327692 EGZ327692:EHH327692 EQV327692:ERD327692 FAR327692:FAZ327692 FKN327692:FKV327692 FUJ327692:FUR327692 GEF327692:GEN327692 GOB327692:GOJ327692 GXX327692:GYF327692 HHT327692:HIB327692 HRP327692:HRX327692 IBL327692:IBT327692 ILH327692:ILP327692 IVD327692:IVL327692 JEZ327692:JFH327692 JOV327692:JPD327692 JYR327692:JYZ327692 KIN327692:KIV327692 KSJ327692:KSR327692 LCF327692:LCN327692 LMB327692:LMJ327692 LVX327692:LWF327692 MFT327692:MGB327692 MPP327692:MPX327692 MZL327692:MZT327692 NJH327692:NJP327692 NTD327692:NTL327692 OCZ327692:ODH327692 OMV327692:OND327692 OWR327692:OWZ327692 PGN327692:PGV327692 PQJ327692:PQR327692 QAF327692:QAN327692 QKB327692:QKJ327692 QTX327692:QUF327692 RDT327692:REB327692 RNP327692:RNX327692 RXL327692:RXT327692 SHH327692:SHP327692 SRD327692:SRL327692 TAZ327692:TBH327692 TKV327692:TLD327692 TUR327692:TUZ327692 UEN327692:UEV327692 UOJ327692:UOR327692 UYF327692:UYN327692 VIB327692:VIJ327692 VRX327692:VSF327692 WBT327692:WCB327692 WLP327692:WLX327692 WVL327692:WVT327692 IZ393228:JH393228 SV393228:TD393228 ACR393228:ACZ393228 AMN393228:AMV393228 AWJ393228:AWR393228 BGF393228:BGN393228 BQB393228:BQJ393228 BZX393228:CAF393228 CJT393228:CKB393228 CTP393228:CTX393228 DDL393228:DDT393228 DNH393228:DNP393228 DXD393228:DXL393228 EGZ393228:EHH393228 EQV393228:ERD393228 FAR393228:FAZ393228 FKN393228:FKV393228 FUJ393228:FUR393228 GEF393228:GEN393228 GOB393228:GOJ393228 GXX393228:GYF393228 HHT393228:HIB393228 HRP393228:HRX393228 IBL393228:IBT393228 ILH393228:ILP393228 IVD393228:IVL393228 JEZ393228:JFH393228 JOV393228:JPD393228 JYR393228:JYZ393228 KIN393228:KIV393228 KSJ393228:KSR393228 LCF393228:LCN393228 LMB393228:LMJ393228 LVX393228:LWF393228 MFT393228:MGB393228 MPP393228:MPX393228 MZL393228:MZT393228 NJH393228:NJP393228 NTD393228:NTL393228 OCZ393228:ODH393228 OMV393228:OND393228 OWR393228:OWZ393228 PGN393228:PGV393228 PQJ393228:PQR393228 QAF393228:QAN393228 QKB393228:QKJ393228 QTX393228:QUF393228 RDT393228:REB393228 RNP393228:RNX393228 RXL393228:RXT393228 SHH393228:SHP393228 SRD393228:SRL393228 TAZ393228:TBH393228 TKV393228:TLD393228 TUR393228:TUZ393228 UEN393228:UEV393228 UOJ393228:UOR393228 UYF393228:UYN393228 VIB393228:VIJ393228 VRX393228:VSF393228 WBT393228:WCB393228 WLP393228:WLX393228 WVL393228:WVT393228 IZ458764:JH458764 SV458764:TD458764 ACR458764:ACZ458764 AMN458764:AMV458764 AWJ458764:AWR458764 BGF458764:BGN458764 BQB458764:BQJ458764 BZX458764:CAF458764 CJT458764:CKB458764 CTP458764:CTX458764 DDL458764:DDT458764 DNH458764:DNP458764 DXD458764:DXL458764 EGZ458764:EHH458764 EQV458764:ERD458764 FAR458764:FAZ458764 FKN458764:FKV458764 FUJ458764:FUR458764 GEF458764:GEN458764 GOB458764:GOJ458764 GXX458764:GYF458764 HHT458764:HIB458764 HRP458764:HRX458764 IBL458764:IBT458764 ILH458764:ILP458764 IVD458764:IVL458764 JEZ458764:JFH458764 JOV458764:JPD458764 JYR458764:JYZ458764 KIN458764:KIV458764 KSJ458764:KSR458764 LCF458764:LCN458764 LMB458764:LMJ458764 LVX458764:LWF458764 MFT458764:MGB458764 MPP458764:MPX458764 MZL458764:MZT458764 NJH458764:NJP458764 NTD458764:NTL458764 OCZ458764:ODH458764 OMV458764:OND458764 OWR458764:OWZ458764 PGN458764:PGV458764 PQJ458764:PQR458764 QAF458764:QAN458764 QKB458764:QKJ458764 QTX458764:QUF458764 RDT458764:REB458764 RNP458764:RNX458764 RXL458764:RXT458764 SHH458764:SHP458764 SRD458764:SRL458764 TAZ458764:TBH458764 TKV458764:TLD458764 TUR458764:TUZ458764 UEN458764:UEV458764 UOJ458764:UOR458764 UYF458764:UYN458764 VIB458764:VIJ458764 VRX458764:VSF458764 WBT458764:WCB458764 WLP458764:WLX458764 WVL458764:WVT458764 IZ524300:JH524300 SV524300:TD524300 ACR524300:ACZ524300 AMN524300:AMV524300 AWJ524300:AWR524300 BGF524300:BGN524300 BQB524300:BQJ524300 BZX524300:CAF524300 CJT524300:CKB524300 CTP524300:CTX524300 DDL524300:DDT524300 DNH524300:DNP524300 DXD524300:DXL524300 EGZ524300:EHH524300 EQV524300:ERD524300 FAR524300:FAZ524300 FKN524300:FKV524300 FUJ524300:FUR524300 GEF524300:GEN524300 GOB524300:GOJ524300 GXX524300:GYF524300 HHT524300:HIB524300 HRP524300:HRX524300 IBL524300:IBT524300 ILH524300:ILP524300 IVD524300:IVL524300 JEZ524300:JFH524300 JOV524300:JPD524300 JYR524300:JYZ524300 KIN524300:KIV524300 KSJ524300:KSR524300 LCF524300:LCN524300 LMB524300:LMJ524300 LVX524300:LWF524300 MFT524300:MGB524300 MPP524300:MPX524300 MZL524300:MZT524300 NJH524300:NJP524300 NTD524300:NTL524300 OCZ524300:ODH524300 OMV524300:OND524300 OWR524300:OWZ524300 PGN524300:PGV524300 PQJ524300:PQR524300 QAF524300:QAN524300 QKB524300:QKJ524300 QTX524300:QUF524300 RDT524300:REB524300 RNP524300:RNX524300 RXL524300:RXT524300 SHH524300:SHP524300 SRD524300:SRL524300 TAZ524300:TBH524300 TKV524300:TLD524300 TUR524300:TUZ524300 UEN524300:UEV524300 UOJ524300:UOR524300 UYF524300:UYN524300 VIB524300:VIJ524300 VRX524300:VSF524300 WBT524300:WCB524300 WLP524300:WLX524300 WVL524300:WVT524300 IZ589836:JH589836 SV589836:TD589836 ACR589836:ACZ589836 AMN589836:AMV589836 AWJ589836:AWR589836 BGF589836:BGN589836 BQB589836:BQJ589836 BZX589836:CAF589836 CJT589836:CKB589836 CTP589836:CTX589836 DDL589836:DDT589836 DNH589836:DNP589836 DXD589836:DXL589836 EGZ589836:EHH589836 EQV589836:ERD589836 FAR589836:FAZ589836 FKN589836:FKV589836 FUJ589836:FUR589836 GEF589836:GEN589836 GOB589836:GOJ589836 GXX589836:GYF589836 HHT589836:HIB589836 HRP589836:HRX589836 IBL589836:IBT589836 ILH589836:ILP589836 IVD589836:IVL589836 JEZ589836:JFH589836 JOV589836:JPD589836 JYR589836:JYZ589836 KIN589836:KIV589836 KSJ589836:KSR589836 LCF589836:LCN589836 LMB589836:LMJ589836 LVX589836:LWF589836 MFT589836:MGB589836 MPP589836:MPX589836 MZL589836:MZT589836 NJH589836:NJP589836 NTD589836:NTL589836 OCZ589836:ODH589836 OMV589836:OND589836 OWR589836:OWZ589836 PGN589836:PGV589836 PQJ589836:PQR589836 QAF589836:QAN589836 QKB589836:QKJ589836 QTX589836:QUF589836 RDT589836:REB589836 RNP589836:RNX589836 RXL589836:RXT589836 SHH589836:SHP589836 SRD589836:SRL589836 TAZ589836:TBH589836 TKV589836:TLD589836 TUR589836:TUZ589836 UEN589836:UEV589836 UOJ589836:UOR589836 UYF589836:UYN589836 VIB589836:VIJ589836 VRX589836:VSF589836 WBT589836:WCB589836 WLP589836:WLX589836 WVL589836:WVT589836 IZ655372:JH655372 SV655372:TD655372 ACR655372:ACZ655372 AMN655372:AMV655372 AWJ655372:AWR655372 BGF655372:BGN655372 BQB655372:BQJ655372 BZX655372:CAF655372 CJT655372:CKB655372 CTP655372:CTX655372 DDL655372:DDT655372 DNH655372:DNP655372 DXD655372:DXL655372 EGZ655372:EHH655372 EQV655372:ERD655372 FAR655372:FAZ655372 FKN655372:FKV655372 FUJ655372:FUR655372 GEF655372:GEN655372 GOB655372:GOJ655372 GXX655372:GYF655372 HHT655372:HIB655372 HRP655372:HRX655372 IBL655372:IBT655372 ILH655372:ILP655372 IVD655372:IVL655372 JEZ655372:JFH655372 JOV655372:JPD655372 JYR655372:JYZ655372 KIN655372:KIV655372 KSJ655372:KSR655372 LCF655372:LCN655372 LMB655372:LMJ655372 LVX655372:LWF655372 MFT655372:MGB655372 MPP655372:MPX655372 MZL655372:MZT655372 NJH655372:NJP655372 NTD655372:NTL655372 OCZ655372:ODH655372 OMV655372:OND655372 OWR655372:OWZ655372 PGN655372:PGV655372 PQJ655372:PQR655372 QAF655372:QAN655372 QKB655372:QKJ655372 QTX655372:QUF655372 RDT655372:REB655372 RNP655372:RNX655372 RXL655372:RXT655372 SHH655372:SHP655372 SRD655372:SRL655372 TAZ655372:TBH655372 TKV655372:TLD655372 TUR655372:TUZ655372 UEN655372:UEV655372 UOJ655372:UOR655372 UYF655372:UYN655372 VIB655372:VIJ655372 VRX655372:VSF655372 WBT655372:WCB655372 WLP655372:WLX655372 WVL655372:WVT655372 IZ720908:JH720908 SV720908:TD720908 ACR720908:ACZ720908 AMN720908:AMV720908 AWJ720908:AWR720908 BGF720908:BGN720908 BQB720908:BQJ720908 BZX720908:CAF720908 CJT720908:CKB720908 CTP720908:CTX720908 DDL720908:DDT720908 DNH720908:DNP720908 DXD720908:DXL720908 EGZ720908:EHH720908 EQV720908:ERD720908 FAR720908:FAZ720908 FKN720908:FKV720908 FUJ720908:FUR720908 GEF720908:GEN720908 GOB720908:GOJ720908 GXX720908:GYF720908 HHT720908:HIB720908 HRP720908:HRX720908 IBL720908:IBT720908 ILH720908:ILP720908 IVD720908:IVL720908 JEZ720908:JFH720908 JOV720908:JPD720908 JYR720908:JYZ720908 KIN720908:KIV720908 KSJ720908:KSR720908 LCF720908:LCN720908 LMB720908:LMJ720908 LVX720908:LWF720908 MFT720908:MGB720908 MPP720908:MPX720908 MZL720908:MZT720908 NJH720908:NJP720908 NTD720908:NTL720908 OCZ720908:ODH720908 OMV720908:OND720908 OWR720908:OWZ720908 PGN720908:PGV720908 PQJ720908:PQR720908 QAF720908:QAN720908 QKB720908:QKJ720908 QTX720908:QUF720908 RDT720908:REB720908 RNP720908:RNX720908 RXL720908:RXT720908 SHH720908:SHP720908 SRD720908:SRL720908 TAZ720908:TBH720908 TKV720908:TLD720908 TUR720908:TUZ720908 UEN720908:UEV720908 UOJ720908:UOR720908 UYF720908:UYN720908 VIB720908:VIJ720908 VRX720908:VSF720908 WBT720908:WCB720908 WLP720908:WLX720908 WVL720908:WVT720908 IZ786444:JH786444 SV786444:TD786444 ACR786444:ACZ786444 AMN786444:AMV786444 AWJ786444:AWR786444 BGF786444:BGN786444 BQB786444:BQJ786444 BZX786444:CAF786444 CJT786444:CKB786444 CTP786444:CTX786444 DDL786444:DDT786444 DNH786444:DNP786444 DXD786444:DXL786444 EGZ786444:EHH786444 EQV786444:ERD786444 FAR786444:FAZ786444 FKN786444:FKV786444 FUJ786444:FUR786444 GEF786444:GEN786444 GOB786444:GOJ786444 GXX786444:GYF786444 HHT786444:HIB786444 HRP786444:HRX786444 IBL786444:IBT786444 ILH786444:ILP786444 IVD786444:IVL786444 JEZ786444:JFH786444 JOV786444:JPD786444 JYR786444:JYZ786444 KIN786444:KIV786444 KSJ786444:KSR786444 LCF786444:LCN786444 LMB786444:LMJ786444 LVX786444:LWF786444 MFT786444:MGB786444 MPP786444:MPX786444 MZL786444:MZT786444 NJH786444:NJP786444 NTD786444:NTL786444 OCZ786444:ODH786444 OMV786444:OND786444 OWR786444:OWZ786444 PGN786444:PGV786444 PQJ786444:PQR786444 QAF786444:QAN786444 QKB786444:QKJ786444 QTX786444:QUF786444 RDT786444:REB786444 RNP786444:RNX786444 RXL786444:RXT786444 SHH786444:SHP786444 SRD786444:SRL786444 TAZ786444:TBH786444 TKV786444:TLD786444 TUR786444:TUZ786444 UEN786444:UEV786444 UOJ786444:UOR786444 UYF786444:UYN786444 VIB786444:VIJ786444 VRX786444:VSF786444 WBT786444:WCB786444 WLP786444:WLX786444 WVL786444:WVT786444 IZ851980:JH851980 SV851980:TD851980 ACR851980:ACZ851980 AMN851980:AMV851980 AWJ851980:AWR851980 BGF851980:BGN851980 BQB851980:BQJ851980 BZX851980:CAF851980 CJT851980:CKB851980 CTP851980:CTX851980 DDL851980:DDT851980 DNH851980:DNP851980 DXD851980:DXL851980 EGZ851980:EHH851980 EQV851980:ERD851980 FAR851980:FAZ851980 FKN851980:FKV851980 FUJ851980:FUR851980 GEF851980:GEN851980 GOB851980:GOJ851980 GXX851980:GYF851980 HHT851980:HIB851980 HRP851980:HRX851980 IBL851980:IBT851980 ILH851980:ILP851980 IVD851980:IVL851980 JEZ851980:JFH851980 JOV851980:JPD851980 JYR851980:JYZ851980 KIN851980:KIV851980 KSJ851980:KSR851980 LCF851980:LCN851980 LMB851980:LMJ851980 LVX851980:LWF851980 MFT851980:MGB851980 MPP851980:MPX851980 MZL851980:MZT851980 NJH851980:NJP851980 NTD851980:NTL851980 OCZ851980:ODH851980 OMV851980:OND851980 OWR851980:OWZ851980 PGN851980:PGV851980 PQJ851980:PQR851980 QAF851980:QAN851980 QKB851980:QKJ851980 QTX851980:QUF851980 RDT851980:REB851980 RNP851980:RNX851980 RXL851980:RXT851980 SHH851980:SHP851980 SRD851980:SRL851980 TAZ851980:TBH851980 TKV851980:TLD851980 TUR851980:TUZ851980 UEN851980:UEV851980 UOJ851980:UOR851980 UYF851980:UYN851980 VIB851980:VIJ851980 VRX851980:VSF851980 WBT851980:WCB851980 WLP851980:WLX851980 WVL851980:WVT851980 IZ917516:JH917516 SV917516:TD917516 ACR917516:ACZ917516 AMN917516:AMV917516 AWJ917516:AWR917516 BGF917516:BGN917516 BQB917516:BQJ917516 BZX917516:CAF917516 CJT917516:CKB917516 CTP917516:CTX917516 DDL917516:DDT917516 DNH917516:DNP917516 DXD917516:DXL917516 EGZ917516:EHH917516 EQV917516:ERD917516 FAR917516:FAZ917516 FKN917516:FKV917516 FUJ917516:FUR917516 GEF917516:GEN917516 GOB917516:GOJ917516 GXX917516:GYF917516 HHT917516:HIB917516 HRP917516:HRX917516 IBL917516:IBT917516 ILH917516:ILP917516 IVD917516:IVL917516 JEZ917516:JFH917516 JOV917516:JPD917516 JYR917516:JYZ917516 KIN917516:KIV917516 KSJ917516:KSR917516 LCF917516:LCN917516 LMB917516:LMJ917516 LVX917516:LWF917516 MFT917516:MGB917516 MPP917516:MPX917516 MZL917516:MZT917516 NJH917516:NJP917516 NTD917516:NTL917516 OCZ917516:ODH917516 OMV917516:OND917516 OWR917516:OWZ917516 PGN917516:PGV917516 PQJ917516:PQR917516 QAF917516:QAN917516 QKB917516:QKJ917516 QTX917516:QUF917516 RDT917516:REB917516 RNP917516:RNX917516 RXL917516:RXT917516 SHH917516:SHP917516 SRD917516:SRL917516 TAZ917516:TBH917516 TKV917516:TLD917516 TUR917516:TUZ917516 UEN917516:UEV917516 UOJ917516:UOR917516 UYF917516:UYN917516 VIB917516:VIJ917516 VRX917516:VSF917516 WBT917516:WCB917516 WLP917516:WLX917516 WVL917516:WVT917516 IZ983052:JH983052 SV983052:TD983052 ACR983052:ACZ983052 AMN983052:AMV983052 AWJ983052:AWR983052 BGF983052:BGN983052 BQB983052:BQJ983052 BZX983052:CAF983052 CJT983052:CKB983052 CTP983052:CTX983052 DDL983052:DDT983052 DNH983052:DNP983052 DXD983052:DXL983052 EGZ983052:EHH983052 EQV983052:ERD983052 FAR983052:FAZ983052 FKN983052:FKV983052 FUJ983052:FUR983052 GEF983052:GEN983052 GOB983052:GOJ983052 GXX983052:GYF983052 HHT983052:HIB983052 HRP983052:HRX983052 IBL983052:IBT983052 ILH983052:ILP983052 IVD983052:IVL983052 JEZ983052:JFH983052 JOV983052:JPD983052 JYR983052:JYZ983052 KIN983052:KIV983052 KSJ983052:KSR983052 LCF983052:LCN983052 LMB983052:LMJ983052 LVX983052:LWF983052 MFT983052:MGB983052 MPP983052:MPX983052 MZL983052:MZT983052 NJH983052:NJP983052 NTD983052:NTL983052 OCZ983052:ODH983052 OMV983052:OND983052 OWR983052:OWZ983052 PGN983052:PGV983052 PQJ983052:PQR983052 QAF983052:QAN983052 QKB983052:QKJ983052 QTX983052:QUF983052 RDT983052:REB983052 RNP983052:RNX983052 RXL983052:RXT983052 SHH983052:SHP983052 SRD983052:SRL983052 TAZ983052:TBH983052 TKV983052:TLD983052 TUR983052:TUZ983052 UEN983052:UEV983052 UOJ983052:UOR983052 UYF983052:UYN983052 VIB983052:VIJ983052 VRX983052:VSF983052 WBT983052:WCB983052 WLP983052:WLX983052 WVL983052:WVT983052 I43:L44 JE43:JH44 TA43:TD44 ACW43:ACZ44 AMS43:AMV44 AWO43:AWR44 BGK43:BGN44 BQG43:BQJ44 CAC43:CAF44 CJY43:CKB44 CTU43:CTX44 DDQ43:DDT44 DNM43:DNP44 DXI43:DXL44 EHE43:EHH44 ERA43:ERD44 FAW43:FAZ44 FKS43:FKV44 FUO43:FUR44 GEK43:GEN44 GOG43:GOJ44 GYC43:GYF44 HHY43:HIB44 HRU43:HRX44 IBQ43:IBT44 ILM43:ILP44 IVI43:IVL44 JFE43:JFH44 JPA43:JPD44 JYW43:JYZ44 KIS43:KIV44 KSO43:KSR44 LCK43:LCN44 LMG43:LMJ44 LWC43:LWF44 MFY43:MGB44 MPU43:MPX44 MZQ43:MZT44 NJM43:NJP44 NTI43:NTL44 ODE43:ODH44 ONA43:OND44 OWW43:OWZ44 PGS43:PGV44 PQO43:PQR44 QAK43:QAN44 QKG43:QKJ44 QUC43:QUF44 RDY43:REB44 RNU43:RNX44 RXQ43:RXT44 SHM43:SHP44 SRI43:SRL44 TBE43:TBH44 TLA43:TLD44 TUW43:TUZ44 UES43:UEV44 UOO43:UOR44 UYK43:UYN44 VIG43:VIJ44 VSC43:VSF44 WBY43:WCB44 WLU43:WLX44 WVQ43:WVT44 JE65579:JH65580 TA65579:TD65580 ACW65579:ACZ65580 AMS65579:AMV65580 AWO65579:AWR65580 BGK65579:BGN65580 BQG65579:BQJ65580 CAC65579:CAF65580 CJY65579:CKB65580 CTU65579:CTX65580 DDQ65579:DDT65580 DNM65579:DNP65580 DXI65579:DXL65580 EHE65579:EHH65580 ERA65579:ERD65580 FAW65579:FAZ65580 FKS65579:FKV65580 FUO65579:FUR65580 GEK65579:GEN65580 GOG65579:GOJ65580 GYC65579:GYF65580 HHY65579:HIB65580 HRU65579:HRX65580 IBQ65579:IBT65580 ILM65579:ILP65580 IVI65579:IVL65580 JFE65579:JFH65580 JPA65579:JPD65580 JYW65579:JYZ65580 KIS65579:KIV65580 KSO65579:KSR65580 LCK65579:LCN65580 LMG65579:LMJ65580 LWC65579:LWF65580 MFY65579:MGB65580 MPU65579:MPX65580 MZQ65579:MZT65580 NJM65579:NJP65580 NTI65579:NTL65580 ODE65579:ODH65580 ONA65579:OND65580 OWW65579:OWZ65580 PGS65579:PGV65580 PQO65579:PQR65580 QAK65579:QAN65580 QKG65579:QKJ65580 QUC65579:QUF65580 RDY65579:REB65580 RNU65579:RNX65580 RXQ65579:RXT65580 SHM65579:SHP65580 SRI65579:SRL65580 TBE65579:TBH65580 TLA65579:TLD65580 TUW65579:TUZ65580 UES65579:UEV65580 UOO65579:UOR65580 UYK65579:UYN65580 VIG65579:VIJ65580 VSC65579:VSF65580 WBY65579:WCB65580 WLU65579:WLX65580 WVQ65579:WVT65580 JE131115:JH131116 TA131115:TD131116 ACW131115:ACZ131116 AMS131115:AMV131116 AWO131115:AWR131116 BGK131115:BGN131116 BQG131115:BQJ131116 CAC131115:CAF131116 CJY131115:CKB131116 CTU131115:CTX131116 DDQ131115:DDT131116 DNM131115:DNP131116 DXI131115:DXL131116 EHE131115:EHH131116 ERA131115:ERD131116 FAW131115:FAZ131116 FKS131115:FKV131116 FUO131115:FUR131116 GEK131115:GEN131116 GOG131115:GOJ131116 GYC131115:GYF131116 HHY131115:HIB131116 HRU131115:HRX131116 IBQ131115:IBT131116 ILM131115:ILP131116 IVI131115:IVL131116 JFE131115:JFH131116 JPA131115:JPD131116 JYW131115:JYZ131116 KIS131115:KIV131116 KSO131115:KSR131116 LCK131115:LCN131116 LMG131115:LMJ131116 LWC131115:LWF131116 MFY131115:MGB131116 MPU131115:MPX131116 MZQ131115:MZT131116 NJM131115:NJP131116 NTI131115:NTL131116 ODE131115:ODH131116 ONA131115:OND131116 OWW131115:OWZ131116 PGS131115:PGV131116 PQO131115:PQR131116 QAK131115:QAN131116 QKG131115:QKJ131116 QUC131115:QUF131116 RDY131115:REB131116 RNU131115:RNX131116 RXQ131115:RXT131116 SHM131115:SHP131116 SRI131115:SRL131116 TBE131115:TBH131116 TLA131115:TLD131116 TUW131115:TUZ131116 UES131115:UEV131116 UOO131115:UOR131116 UYK131115:UYN131116 VIG131115:VIJ131116 VSC131115:VSF131116 WBY131115:WCB131116 WLU131115:WLX131116 WVQ131115:WVT131116 JE196651:JH196652 TA196651:TD196652 ACW196651:ACZ196652 AMS196651:AMV196652 AWO196651:AWR196652 BGK196651:BGN196652 BQG196651:BQJ196652 CAC196651:CAF196652 CJY196651:CKB196652 CTU196651:CTX196652 DDQ196651:DDT196652 DNM196651:DNP196652 DXI196651:DXL196652 EHE196651:EHH196652 ERA196651:ERD196652 FAW196651:FAZ196652 FKS196651:FKV196652 FUO196651:FUR196652 GEK196651:GEN196652 GOG196651:GOJ196652 GYC196651:GYF196652 HHY196651:HIB196652 HRU196651:HRX196652 IBQ196651:IBT196652 ILM196651:ILP196652 IVI196651:IVL196652 JFE196651:JFH196652 JPA196651:JPD196652 JYW196651:JYZ196652 KIS196651:KIV196652 KSO196651:KSR196652 LCK196651:LCN196652 LMG196651:LMJ196652 LWC196651:LWF196652 MFY196651:MGB196652 MPU196651:MPX196652 MZQ196651:MZT196652 NJM196651:NJP196652 NTI196651:NTL196652 ODE196651:ODH196652 ONA196651:OND196652 OWW196651:OWZ196652 PGS196651:PGV196652 PQO196651:PQR196652 QAK196651:QAN196652 QKG196651:QKJ196652 QUC196651:QUF196652 RDY196651:REB196652 RNU196651:RNX196652 RXQ196651:RXT196652 SHM196651:SHP196652 SRI196651:SRL196652 TBE196651:TBH196652 TLA196651:TLD196652 TUW196651:TUZ196652 UES196651:UEV196652 UOO196651:UOR196652 UYK196651:UYN196652 VIG196651:VIJ196652 VSC196651:VSF196652 WBY196651:WCB196652 WLU196651:WLX196652 WVQ196651:WVT196652 JE262187:JH262188 TA262187:TD262188 ACW262187:ACZ262188 AMS262187:AMV262188 AWO262187:AWR262188 BGK262187:BGN262188 BQG262187:BQJ262188 CAC262187:CAF262188 CJY262187:CKB262188 CTU262187:CTX262188 DDQ262187:DDT262188 DNM262187:DNP262188 DXI262187:DXL262188 EHE262187:EHH262188 ERA262187:ERD262188 FAW262187:FAZ262188 FKS262187:FKV262188 FUO262187:FUR262188 GEK262187:GEN262188 GOG262187:GOJ262188 GYC262187:GYF262188 HHY262187:HIB262188 HRU262187:HRX262188 IBQ262187:IBT262188 ILM262187:ILP262188 IVI262187:IVL262188 JFE262187:JFH262188 JPA262187:JPD262188 JYW262187:JYZ262188 KIS262187:KIV262188 KSO262187:KSR262188 LCK262187:LCN262188 LMG262187:LMJ262188 LWC262187:LWF262188 MFY262187:MGB262188 MPU262187:MPX262188 MZQ262187:MZT262188 NJM262187:NJP262188 NTI262187:NTL262188 ODE262187:ODH262188 ONA262187:OND262188 OWW262187:OWZ262188 PGS262187:PGV262188 PQO262187:PQR262188 QAK262187:QAN262188 QKG262187:QKJ262188 QUC262187:QUF262188 RDY262187:REB262188 RNU262187:RNX262188 RXQ262187:RXT262188 SHM262187:SHP262188 SRI262187:SRL262188 TBE262187:TBH262188 TLA262187:TLD262188 TUW262187:TUZ262188 UES262187:UEV262188 UOO262187:UOR262188 UYK262187:UYN262188 VIG262187:VIJ262188 VSC262187:VSF262188 WBY262187:WCB262188 WLU262187:WLX262188 WVQ262187:WVT262188 JE327723:JH327724 TA327723:TD327724 ACW327723:ACZ327724 AMS327723:AMV327724 AWO327723:AWR327724 BGK327723:BGN327724 BQG327723:BQJ327724 CAC327723:CAF327724 CJY327723:CKB327724 CTU327723:CTX327724 DDQ327723:DDT327724 DNM327723:DNP327724 DXI327723:DXL327724 EHE327723:EHH327724 ERA327723:ERD327724 FAW327723:FAZ327724 FKS327723:FKV327724 FUO327723:FUR327724 GEK327723:GEN327724 GOG327723:GOJ327724 GYC327723:GYF327724 HHY327723:HIB327724 HRU327723:HRX327724 IBQ327723:IBT327724 ILM327723:ILP327724 IVI327723:IVL327724 JFE327723:JFH327724 JPA327723:JPD327724 JYW327723:JYZ327724 KIS327723:KIV327724 KSO327723:KSR327724 LCK327723:LCN327724 LMG327723:LMJ327724 LWC327723:LWF327724 MFY327723:MGB327724 MPU327723:MPX327724 MZQ327723:MZT327724 NJM327723:NJP327724 NTI327723:NTL327724 ODE327723:ODH327724 ONA327723:OND327724 OWW327723:OWZ327724 PGS327723:PGV327724 PQO327723:PQR327724 QAK327723:QAN327724 QKG327723:QKJ327724 QUC327723:QUF327724 RDY327723:REB327724 RNU327723:RNX327724 RXQ327723:RXT327724 SHM327723:SHP327724 SRI327723:SRL327724 TBE327723:TBH327724 TLA327723:TLD327724 TUW327723:TUZ327724 UES327723:UEV327724 UOO327723:UOR327724 UYK327723:UYN327724 VIG327723:VIJ327724 VSC327723:VSF327724 WBY327723:WCB327724 WLU327723:WLX327724 WVQ327723:WVT327724 JE393259:JH393260 TA393259:TD393260 ACW393259:ACZ393260 AMS393259:AMV393260 AWO393259:AWR393260 BGK393259:BGN393260 BQG393259:BQJ393260 CAC393259:CAF393260 CJY393259:CKB393260 CTU393259:CTX393260 DDQ393259:DDT393260 DNM393259:DNP393260 DXI393259:DXL393260 EHE393259:EHH393260 ERA393259:ERD393260 FAW393259:FAZ393260 FKS393259:FKV393260 FUO393259:FUR393260 GEK393259:GEN393260 GOG393259:GOJ393260 GYC393259:GYF393260 HHY393259:HIB393260 HRU393259:HRX393260 IBQ393259:IBT393260 ILM393259:ILP393260 IVI393259:IVL393260 JFE393259:JFH393260 JPA393259:JPD393260 JYW393259:JYZ393260 KIS393259:KIV393260 KSO393259:KSR393260 LCK393259:LCN393260 LMG393259:LMJ393260 LWC393259:LWF393260 MFY393259:MGB393260 MPU393259:MPX393260 MZQ393259:MZT393260 NJM393259:NJP393260 NTI393259:NTL393260 ODE393259:ODH393260 ONA393259:OND393260 OWW393259:OWZ393260 PGS393259:PGV393260 PQO393259:PQR393260 QAK393259:QAN393260 QKG393259:QKJ393260 QUC393259:QUF393260 RDY393259:REB393260 RNU393259:RNX393260 RXQ393259:RXT393260 SHM393259:SHP393260 SRI393259:SRL393260 TBE393259:TBH393260 TLA393259:TLD393260 TUW393259:TUZ393260 UES393259:UEV393260 UOO393259:UOR393260 UYK393259:UYN393260 VIG393259:VIJ393260 VSC393259:VSF393260 WBY393259:WCB393260 WLU393259:WLX393260 WVQ393259:WVT393260 JE458795:JH458796 TA458795:TD458796 ACW458795:ACZ458796 AMS458795:AMV458796 AWO458795:AWR458796 BGK458795:BGN458796 BQG458795:BQJ458796 CAC458795:CAF458796 CJY458795:CKB458796 CTU458795:CTX458796 DDQ458795:DDT458796 DNM458795:DNP458796 DXI458795:DXL458796 EHE458795:EHH458796 ERA458795:ERD458796 FAW458795:FAZ458796 FKS458795:FKV458796 FUO458795:FUR458796 GEK458795:GEN458796 GOG458795:GOJ458796 GYC458795:GYF458796 HHY458795:HIB458796 HRU458795:HRX458796 IBQ458795:IBT458796 ILM458795:ILP458796 IVI458795:IVL458796 JFE458795:JFH458796 JPA458795:JPD458796 JYW458795:JYZ458796 KIS458795:KIV458796 KSO458795:KSR458796 LCK458795:LCN458796 LMG458795:LMJ458796 LWC458795:LWF458796 MFY458795:MGB458796 MPU458795:MPX458796 MZQ458795:MZT458796 NJM458795:NJP458796 NTI458795:NTL458796 ODE458795:ODH458796 ONA458795:OND458796 OWW458795:OWZ458796 PGS458795:PGV458796 PQO458795:PQR458796 QAK458795:QAN458796 QKG458795:QKJ458796 QUC458795:QUF458796 RDY458795:REB458796 RNU458795:RNX458796 RXQ458795:RXT458796 SHM458795:SHP458796 SRI458795:SRL458796 TBE458795:TBH458796 TLA458795:TLD458796 TUW458795:TUZ458796 UES458795:UEV458796 UOO458795:UOR458796 UYK458795:UYN458796 VIG458795:VIJ458796 VSC458795:VSF458796 WBY458795:WCB458796 WLU458795:WLX458796 WVQ458795:WVT458796 JE524331:JH524332 TA524331:TD524332 ACW524331:ACZ524332 AMS524331:AMV524332 AWO524331:AWR524332 BGK524331:BGN524332 BQG524331:BQJ524332 CAC524331:CAF524332 CJY524331:CKB524332 CTU524331:CTX524332 DDQ524331:DDT524332 DNM524331:DNP524332 DXI524331:DXL524332 EHE524331:EHH524332 ERA524331:ERD524332 FAW524331:FAZ524332 FKS524331:FKV524332 FUO524331:FUR524332 GEK524331:GEN524332 GOG524331:GOJ524332 GYC524331:GYF524332 HHY524331:HIB524332 HRU524331:HRX524332 IBQ524331:IBT524332 ILM524331:ILP524332 IVI524331:IVL524332 JFE524331:JFH524332 JPA524331:JPD524332 JYW524331:JYZ524332 KIS524331:KIV524332 KSO524331:KSR524332 LCK524331:LCN524332 LMG524331:LMJ524332 LWC524331:LWF524332 MFY524331:MGB524332 MPU524331:MPX524332 MZQ524331:MZT524332 NJM524331:NJP524332 NTI524331:NTL524332 ODE524331:ODH524332 ONA524331:OND524332 OWW524331:OWZ524332 PGS524331:PGV524332 PQO524331:PQR524332 QAK524331:QAN524332 QKG524331:QKJ524332 QUC524331:QUF524332 RDY524331:REB524332 RNU524331:RNX524332 RXQ524331:RXT524332 SHM524331:SHP524332 SRI524331:SRL524332 TBE524331:TBH524332 TLA524331:TLD524332 TUW524331:TUZ524332 UES524331:UEV524332 UOO524331:UOR524332 UYK524331:UYN524332 VIG524331:VIJ524332 VSC524331:VSF524332 WBY524331:WCB524332 WLU524331:WLX524332 WVQ524331:WVT524332 JE589867:JH589868 TA589867:TD589868 ACW589867:ACZ589868 AMS589867:AMV589868 AWO589867:AWR589868 BGK589867:BGN589868 BQG589867:BQJ589868 CAC589867:CAF589868 CJY589867:CKB589868 CTU589867:CTX589868 DDQ589867:DDT589868 DNM589867:DNP589868 DXI589867:DXL589868 EHE589867:EHH589868 ERA589867:ERD589868 FAW589867:FAZ589868 FKS589867:FKV589868 FUO589867:FUR589868 GEK589867:GEN589868 GOG589867:GOJ589868 GYC589867:GYF589868 HHY589867:HIB589868 HRU589867:HRX589868 IBQ589867:IBT589868 ILM589867:ILP589868 IVI589867:IVL589868 JFE589867:JFH589868 JPA589867:JPD589868 JYW589867:JYZ589868 KIS589867:KIV589868 KSO589867:KSR589868 LCK589867:LCN589868 LMG589867:LMJ589868 LWC589867:LWF589868 MFY589867:MGB589868 MPU589867:MPX589868 MZQ589867:MZT589868 NJM589867:NJP589868 NTI589867:NTL589868 ODE589867:ODH589868 ONA589867:OND589868 OWW589867:OWZ589868 PGS589867:PGV589868 PQO589867:PQR589868 QAK589867:QAN589868 QKG589867:QKJ589868 QUC589867:QUF589868 RDY589867:REB589868 RNU589867:RNX589868 RXQ589867:RXT589868 SHM589867:SHP589868 SRI589867:SRL589868 TBE589867:TBH589868 TLA589867:TLD589868 TUW589867:TUZ589868 UES589867:UEV589868 UOO589867:UOR589868 UYK589867:UYN589868 VIG589867:VIJ589868 VSC589867:VSF589868 WBY589867:WCB589868 WLU589867:WLX589868 WVQ589867:WVT589868 JE655403:JH655404 TA655403:TD655404 ACW655403:ACZ655404 AMS655403:AMV655404 AWO655403:AWR655404 BGK655403:BGN655404 BQG655403:BQJ655404 CAC655403:CAF655404 CJY655403:CKB655404 CTU655403:CTX655404 DDQ655403:DDT655404 DNM655403:DNP655404 DXI655403:DXL655404 EHE655403:EHH655404 ERA655403:ERD655404 FAW655403:FAZ655404 FKS655403:FKV655404 FUO655403:FUR655404 GEK655403:GEN655404 GOG655403:GOJ655404 GYC655403:GYF655404 HHY655403:HIB655404 HRU655403:HRX655404 IBQ655403:IBT655404 ILM655403:ILP655404 IVI655403:IVL655404 JFE655403:JFH655404 JPA655403:JPD655404 JYW655403:JYZ655404 KIS655403:KIV655404 KSO655403:KSR655404 LCK655403:LCN655404 LMG655403:LMJ655404 LWC655403:LWF655404 MFY655403:MGB655404 MPU655403:MPX655404 MZQ655403:MZT655404 NJM655403:NJP655404 NTI655403:NTL655404 ODE655403:ODH655404 ONA655403:OND655404 OWW655403:OWZ655404 PGS655403:PGV655404 PQO655403:PQR655404 QAK655403:QAN655404 QKG655403:QKJ655404 QUC655403:QUF655404 RDY655403:REB655404 RNU655403:RNX655404 RXQ655403:RXT655404 SHM655403:SHP655404 SRI655403:SRL655404 TBE655403:TBH655404 TLA655403:TLD655404 TUW655403:TUZ655404 UES655403:UEV655404 UOO655403:UOR655404 UYK655403:UYN655404 VIG655403:VIJ655404 VSC655403:VSF655404 WBY655403:WCB655404 WLU655403:WLX655404 WVQ655403:WVT655404 JE720939:JH720940 TA720939:TD720940 ACW720939:ACZ720940 AMS720939:AMV720940 AWO720939:AWR720940 BGK720939:BGN720940 BQG720939:BQJ720940 CAC720939:CAF720940 CJY720939:CKB720940 CTU720939:CTX720940 DDQ720939:DDT720940 DNM720939:DNP720940 DXI720939:DXL720940 EHE720939:EHH720940 ERA720939:ERD720940 FAW720939:FAZ720940 FKS720939:FKV720940 FUO720939:FUR720940 GEK720939:GEN720940 GOG720939:GOJ720940 GYC720939:GYF720940 HHY720939:HIB720940 HRU720939:HRX720940 IBQ720939:IBT720940 ILM720939:ILP720940 IVI720939:IVL720940 JFE720939:JFH720940 JPA720939:JPD720940 JYW720939:JYZ720940 KIS720939:KIV720940 KSO720939:KSR720940 LCK720939:LCN720940 LMG720939:LMJ720940 LWC720939:LWF720940 MFY720939:MGB720940 MPU720939:MPX720940 MZQ720939:MZT720940 NJM720939:NJP720940 NTI720939:NTL720940 ODE720939:ODH720940 ONA720939:OND720940 OWW720939:OWZ720940 PGS720939:PGV720940 PQO720939:PQR720940 QAK720939:QAN720940 QKG720939:QKJ720940 QUC720939:QUF720940 RDY720939:REB720940 RNU720939:RNX720940 RXQ720939:RXT720940 SHM720939:SHP720940 SRI720939:SRL720940 TBE720939:TBH720940 TLA720939:TLD720940 TUW720939:TUZ720940 UES720939:UEV720940 UOO720939:UOR720940 UYK720939:UYN720940 VIG720939:VIJ720940 VSC720939:VSF720940 WBY720939:WCB720940 WLU720939:WLX720940 WVQ720939:WVT720940 JE786475:JH786476 TA786475:TD786476 ACW786475:ACZ786476 AMS786475:AMV786476 AWO786475:AWR786476 BGK786475:BGN786476 BQG786475:BQJ786476 CAC786475:CAF786476 CJY786475:CKB786476 CTU786475:CTX786476 DDQ786475:DDT786476 DNM786475:DNP786476 DXI786475:DXL786476 EHE786475:EHH786476 ERA786475:ERD786476 FAW786475:FAZ786476 FKS786475:FKV786476 FUO786475:FUR786476 GEK786475:GEN786476 GOG786475:GOJ786476 GYC786475:GYF786476 HHY786475:HIB786476 HRU786475:HRX786476 IBQ786475:IBT786476 ILM786475:ILP786476 IVI786475:IVL786476 JFE786475:JFH786476 JPA786475:JPD786476 JYW786475:JYZ786476 KIS786475:KIV786476 KSO786475:KSR786476 LCK786475:LCN786476 LMG786475:LMJ786476 LWC786475:LWF786476 MFY786475:MGB786476 MPU786475:MPX786476 MZQ786475:MZT786476 NJM786475:NJP786476 NTI786475:NTL786476 ODE786475:ODH786476 ONA786475:OND786476 OWW786475:OWZ786476 PGS786475:PGV786476 PQO786475:PQR786476 QAK786475:QAN786476 QKG786475:QKJ786476 QUC786475:QUF786476 RDY786475:REB786476 RNU786475:RNX786476 RXQ786475:RXT786476 SHM786475:SHP786476 SRI786475:SRL786476 TBE786475:TBH786476 TLA786475:TLD786476 TUW786475:TUZ786476 UES786475:UEV786476 UOO786475:UOR786476 UYK786475:UYN786476 VIG786475:VIJ786476 VSC786475:VSF786476 WBY786475:WCB786476 WLU786475:WLX786476 WVQ786475:WVT786476 JE852011:JH852012 TA852011:TD852012 ACW852011:ACZ852012 AMS852011:AMV852012 AWO852011:AWR852012 BGK852011:BGN852012 BQG852011:BQJ852012 CAC852011:CAF852012 CJY852011:CKB852012 CTU852011:CTX852012 DDQ852011:DDT852012 DNM852011:DNP852012 DXI852011:DXL852012 EHE852011:EHH852012 ERA852011:ERD852012 FAW852011:FAZ852012 FKS852011:FKV852012 FUO852011:FUR852012 GEK852011:GEN852012 GOG852011:GOJ852012 GYC852011:GYF852012 HHY852011:HIB852012 HRU852011:HRX852012 IBQ852011:IBT852012 ILM852011:ILP852012 IVI852011:IVL852012 JFE852011:JFH852012 JPA852011:JPD852012 JYW852011:JYZ852012 KIS852011:KIV852012 KSO852011:KSR852012 LCK852011:LCN852012 LMG852011:LMJ852012 LWC852011:LWF852012 MFY852011:MGB852012 MPU852011:MPX852012 MZQ852011:MZT852012 NJM852011:NJP852012 NTI852011:NTL852012 ODE852011:ODH852012 ONA852011:OND852012 OWW852011:OWZ852012 PGS852011:PGV852012 PQO852011:PQR852012 QAK852011:QAN852012 QKG852011:QKJ852012 QUC852011:QUF852012 RDY852011:REB852012 RNU852011:RNX852012 RXQ852011:RXT852012 SHM852011:SHP852012 SRI852011:SRL852012 TBE852011:TBH852012 TLA852011:TLD852012 TUW852011:TUZ852012 UES852011:UEV852012 UOO852011:UOR852012 UYK852011:UYN852012 VIG852011:VIJ852012 VSC852011:VSF852012 WBY852011:WCB852012 WLU852011:WLX852012 WVQ852011:WVT852012 JE917547:JH917548 TA917547:TD917548 ACW917547:ACZ917548 AMS917547:AMV917548 AWO917547:AWR917548 BGK917547:BGN917548 BQG917547:BQJ917548 CAC917547:CAF917548 CJY917547:CKB917548 CTU917547:CTX917548 DDQ917547:DDT917548 DNM917547:DNP917548 DXI917547:DXL917548 EHE917547:EHH917548 ERA917547:ERD917548 FAW917547:FAZ917548 FKS917547:FKV917548 FUO917547:FUR917548 GEK917547:GEN917548 GOG917547:GOJ917548 GYC917547:GYF917548 HHY917547:HIB917548 HRU917547:HRX917548 IBQ917547:IBT917548 ILM917547:ILP917548 IVI917547:IVL917548 JFE917547:JFH917548 JPA917547:JPD917548 JYW917547:JYZ917548 KIS917547:KIV917548 KSO917547:KSR917548 LCK917547:LCN917548 LMG917547:LMJ917548 LWC917547:LWF917548 MFY917547:MGB917548 MPU917547:MPX917548 MZQ917547:MZT917548 NJM917547:NJP917548 NTI917547:NTL917548 ODE917547:ODH917548 ONA917547:OND917548 OWW917547:OWZ917548 PGS917547:PGV917548 PQO917547:PQR917548 QAK917547:QAN917548 QKG917547:QKJ917548 QUC917547:QUF917548 RDY917547:REB917548 RNU917547:RNX917548 RXQ917547:RXT917548 SHM917547:SHP917548 SRI917547:SRL917548 TBE917547:TBH917548 TLA917547:TLD917548 TUW917547:TUZ917548 UES917547:UEV917548 UOO917547:UOR917548 UYK917547:UYN917548 VIG917547:VIJ917548 VSC917547:VSF917548 WBY917547:WCB917548 WLU917547:WLX917548 WVQ917547:WVT917548 JE983083:JH983084 TA983083:TD983084 ACW983083:ACZ983084 AMS983083:AMV983084 AWO983083:AWR983084 BGK983083:BGN983084 BQG983083:BQJ983084 CAC983083:CAF983084 CJY983083:CKB983084 CTU983083:CTX983084 DDQ983083:DDT983084 DNM983083:DNP983084 DXI983083:DXL983084 EHE983083:EHH983084 ERA983083:ERD983084 FAW983083:FAZ983084 FKS983083:FKV983084 FUO983083:FUR983084 GEK983083:GEN983084 GOG983083:GOJ983084 GYC983083:GYF983084 HHY983083:HIB983084 HRU983083:HRX983084 IBQ983083:IBT983084 ILM983083:ILP983084 IVI983083:IVL983084 JFE983083:JFH983084 JPA983083:JPD983084 JYW983083:JYZ983084 KIS983083:KIV983084 KSO983083:KSR983084 LCK983083:LCN983084 LMG983083:LMJ983084 LWC983083:LWF983084 MFY983083:MGB983084 MPU983083:MPX983084 MZQ983083:MZT983084 NJM983083:NJP983084 NTI983083:NTL983084 ODE983083:ODH983084 ONA983083:OND983084 OWW983083:OWZ983084 PGS983083:PGV983084 PQO983083:PQR983084 QAK983083:QAN983084 QKG983083:QKJ983084 QUC983083:QUF983084 RDY983083:REB983084 RNU983083:RNX983084 RXQ983083:RXT983084 SHM983083:SHP983084 SRI983083:SRL983084 TBE983083:TBH983084 TLA983083:TLD983084 TUW983083:TUZ983084 UES983083:UEV983084 UOO983083:UOR983084 UYK983083:UYN983084 VIG983083:VIJ983084 VSC983083:VSF983084 WBY983083:WCB983084 WLU983083:WLX983084 WVQ983083:WVT983084 C131085:J131086 JE9:JF9 TA9:TB9 ACW9:ACX9 AMS9:AMT9 AWO9:AWP9 BGK9:BGL9 BQG9:BQH9 CAC9:CAD9 CJY9:CJZ9 CTU9:CTV9 DDQ9:DDR9 DNM9:DNN9 DXI9:DXJ9 EHE9:EHF9 ERA9:ERB9 FAW9:FAX9 FKS9:FKT9 FUO9:FUP9 GEK9:GEL9 GOG9:GOH9 GYC9:GYD9 HHY9:HHZ9 HRU9:HRV9 IBQ9:IBR9 ILM9:ILN9 IVI9:IVJ9 JFE9:JFF9 JPA9:JPB9 JYW9:JYX9 KIS9:KIT9 KSO9:KSP9 LCK9:LCL9 LMG9:LMH9 LWC9:LWD9 MFY9:MFZ9 MPU9:MPV9 MZQ9:MZR9 NJM9:NJN9 NTI9:NTJ9 ODE9:ODF9 ONA9:ONB9 OWW9:OWX9 PGS9:PGT9 PQO9:PQP9 QAK9:QAL9 QKG9:QKH9 QUC9:QUD9 RDY9:RDZ9 RNU9:RNV9 RXQ9:RXR9 SHM9:SHN9 SRI9:SRJ9 TBE9:TBF9 TLA9:TLB9 TUW9:TUX9 UES9:UET9 UOO9:UOP9 UYK9:UYL9 VIG9:VIH9 VSC9:VSD9 WBY9:WBZ9 WLU9:WLV9 WVQ9:WVR9 I65531:J65531 JE65545:JF65545 TA65545:TB65545 ACW65545:ACX65545 AMS65545:AMT65545 AWO65545:AWP65545 BGK65545:BGL65545 BQG65545:BQH65545 CAC65545:CAD65545 CJY65545:CJZ65545 CTU65545:CTV65545 DDQ65545:DDR65545 DNM65545:DNN65545 DXI65545:DXJ65545 EHE65545:EHF65545 ERA65545:ERB65545 FAW65545:FAX65545 FKS65545:FKT65545 FUO65545:FUP65545 GEK65545:GEL65545 GOG65545:GOH65545 GYC65545:GYD65545 HHY65545:HHZ65545 HRU65545:HRV65545 IBQ65545:IBR65545 ILM65545:ILN65545 IVI65545:IVJ65545 JFE65545:JFF65545 JPA65545:JPB65545 JYW65545:JYX65545 KIS65545:KIT65545 KSO65545:KSP65545 LCK65545:LCL65545 LMG65545:LMH65545 LWC65545:LWD65545 MFY65545:MFZ65545 MPU65545:MPV65545 MZQ65545:MZR65545 NJM65545:NJN65545 NTI65545:NTJ65545 ODE65545:ODF65545 ONA65545:ONB65545 OWW65545:OWX65545 PGS65545:PGT65545 PQO65545:PQP65545 QAK65545:QAL65545 QKG65545:QKH65545 QUC65545:QUD65545 RDY65545:RDZ65545 RNU65545:RNV65545 RXQ65545:RXR65545 SHM65545:SHN65545 SRI65545:SRJ65545 TBE65545:TBF65545 TLA65545:TLB65545 TUW65545:TUX65545 UES65545:UET65545 UOO65545:UOP65545 UYK65545:UYL65545 VIG65545:VIH65545 VSC65545:VSD65545 WBY65545:WBZ65545 WLU65545:WLV65545 WVQ65545:WVR65545 I131067:J131067 JE131081:JF131081 TA131081:TB131081 ACW131081:ACX131081 AMS131081:AMT131081 AWO131081:AWP131081 BGK131081:BGL131081 BQG131081:BQH131081 CAC131081:CAD131081 CJY131081:CJZ131081 CTU131081:CTV131081 DDQ131081:DDR131081 DNM131081:DNN131081 DXI131081:DXJ131081 EHE131081:EHF131081 ERA131081:ERB131081 FAW131081:FAX131081 FKS131081:FKT131081 FUO131081:FUP131081 GEK131081:GEL131081 GOG131081:GOH131081 GYC131081:GYD131081 HHY131081:HHZ131081 HRU131081:HRV131081 IBQ131081:IBR131081 ILM131081:ILN131081 IVI131081:IVJ131081 JFE131081:JFF131081 JPA131081:JPB131081 JYW131081:JYX131081 KIS131081:KIT131081 KSO131081:KSP131081 LCK131081:LCL131081 LMG131081:LMH131081 LWC131081:LWD131081 MFY131081:MFZ131081 MPU131081:MPV131081 MZQ131081:MZR131081 NJM131081:NJN131081 NTI131081:NTJ131081 ODE131081:ODF131081 ONA131081:ONB131081 OWW131081:OWX131081 PGS131081:PGT131081 PQO131081:PQP131081 QAK131081:QAL131081 QKG131081:QKH131081 QUC131081:QUD131081 RDY131081:RDZ131081 RNU131081:RNV131081 RXQ131081:RXR131081 SHM131081:SHN131081 SRI131081:SRJ131081 TBE131081:TBF131081 TLA131081:TLB131081 TUW131081:TUX131081 UES131081:UET131081 UOO131081:UOP131081 UYK131081:UYL131081 VIG131081:VIH131081 VSC131081:VSD131081 WBY131081:WBZ131081 WLU131081:WLV131081 WVQ131081:WVR131081 I196603:J196603 JE196617:JF196617 TA196617:TB196617 ACW196617:ACX196617 AMS196617:AMT196617 AWO196617:AWP196617 BGK196617:BGL196617 BQG196617:BQH196617 CAC196617:CAD196617 CJY196617:CJZ196617 CTU196617:CTV196617 DDQ196617:DDR196617 DNM196617:DNN196617 DXI196617:DXJ196617 EHE196617:EHF196617 ERA196617:ERB196617 FAW196617:FAX196617 FKS196617:FKT196617 FUO196617:FUP196617 GEK196617:GEL196617 GOG196617:GOH196617 GYC196617:GYD196617 HHY196617:HHZ196617 HRU196617:HRV196617 IBQ196617:IBR196617 ILM196617:ILN196617 IVI196617:IVJ196617 JFE196617:JFF196617 JPA196617:JPB196617 JYW196617:JYX196617 KIS196617:KIT196617 KSO196617:KSP196617 LCK196617:LCL196617 LMG196617:LMH196617 LWC196617:LWD196617 MFY196617:MFZ196617 MPU196617:MPV196617 MZQ196617:MZR196617 NJM196617:NJN196617 NTI196617:NTJ196617 ODE196617:ODF196617 ONA196617:ONB196617 OWW196617:OWX196617 PGS196617:PGT196617 PQO196617:PQP196617 QAK196617:QAL196617 QKG196617:QKH196617 QUC196617:QUD196617 RDY196617:RDZ196617 RNU196617:RNV196617 RXQ196617:RXR196617 SHM196617:SHN196617 SRI196617:SRJ196617 TBE196617:TBF196617 TLA196617:TLB196617 TUW196617:TUX196617 UES196617:UET196617 UOO196617:UOP196617 UYK196617:UYL196617 VIG196617:VIH196617 VSC196617:VSD196617 WBY196617:WBZ196617 WLU196617:WLV196617 WVQ196617:WVR196617 I262139:J262139 JE262153:JF262153 TA262153:TB262153 ACW262153:ACX262153 AMS262153:AMT262153 AWO262153:AWP262153 BGK262153:BGL262153 BQG262153:BQH262153 CAC262153:CAD262153 CJY262153:CJZ262153 CTU262153:CTV262153 DDQ262153:DDR262153 DNM262153:DNN262153 DXI262153:DXJ262153 EHE262153:EHF262153 ERA262153:ERB262153 FAW262153:FAX262153 FKS262153:FKT262153 FUO262153:FUP262153 GEK262153:GEL262153 GOG262153:GOH262153 GYC262153:GYD262153 HHY262153:HHZ262153 HRU262153:HRV262153 IBQ262153:IBR262153 ILM262153:ILN262153 IVI262153:IVJ262153 JFE262153:JFF262153 JPA262153:JPB262153 JYW262153:JYX262153 KIS262153:KIT262153 KSO262153:KSP262153 LCK262153:LCL262153 LMG262153:LMH262153 LWC262153:LWD262153 MFY262153:MFZ262153 MPU262153:MPV262153 MZQ262153:MZR262153 NJM262153:NJN262153 NTI262153:NTJ262153 ODE262153:ODF262153 ONA262153:ONB262153 OWW262153:OWX262153 PGS262153:PGT262153 PQO262153:PQP262153 QAK262153:QAL262153 QKG262153:QKH262153 QUC262153:QUD262153 RDY262153:RDZ262153 RNU262153:RNV262153 RXQ262153:RXR262153 SHM262153:SHN262153 SRI262153:SRJ262153 TBE262153:TBF262153 TLA262153:TLB262153 TUW262153:TUX262153 UES262153:UET262153 UOO262153:UOP262153 UYK262153:UYL262153 VIG262153:VIH262153 VSC262153:VSD262153 WBY262153:WBZ262153 WLU262153:WLV262153 WVQ262153:WVR262153 I327675:J327675 JE327689:JF327689 TA327689:TB327689 ACW327689:ACX327689 AMS327689:AMT327689 AWO327689:AWP327689 BGK327689:BGL327689 BQG327689:BQH327689 CAC327689:CAD327689 CJY327689:CJZ327689 CTU327689:CTV327689 DDQ327689:DDR327689 DNM327689:DNN327689 DXI327689:DXJ327689 EHE327689:EHF327689 ERA327689:ERB327689 FAW327689:FAX327689 FKS327689:FKT327689 FUO327689:FUP327689 GEK327689:GEL327689 GOG327689:GOH327689 GYC327689:GYD327689 HHY327689:HHZ327689 HRU327689:HRV327689 IBQ327689:IBR327689 ILM327689:ILN327689 IVI327689:IVJ327689 JFE327689:JFF327689 JPA327689:JPB327689 JYW327689:JYX327689 KIS327689:KIT327689 KSO327689:KSP327689 LCK327689:LCL327689 LMG327689:LMH327689 LWC327689:LWD327689 MFY327689:MFZ327689 MPU327689:MPV327689 MZQ327689:MZR327689 NJM327689:NJN327689 NTI327689:NTJ327689 ODE327689:ODF327689 ONA327689:ONB327689 OWW327689:OWX327689 PGS327689:PGT327689 PQO327689:PQP327689 QAK327689:QAL327689 QKG327689:QKH327689 QUC327689:QUD327689 RDY327689:RDZ327689 RNU327689:RNV327689 RXQ327689:RXR327689 SHM327689:SHN327689 SRI327689:SRJ327689 TBE327689:TBF327689 TLA327689:TLB327689 TUW327689:TUX327689 UES327689:UET327689 UOO327689:UOP327689 UYK327689:UYL327689 VIG327689:VIH327689 VSC327689:VSD327689 WBY327689:WBZ327689 WLU327689:WLV327689 WVQ327689:WVR327689 I393211:J393211 JE393225:JF393225 TA393225:TB393225 ACW393225:ACX393225 AMS393225:AMT393225 AWO393225:AWP393225 BGK393225:BGL393225 BQG393225:BQH393225 CAC393225:CAD393225 CJY393225:CJZ393225 CTU393225:CTV393225 DDQ393225:DDR393225 DNM393225:DNN393225 DXI393225:DXJ393225 EHE393225:EHF393225 ERA393225:ERB393225 FAW393225:FAX393225 FKS393225:FKT393225 FUO393225:FUP393225 GEK393225:GEL393225 GOG393225:GOH393225 GYC393225:GYD393225 HHY393225:HHZ393225 HRU393225:HRV393225 IBQ393225:IBR393225 ILM393225:ILN393225 IVI393225:IVJ393225 JFE393225:JFF393225 JPA393225:JPB393225 JYW393225:JYX393225 KIS393225:KIT393225 KSO393225:KSP393225 LCK393225:LCL393225 LMG393225:LMH393225 LWC393225:LWD393225 MFY393225:MFZ393225 MPU393225:MPV393225 MZQ393225:MZR393225 NJM393225:NJN393225 NTI393225:NTJ393225 ODE393225:ODF393225 ONA393225:ONB393225 OWW393225:OWX393225 PGS393225:PGT393225 PQO393225:PQP393225 QAK393225:QAL393225 QKG393225:QKH393225 QUC393225:QUD393225 RDY393225:RDZ393225 RNU393225:RNV393225 RXQ393225:RXR393225 SHM393225:SHN393225 SRI393225:SRJ393225 TBE393225:TBF393225 TLA393225:TLB393225 TUW393225:TUX393225 UES393225:UET393225 UOO393225:UOP393225 UYK393225:UYL393225 VIG393225:VIH393225 VSC393225:VSD393225 WBY393225:WBZ393225 WLU393225:WLV393225 WVQ393225:WVR393225 I458747:J458747 JE458761:JF458761 TA458761:TB458761 ACW458761:ACX458761 AMS458761:AMT458761 AWO458761:AWP458761 BGK458761:BGL458761 BQG458761:BQH458761 CAC458761:CAD458761 CJY458761:CJZ458761 CTU458761:CTV458761 DDQ458761:DDR458761 DNM458761:DNN458761 DXI458761:DXJ458761 EHE458761:EHF458761 ERA458761:ERB458761 FAW458761:FAX458761 FKS458761:FKT458761 FUO458761:FUP458761 GEK458761:GEL458761 GOG458761:GOH458761 GYC458761:GYD458761 HHY458761:HHZ458761 HRU458761:HRV458761 IBQ458761:IBR458761 ILM458761:ILN458761 IVI458761:IVJ458761 JFE458761:JFF458761 JPA458761:JPB458761 JYW458761:JYX458761 KIS458761:KIT458761 KSO458761:KSP458761 LCK458761:LCL458761 LMG458761:LMH458761 LWC458761:LWD458761 MFY458761:MFZ458761 MPU458761:MPV458761 MZQ458761:MZR458761 NJM458761:NJN458761 NTI458761:NTJ458761 ODE458761:ODF458761 ONA458761:ONB458761 OWW458761:OWX458761 PGS458761:PGT458761 PQO458761:PQP458761 QAK458761:QAL458761 QKG458761:QKH458761 QUC458761:QUD458761 RDY458761:RDZ458761 RNU458761:RNV458761 RXQ458761:RXR458761 SHM458761:SHN458761 SRI458761:SRJ458761 TBE458761:TBF458761 TLA458761:TLB458761 TUW458761:TUX458761 UES458761:UET458761 UOO458761:UOP458761 UYK458761:UYL458761 VIG458761:VIH458761 VSC458761:VSD458761 WBY458761:WBZ458761 WLU458761:WLV458761 WVQ458761:WVR458761 I524283:J524283 JE524297:JF524297 TA524297:TB524297 ACW524297:ACX524297 AMS524297:AMT524297 AWO524297:AWP524297 BGK524297:BGL524297 BQG524297:BQH524297 CAC524297:CAD524297 CJY524297:CJZ524297 CTU524297:CTV524297 DDQ524297:DDR524297 DNM524297:DNN524297 DXI524297:DXJ524297 EHE524297:EHF524297 ERA524297:ERB524297 FAW524297:FAX524297 FKS524297:FKT524297 FUO524297:FUP524297 GEK524297:GEL524297 GOG524297:GOH524297 GYC524297:GYD524297 HHY524297:HHZ524297 HRU524297:HRV524297 IBQ524297:IBR524297 ILM524297:ILN524297 IVI524297:IVJ524297 JFE524297:JFF524297 JPA524297:JPB524297 JYW524297:JYX524297 KIS524297:KIT524297 KSO524297:KSP524297 LCK524297:LCL524297 LMG524297:LMH524297 LWC524297:LWD524297 MFY524297:MFZ524297 MPU524297:MPV524297 MZQ524297:MZR524297 NJM524297:NJN524297 NTI524297:NTJ524297 ODE524297:ODF524297 ONA524297:ONB524297 OWW524297:OWX524297 PGS524297:PGT524297 PQO524297:PQP524297 QAK524297:QAL524297 QKG524297:QKH524297 QUC524297:QUD524297 RDY524297:RDZ524297 RNU524297:RNV524297 RXQ524297:RXR524297 SHM524297:SHN524297 SRI524297:SRJ524297 TBE524297:TBF524297 TLA524297:TLB524297 TUW524297:TUX524297 UES524297:UET524297 UOO524297:UOP524297 UYK524297:UYL524297 VIG524297:VIH524297 VSC524297:VSD524297 WBY524297:WBZ524297 WLU524297:WLV524297 WVQ524297:WVR524297 I589819:J589819 JE589833:JF589833 TA589833:TB589833 ACW589833:ACX589833 AMS589833:AMT589833 AWO589833:AWP589833 BGK589833:BGL589833 BQG589833:BQH589833 CAC589833:CAD589833 CJY589833:CJZ589833 CTU589833:CTV589833 DDQ589833:DDR589833 DNM589833:DNN589833 DXI589833:DXJ589833 EHE589833:EHF589833 ERA589833:ERB589833 FAW589833:FAX589833 FKS589833:FKT589833 FUO589833:FUP589833 GEK589833:GEL589833 GOG589833:GOH589833 GYC589833:GYD589833 HHY589833:HHZ589833 HRU589833:HRV589833 IBQ589833:IBR589833 ILM589833:ILN589833 IVI589833:IVJ589833 JFE589833:JFF589833 JPA589833:JPB589833 JYW589833:JYX589833 KIS589833:KIT589833 KSO589833:KSP589833 LCK589833:LCL589833 LMG589833:LMH589833 LWC589833:LWD589833 MFY589833:MFZ589833 MPU589833:MPV589833 MZQ589833:MZR589833 NJM589833:NJN589833 NTI589833:NTJ589833 ODE589833:ODF589833 ONA589833:ONB589833 OWW589833:OWX589833 PGS589833:PGT589833 PQO589833:PQP589833 QAK589833:QAL589833 QKG589833:QKH589833 QUC589833:QUD589833 RDY589833:RDZ589833 RNU589833:RNV589833 RXQ589833:RXR589833 SHM589833:SHN589833 SRI589833:SRJ589833 TBE589833:TBF589833 TLA589833:TLB589833 TUW589833:TUX589833 UES589833:UET589833 UOO589833:UOP589833 UYK589833:UYL589833 VIG589833:VIH589833 VSC589833:VSD589833 WBY589833:WBZ589833 WLU589833:WLV589833 WVQ589833:WVR589833 I655355:J655355 JE655369:JF655369 TA655369:TB655369 ACW655369:ACX655369 AMS655369:AMT655369 AWO655369:AWP655369 BGK655369:BGL655369 BQG655369:BQH655369 CAC655369:CAD655369 CJY655369:CJZ655369 CTU655369:CTV655369 DDQ655369:DDR655369 DNM655369:DNN655369 DXI655369:DXJ655369 EHE655369:EHF655369 ERA655369:ERB655369 FAW655369:FAX655369 FKS655369:FKT655369 FUO655369:FUP655369 GEK655369:GEL655369 GOG655369:GOH655369 GYC655369:GYD655369 HHY655369:HHZ655369 HRU655369:HRV655369 IBQ655369:IBR655369 ILM655369:ILN655369 IVI655369:IVJ655369 JFE655369:JFF655369 JPA655369:JPB655369 JYW655369:JYX655369 KIS655369:KIT655369 KSO655369:KSP655369 LCK655369:LCL655369 LMG655369:LMH655369 LWC655369:LWD655369 MFY655369:MFZ655369 MPU655369:MPV655369 MZQ655369:MZR655369 NJM655369:NJN655369 NTI655369:NTJ655369 ODE655369:ODF655369 ONA655369:ONB655369 OWW655369:OWX655369 PGS655369:PGT655369 PQO655369:PQP655369 QAK655369:QAL655369 QKG655369:QKH655369 QUC655369:QUD655369 RDY655369:RDZ655369 RNU655369:RNV655369 RXQ655369:RXR655369 SHM655369:SHN655369 SRI655369:SRJ655369 TBE655369:TBF655369 TLA655369:TLB655369 TUW655369:TUX655369 UES655369:UET655369 UOO655369:UOP655369 UYK655369:UYL655369 VIG655369:VIH655369 VSC655369:VSD655369 WBY655369:WBZ655369 WLU655369:WLV655369 WVQ655369:WVR655369 I720891:J720891 JE720905:JF720905 TA720905:TB720905 ACW720905:ACX720905 AMS720905:AMT720905 AWO720905:AWP720905 BGK720905:BGL720905 BQG720905:BQH720905 CAC720905:CAD720905 CJY720905:CJZ720905 CTU720905:CTV720905 DDQ720905:DDR720905 DNM720905:DNN720905 DXI720905:DXJ720905 EHE720905:EHF720905 ERA720905:ERB720905 FAW720905:FAX720905 FKS720905:FKT720905 FUO720905:FUP720905 GEK720905:GEL720905 GOG720905:GOH720905 GYC720905:GYD720905 HHY720905:HHZ720905 HRU720905:HRV720905 IBQ720905:IBR720905 ILM720905:ILN720905 IVI720905:IVJ720905 JFE720905:JFF720905 JPA720905:JPB720905 JYW720905:JYX720905 KIS720905:KIT720905 KSO720905:KSP720905 LCK720905:LCL720905 LMG720905:LMH720905 LWC720905:LWD720905 MFY720905:MFZ720905 MPU720905:MPV720905 MZQ720905:MZR720905 NJM720905:NJN720905 NTI720905:NTJ720905 ODE720905:ODF720905 ONA720905:ONB720905 OWW720905:OWX720905 PGS720905:PGT720905 PQO720905:PQP720905 QAK720905:QAL720905 QKG720905:QKH720905 QUC720905:QUD720905 RDY720905:RDZ720905 RNU720905:RNV720905 RXQ720905:RXR720905 SHM720905:SHN720905 SRI720905:SRJ720905 TBE720905:TBF720905 TLA720905:TLB720905 TUW720905:TUX720905 UES720905:UET720905 UOO720905:UOP720905 UYK720905:UYL720905 VIG720905:VIH720905 VSC720905:VSD720905 WBY720905:WBZ720905 WLU720905:WLV720905 WVQ720905:WVR720905 I786427:J786427 JE786441:JF786441 TA786441:TB786441 ACW786441:ACX786441 AMS786441:AMT786441 AWO786441:AWP786441 BGK786441:BGL786441 BQG786441:BQH786441 CAC786441:CAD786441 CJY786441:CJZ786441 CTU786441:CTV786441 DDQ786441:DDR786441 DNM786441:DNN786441 DXI786441:DXJ786441 EHE786441:EHF786441 ERA786441:ERB786441 FAW786441:FAX786441 FKS786441:FKT786441 FUO786441:FUP786441 GEK786441:GEL786441 GOG786441:GOH786441 GYC786441:GYD786441 HHY786441:HHZ786441 HRU786441:HRV786441 IBQ786441:IBR786441 ILM786441:ILN786441 IVI786441:IVJ786441 JFE786441:JFF786441 JPA786441:JPB786441 JYW786441:JYX786441 KIS786441:KIT786441 KSO786441:KSP786441 LCK786441:LCL786441 LMG786441:LMH786441 LWC786441:LWD786441 MFY786441:MFZ786441 MPU786441:MPV786441 MZQ786441:MZR786441 NJM786441:NJN786441 NTI786441:NTJ786441 ODE786441:ODF786441 ONA786441:ONB786441 OWW786441:OWX786441 PGS786441:PGT786441 PQO786441:PQP786441 QAK786441:QAL786441 QKG786441:QKH786441 QUC786441:QUD786441 RDY786441:RDZ786441 RNU786441:RNV786441 RXQ786441:RXR786441 SHM786441:SHN786441 SRI786441:SRJ786441 TBE786441:TBF786441 TLA786441:TLB786441 TUW786441:TUX786441 UES786441:UET786441 UOO786441:UOP786441 UYK786441:UYL786441 VIG786441:VIH786441 VSC786441:VSD786441 WBY786441:WBZ786441 WLU786441:WLV786441 WVQ786441:WVR786441 I851963:J851963 JE851977:JF851977 TA851977:TB851977 ACW851977:ACX851977 AMS851977:AMT851977 AWO851977:AWP851977 BGK851977:BGL851977 BQG851977:BQH851977 CAC851977:CAD851977 CJY851977:CJZ851977 CTU851977:CTV851977 DDQ851977:DDR851977 DNM851977:DNN851977 DXI851977:DXJ851977 EHE851977:EHF851977 ERA851977:ERB851977 FAW851977:FAX851977 FKS851977:FKT851977 FUO851977:FUP851977 GEK851977:GEL851977 GOG851977:GOH851977 GYC851977:GYD851977 HHY851977:HHZ851977 HRU851977:HRV851977 IBQ851977:IBR851977 ILM851977:ILN851977 IVI851977:IVJ851977 JFE851977:JFF851977 JPA851977:JPB851977 JYW851977:JYX851977 KIS851977:KIT851977 KSO851977:KSP851977 LCK851977:LCL851977 LMG851977:LMH851977 LWC851977:LWD851977 MFY851977:MFZ851977 MPU851977:MPV851977 MZQ851977:MZR851977 NJM851977:NJN851977 NTI851977:NTJ851977 ODE851977:ODF851977 ONA851977:ONB851977 OWW851977:OWX851977 PGS851977:PGT851977 PQO851977:PQP851977 QAK851977:QAL851977 QKG851977:QKH851977 QUC851977:QUD851977 RDY851977:RDZ851977 RNU851977:RNV851977 RXQ851977:RXR851977 SHM851977:SHN851977 SRI851977:SRJ851977 TBE851977:TBF851977 TLA851977:TLB851977 TUW851977:TUX851977 UES851977:UET851977 UOO851977:UOP851977 UYK851977:UYL851977 VIG851977:VIH851977 VSC851977:VSD851977 WBY851977:WBZ851977 WLU851977:WLV851977 WVQ851977:WVR851977 I917499:J917499 JE917513:JF917513 TA917513:TB917513 ACW917513:ACX917513 AMS917513:AMT917513 AWO917513:AWP917513 BGK917513:BGL917513 BQG917513:BQH917513 CAC917513:CAD917513 CJY917513:CJZ917513 CTU917513:CTV917513 DDQ917513:DDR917513 DNM917513:DNN917513 DXI917513:DXJ917513 EHE917513:EHF917513 ERA917513:ERB917513 FAW917513:FAX917513 FKS917513:FKT917513 FUO917513:FUP917513 GEK917513:GEL917513 GOG917513:GOH917513 GYC917513:GYD917513 HHY917513:HHZ917513 HRU917513:HRV917513 IBQ917513:IBR917513 ILM917513:ILN917513 IVI917513:IVJ917513 JFE917513:JFF917513 JPA917513:JPB917513 JYW917513:JYX917513 KIS917513:KIT917513 KSO917513:KSP917513 LCK917513:LCL917513 LMG917513:LMH917513 LWC917513:LWD917513 MFY917513:MFZ917513 MPU917513:MPV917513 MZQ917513:MZR917513 NJM917513:NJN917513 NTI917513:NTJ917513 ODE917513:ODF917513 ONA917513:ONB917513 OWW917513:OWX917513 PGS917513:PGT917513 PQO917513:PQP917513 QAK917513:QAL917513 QKG917513:QKH917513 QUC917513:QUD917513 RDY917513:RDZ917513 RNU917513:RNV917513 RXQ917513:RXR917513 SHM917513:SHN917513 SRI917513:SRJ917513 TBE917513:TBF917513 TLA917513:TLB917513 TUW917513:TUX917513 UES917513:UET917513 UOO917513:UOP917513 UYK917513:UYL917513 VIG917513:VIH917513 VSC917513:VSD917513 WBY917513:WBZ917513 WLU917513:WLV917513 WVQ917513:WVR917513 I983035:J983035 JE983049:JF983049 TA983049:TB983049 ACW983049:ACX983049 AMS983049:AMT983049 AWO983049:AWP983049 BGK983049:BGL983049 BQG983049:BQH983049 CAC983049:CAD983049 CJY983049:CJZ983049 CTU983049:CTV983049 DDQ983049:DDR983049 DNM983049:DNN983049 DXI983049:DXJ983049 EHE983049:EHF983049 ERA983049:ERB983049 FAW983049:FAX983049 FKS983049:FKT983049 FUO983049:FUP983049 GEK983049:GEL983049 GOG983049:GOH983049 GYC983049:GYD983049 HHY983049:HHZ983049 HRU983049:HRV983049 IBQ983049:IBR983049 ILM983049:ILN983049 IVI983049:IVJ983049 JFE983049:JFF983049 JPA983049:JPB983049 JYW983049:JYX983049 KIS983049:KIT983049 KSO983049:KSP983049 LCK983049:LCL983049 LMG983049:LMH983049 LWC983049:LWD983049 MFY983049:MFZ983049 MPU983049:MPV983049 MZQ983049:MZR983049 NJM983049:NJN983049 NTI983049:NTJ983049 ODE983049:ODF983049 ONA983049:ONB983049 OWW983049:OWX983049 PGS983049:PGT983049 PQO983049:PQP983049 QAK983049:QAL983049 QKG983049:QKH983049 QUC983049:QUD983049 RDY983049:RDZ983049 RNU983049:RNV983049 RXQ983049:RXR983049 SHM983049:SHN983049 SRI983049:SRJ983049 TBE983049:TBF983049 TLA983049:TLB983049 TUW983049:TUX983049 UES983049:UET983049 UOO983049:UOP983049 UYK983049:UYL983049 VIG983049:VIH983049 VSC983049:VSD983049 WBY983049:WBZ983049 WLU983049:WLV983049 WVQ983049:WVR983049 B65545:B65569 IX65559:IX65583 ST65559:ST65583 ACP65559:ACP65583 AML65559:AML65583 AWH65559:AWH65583 BGD65559:BGD65583 BPZ65559:BPZ65583 BZV65559:BZV65583 CJR65559:CJR65583 CTN65559:CTN65583 DDJ65559:DDJ65583 DNF65559:DNF65583 DXB65559:DXB65583 EGX65559:EGX65583 EQT65559:EQT65583 FAP65559:FAP65583 FKL65559:FKL65583 FUH65559:FUH65583 GED65559:GED65583 GNZ65559:GNZ65583 GXV65559:GXV65583 HHR65559:HHR65583 HRN65559:HRN65583 IBJ65559:IBJ65583 ILF65559:ILF65583 IVB65559:IVB65583 JEX65559:JEX65583 JOT65559:JOT65583 JYP65559:JYP65583 KIL65559:KIL65583 KSH65559:KSH65583 LCD65559:LCD65583 LLZ65559:LLZ65583 LVV65559:LVV65583 MFR65559:MFR65583 MPN65559:MPN65583 MZJ65559:MZJ65583 NJF65559:NJF65583 NTB65559:NTB65583 OCX65559:OCX65583 OMT65559:OMT65583 OWP65559:OWP65583 PGL65559:PGL65583 PQH65559:PQH65583 QAD65559:QAD65583 QJZ65559:QJZ65583 QTV65559:QTV65583 RDR65559:RDR65583 RNN65559:RNN65583 RXJ65559:RXJ65583 SHF65559:SHF65583 SRB65559:SRB65583 TAX65559:TAX65583 TKT65559:TKT65583 TUP65559:TUP65583 UEL65559:UEL65583 UOH65559:UOH65583 UYD65559:UYD65583 VHZ65559:VHZ65583 VRV65559:VRV65583 WBR65559:WBR65583 WLN65559:WLN65583 WVJ65559:WVJ65583 B131081:B131105 IX131095:IX131119 ST131095:ST131119 ACP131095:ACP131119 AML131095:AML131119 AWH131095:AWH131119 BGD131095:BGD131119 BPZ131095:BPZ131119 BZV131095:BZV131119 CJR131095:CJR131119 CTN131095:CTN131119 DDJ131095:DDJ131119 DNF131095:DNF131119 DXB131095:DXB131119 EGX131095:EGX131119 EQT131095:EQT131119 FAP131095:FAP131119 FKL131095:FKL131119 FUH131095:FUH131119 GED131095:GED131119 GNZ131095:GNZ131119 GXV131095:GXV131119 HHR131095:HHR131119 HRN131095:HRN131119 IBJ131095:IBJ131119 ILF131095:ILF131119 IVB131095:IVB131119 JEX131095:JEX131119 JOT131095:JOT131119 JYP131095:JYP131119 KIL131095:KIL131119 KSH131095:KSH131119 LCD131095:LCD131119 LLZ131095:LLZ131119 LVV131095:LVV131119 MFR131095:MFR131119 MPN131095:MPN131119 MZJ131095:MZJ131119 NJF131095:NJF131119 NTB131095:NTB131119 OCX131095:OCX131119 OMT131095:OMT131119 OWP131095:OWP131119 PGL131095:PGL131119 PQH131095:PQH131119 QAD131095:QAD131119 QJZ131095:QJZ131119 QTV131095:QTV131119 RDR131095:RDR131119 RNN131095:RNN131119 RXJ131095:RXJ131119 SHF131095:SHF131119 SRB131095:SRB131119 TAX131095:TAX131119 TKT131095:TKT131119 TUP131095:TUP131119 UEL131095:UEL131119 UOH131095:UOH131119 UYD131095:UYD131119 VHZ131095:VHZ131119 VRV131095:VRV131119 WBR131095:WBR131119 WLN131095:WLN131119 WVJ131095:WVJ131119 B196617:B196641 IX196631:IX196655 ST196631:ST196655 ACP196631:ACP196655 AML196631:AML196655 AWH196631:AWH196655 BGD196631:BGD196655 BPZ196631:BPZ196655 BZV196631:BZV196655 CJR196631:CJR196655 CTN196631:CTN196655 DDJ196631:DDJ196655 DNF196631:DNF196655 DXB196631:DXB196655 EGX196631:EGX196655 EQT196631:EQT196655 FAP196631:FAP196655 FKL196631:FKL196655 FUH196631:FUH196655 GED196631:GED196655 GNZ196631:GNZ196655 GXV196631:GXV196655 HHR196631:HHR196655 HRN196631:HRN196655 IBJ196631:IBJ196655 ILF196631:ILF196655 IVB196631:IVB196655 JEX196631:JEX196655 JOT196631:JOT196655 JYP196631:JYP196655 KIL196631:KIL196655 KSH196631:KSH196655 LCD196631:LCD196655 LLZ196631:LLZ196655 LVV196631:LVV196655 MFR196631:MFR196655 MPN196631:MPN196655 MZJ196631:MZJ196655 NJF196631:NJF196655 NTB196631:NTB196655 OCX196631:OCX196655 OMT196631:OMT196655 OWP196631:OWP196655 PGL196631:PGL196655 PQH196631:PQH196655 QAD196631:QAD196655 QJZ196631:QJZ196655 QTV196631:QTV196655 RDR196631:RDR196655 RNN196631:RNN196655 RXJ196631:RXJ196655 SHF196631:SHF196655 SRB196631:SRB196655 TAX196631:TAX196655 TKT196631:TKT196655 TUP196631:TUP196655 UEL196631:UEL196655 UOH196631:UOH196655 UYD196631:UYD196655 VHZ196631:VHZ196655 VRV196631:VRV196655 WBR196631:WBR196655 WLN196631:WLN196655 WVJ196631:WVJ196655 B262153:B262177 IX262167:IX262191 ST262167:ST262191 ACP262167:ACP262191 AML262167:AML262191 AWH262167:AWH262191 BGD262167:BGD262191 BPZ262167:BPZ262191 BZV262167:BZV262191 CJR262167:CJR262191 CTN262167:CTN262191 DDJ262167:DDJ262191 DNF262167:DNF262191 DXB262167:DXB262191 EGX262167:EGX262191 EQT262167:EQT262191 FAP262167:FAP262191 FKL262167:FKL262191 FUH262167:FUH262191 GED262167:GED262191 GNZ262167:GNZ262191 GXV262167:GXV262191 HHR262167:HHR262191 HRN262167:HRN262191 IBJ262167:IBJ262191 ILF262167:ILF262191 IVB262167:IVB262191 JEX262167:JEX262191 JOT262167:JOT262191 JYP262167:JYP262191 KIL262167:KIL262191 KSH262167:KSH262191 LCD262167:LCD262191 LLZ262167:LLZ262191 LVV262167:LVV262191 MFR262167:MFR262191 MPN262167:MPN262191 MZJ262167:MZJ262191 NJF262167:NJF262191 NTB262167:NTB262191 OCX262167:OCX262191 OMT262167:OMT262191 OWP262167:OWP262191 PGL262167:PGL262191 PQH262167:PQH262191 QAD262167:QAD262191 QJZ262167:QJZ262191 QTV262167:QTV262191 RDR262167:RDR262191 RNN262167:RNN262191 RXJ262167:RXJ262191 SHF262167:SHF262191 SRB262167:SRB262191 TAX262167:TAX262191 TKT262167:TKT262191 TUP262167:TUP262191 UEL262167:UEL262191 UOH262167:UOH262191 UYD262167:UYD262191 VHZ262167:VHZ262191 VRV262167:VRV262191 WBR262167:WBR262191 WLN262167:WLN262191 WVJ262167:WVJ262191 B327689:B327713 IX327703:IX327727 ST327703:ST327727 ACP327703:ACP327727 AML327703:AML327727 AWH327703:AWH327727 BGD327703:BGD327727 BPZ327703:BPZ327727 BZV327703:BZV327727 CJR327703:CJR327727 CTN327703:CTN327727 DDJ327703:DDJ327727 DNF327703:DNF327727 DXB327703:DXB327727 EGX327703:EGX327727 EQT327703:EQT327727 FAP327703:FAP327727 FKL327703:FKL327727 FUH327703:FUH327727 GED327703:GED327727 GNZ327703:GNZ327727 GXV327703:GXV327727 HHR327703:HHR327727 HRN327703:HRN327727 IBJ327703:IBJ327727 ILF327703:ILF327727 IVB327703:IVB327727 JEX327703:JEX327727 JOT327703:JOT327727 JYP327703:JYP327727 KIL327703:KIL327727 KSH327703:KSH327727 LCD327703:LCD327727 LLZ327703:LLZ327727 LVV327703:LVV327727 MFR327703:MFR327727 MPN327703:MPN327727 MZJ327703:MZJ327727 NJF327703:NJF327727 NTB327703:NTB327727 OCX327703:OCX327727 OMT327703:OMT327727 OWP327703:OWP327727 PGL327703:PGL327727 PQH327703:PQH327727 QAD327703:QAD327727 QJZ327703:QJZ327727 QTV327703:QTV327727 RDR327703:RDR327727 RNN327703:RNN327727 RXJ327703:RXJ327727 SHF327703:SHF327727 SRB327703:SRB327727 TAX327703:TAX327727 TKT327703:TKT327727 TUP327703:TUP327727 UEL327703:UEL327727 UOH327703:UOH327727 UYD327703:UYD327727 VHZ327703:VHZ327727 VRV327703:VRV327727 WBR327703:WBR327727 WLN327703:WLN327727 WVJ327703:WVJ327727 B393225:B393249 IX393239:IX393263 ST393239:ST393263 ACP393239:ACP393263 AML393239:AML393263 AWH393239:AWH393263 BGD393239:BGD393263 BPZ393239:BPZ393263 BZV393239:BZV393263 CJR393239:CJR393263 CTN393239:CTN393263 DDJ393239:DDJ393263 DNF393239:DNF393263 DXB393239:DXB393263 EGX393239:EGX393263 EQT393239:EQT393263 FAP393239:FAP393263 FKL393239:FKL393263 FUH393239:FUH393263 GED393239:GED393263 GNZ393239:GNZ393263 GXV393239:GXV393263 HHR393239:HHR393263 HRN393239:HRN393263 IBJ393239:IBJ393263 ILF393239:ILF393263 IVB393239:IVB393263 JEX393239:JEX393263 JOT393239:JOT393263 JYP393239:JYP393263 KIL393239:KIL393263 KSH393239:KSH393263 LCD393239:LCD393263 LLZ393239:LLZ393263 LVV393239:LVV393263 MFR393239:MFR393263 MPN393239:MPN393263 MZJ393239:MZJ393263 NJF393239:NJF393263 NTB393239:NTB393263 OCX393239:OCX393263 OMT393239:OMT393263 OWP393239:OWP393263 PGL393239:PGL393263 PQH393239:PQH393263 QAD393239:QAD393263 QJZ393239:QJZ393263 QTV393239:QTV393263 RDR393239:RDR393263 RNN393239:RNN393263 RXJ393239:RXJ393263 SHF393239:SHF393263 SRB393239:SRB393263 TAX393239:TAX393263 TKT393239:TKT393263 TUP393239:TUP393263 UEL393239:UEL393263 UOH393239:UOH393263 UYD393239:UYD393263 VHZ393239:VHZ393263 VRV393239:VRV393263 WBR393239:WBR393263 WLN393239:WLN393263 WVJ393239:WVJ393263 B458761:B458785 IX458775:IX458799 ST458775:ST458799 ACP458775:ACP458799 AML458775:AML458799 AWH458775:AWH458799 BGD458775:BGD458799 BPZ458775:BPZ458799 BZV458775:BZV458799 CJR458775:CJR458799 CTN458775:CTN458799 DDJ458775:DDJ458799 DNF458775:DNF458799 DXB458775:DXB458799 EGX458775:EGX458799 EQT458775:EQT458799 FAP458775:FAP458799 FKL458775:FKL458799 FUH458775:FUH458799 GED458775:GED458799 GNZ458775:GNZ458799 GXV458775:GXV458799 HHR458775:HHR458799 HRN458775:HRN458799 IBJ458775:IBJ458799 ILF458775:ILF458799 IVB458775:IVB458799 JEX458775:JEX458799 JOT458775:JOT458799 JYP458775:JYP458799 KIL458775:KIL458799 KSH458775:KSH458799 LCD458775:LCD458799 LLZ458775:LLZ458799 LVV458775:LVV458799 MFR458775:MFR458799 MPN458775:MPN458799 MZJ458775:MZJ458799 NJF458775:NJF458799 NTB458775:NTB458799 OCX458775:OCX458799 OMT458775:OMT458799 OWP458775:OWP458799 PGL458775:PGL458799 PQH458775:PQH458799 QAD458775:QAD458799 QJZ458775:QJZ458799 QTV458775:QTV458799 RDR458775:RDR458799 RNN458775:RNN458799 RXJ458775:RXJ458799 SHF458775:SHF458799 SRB458775:SRB458799 TAX458775:TAX458799 TKT458775:TKT458799 TUP458775:TUP458799 UEL458775:UEL458799 UOH458775:UOH458799 UYD458775:UYD458799 VHZ458775:VHZ458799 VRV458775:VRV458799 WBR458775:WBR458799 WLN458775:WLN458799 WVJ458775:WVJ458799 B524297:B524321 IX524311:IX524335 ST524311:ST524335 ACP524311:ACP524335 AML524311:AML524335 AWH524311:AWH524335 BGD524311:BGD524335 BPZ524311:BPZ524335 BZV524311:BZV524335 CJR524311:CJR524335 CTN524311:CTN524335 DDJ524311:DDJ524335 DNF524311:DNF524335 DXB524311:DXB524335 EGX524311:EGX524335 EQT524311:EQT524335 FAP524311:FAP524335 FKL524311:FKL524335 FUH524311:FUH524335 GED524311:GED524335 GNZ524311:GNZ524335 GXV524311:GXV524335 HHR524311:HHR524335 HRN524311:HRN524335 IBJ524311:IBJ524335 ILF524311:ILF524335 IVB524311:IVB524335 JEX524311:JEX524335 JOT524311:JOT524335 JYP524311:JYP524335 KIL524311:KIL524335 KSH524311:KSH524335 LCD524311:LCD524335 LLZ524311:LLZ524335 LVV524311:LVV524335 MFR524311:MFR524335 MPN524311:MPN524335 MZJ524311:MZJ524335 NJF524311:NJF524335 NTB524311:NTB524335 OCX524311:OCX524335 OMT524311:OMT524335 OWP524311:OWP524335 PGL524311:PGL524335 PQH524311:PQH524335 QAD524311:QAD524335 QJZ524311:QJZ524335 QTV524311:QTV524335 RDR524311:RDR524335 RNN524311:RNN524335 RXJ524311:RXJ524335 SHF524311:SHF524335 SRB524311:SRB524335 TAX524311:TAX524335 TKT524311:TKT524335 TUP524311:TUP524335 UEL524311:UEL524335 UOH524311:UOH524335 UYD524311:UYD524335 VHZ524311:VHZ524335 VRV524311:VRV524335 WBR524311:WBR524335 WLN524311:WLN524335 WVJ524311:WVJ524335 B589833:B589857 IX589847:IX589871 ST589847:ST589871 ACP589847:ACP589871 AML589847:AML589871 AWH589847:AWH589871 BGD589847:BGD589871 BPZ589847:BPZ589871 BZV589847:BZV589871 CJR589847:CJR589871 CTN589847:CTN589871 DDJ589847:DDJ589871 DNF589847:DNF589871 DXB589847:DXB589871 EGX589847:EGX589871 EQT589847:EQT589871 FAP589847:FAP589871 FKL589847:FKL589871 FUH589847:FUH589871 GED589847:GED589871 GNZ589847:GNZ589871 GXV589847:GXV589871 HHR589847:HHR589871 HRN589847:HRN589871 IBJ589847:IBJ589871 ILF589847:ILF589871 IVB589847:IVB589871 JEX589847:JEX589871 JOT589847:JOT589871 JYP589847:JYP589871 KIL589847:KIL589871 KSH589847:KSH589871 LCD589847:LCD589871 LLZ589847:LLZ589871 LVV589847:LVV589871 MFR589847:MFR589871 MPN589847:MPN589871 MZJ589847:MZJ589871 NJF589847:NJF589871 NTB589847:NTB589871 OCX589847:OCX589871 OMT589847:OMT589871 OWP589847:OWP589871 PGL589847:PGL589871 PQH589847:PQH589871 QAD589847:QAD589871 QJZ589847:QJZ589871 QTV589847:QTV589871 RDR589847:RDR589871 RNN589847:RNN589871 RXJ589847:RXJ589871 SHF589847:SHF589871 SRB589847:SRB589871 TAX589847:TAX589871 TKT589847:TKT589871 TUP589847:TUP589871 UEL589847:UEL589871 UOH589847:UOH589871 UYD589847:UYD589871 VHZ589847:VHZ589871 VRV589847:VRV589871 WBR589847:WBR589871 WLN589847:WLN589871 WVJ589847:WVJ589871 B655369:B655393 IX655383:IX655407 ST655383:ST655407 ACP655383:ACP655407 AML655383:AML655407 AWH655383:AWH655407 BGD655383:BGD655407 BPZ655383:BPZ655407 BZV655383:BZV655407 CJR655383:CJR655407 CTN655383:CTN655407 DDJ655383:DDJ655407 DNF655383:DNF655407 DXB655383:DXB655407 EGX655383:EGX655407 EQT655383:EQT655407 FAP655383:FAP655407 FKL655383:FKL655407 FUH655383:FUH655407 GED655383:GED655407 GNZ655383:GNZ655407 GXV655383:GXV655407 HHR655383:HHR655407 HRN655383:HRN655407 IBJ655383:IBJ655407 ILF655383:ILF655407 IVB655383:IVB655407 JEX655383:JEX655407 JOT655383:JOT655407 JYP655383:JYP655407 KIL655383:KIL655407 KSH655383:KSH655407 LCD655383:LCD655407 LLZ655383:LLZ655407 LVV655383:LVV655407 MFR655383:MFR655407 MPN655383:MPN655407 MZJ655383:MZJ655407 NJF655383:NJF655407 NTB655383:NTB655407 OCX655383:OCX655407 OMT655383:OMT655407 OWP655383:OWP655407 PGL655383:PGL655407 PQH655383:PQH655407 QAD655383:QAD655407 QJZ655383:QJZ655407 QTV655383:QTV655407 RDR655383:RDR655407 RNN655383:RNN655407 RXJ655383:RXJ655407 SHF655383:SHF655407 SRB655383:SRB655407 TAX655383:TAX655407 TKT655383:TKT655407 TUP655383:TUP655407 UEL655383:UEL655407 UOH655383:UOH655407 UYD655383:UYD655407 VHZ655383:VHZ655407 VRV655383:VRV655407 WBR655383:WBR655407 WLN655383:WLN655407 WVJ655383:WVJ655407 B720905:B720929 IX720919:IX720943 ST720919:ST720943 ACP720919:ACP720943 AML720919:AML720943 AWH720919:AWH720943 BGD720919:BGD720943 BPZ720919:BPZ720943 BZV720919:BZV720943 CJR720919:CJR720943 CTN720919:CTN720943 DDJ720919:DDJ720943 DNF720919:DNF720943 DXB720919:DXB720943 EGX720919:EGX720943 EQT720919:EQT720943 FAP720919:FAP720943 FKL720919:FKL720943 FUH720919:FUH720943 GED720919:GED720943 GNZ720919:GNZ720943 GXV720919:GXV720943 HHR720919:HHR720943 HRN720919:HRN720943 IBJ720919:IBJ720943 ILF720919:ILF720943 IVB720919:IVB720943 JEX720919:JEX720943 JOT720919:JOT720943 JYP720919:JYP720943 KIL720919:KIL720943 KSH720919:KSH720943 LCD720919:LCD720943 LLZ720919:LLZ720943 LVV720919:LVV720943 MFR720919:MFR720943 MPN720919:MPN720943 MZJ720919:MZJ720943 NJF720919:NJF720943 NTB720919:NTB720943 OCX720919:OCX720943 OMT720919:OMT720943 OWP720919:OWP720943 PGL720919:PGL720943 PQH720919:PQH720943 QAD720919:QAD720943 QJZ720919:QJZ720943 QTV720919:QTV720943 RDR720919:RDR720943 RNN720919:RNN720943 RXJ720919:RXJ720943 SHF720919:SHF720943 SRB720919:SRB720943 TAX720919:TAX720943 TKT720919:TKT720943 TUP720919:TUP720943 UEL720919:UEL720943 UOH720919:UOH720943 UYD720919:UYD720943 VHZ720919:VHZ720943 VRV720919:VRV720943 WBR720919:WBR720943 WLN720919:WLN720943 WVJ720919:WVJ720943 B786441:B786465 IX786455:IX786479 ST786455:ST786479 ACP786455:ACP786479 AML786455:AML786479 AWH786455:AWH786479 BGD786455:BGD786479 BPZ786455:BPZ786479 BZV786455:BZV786479 CJR786455:CJR786479 CTN786455:CTN786479 DDJ786455:DDJ786479 DNF786455:DNF786479 DXB786455:DXB786479 EGX786455:EGX786479 EQT786455:EQT786479 FAP786455:FAP786479 FKL786455:FKL786479 FUH786455:FUH786479 GED786455:GED786479 GNZ786455:GNZ786479 GXV786455:GXV786479 HHR786455:HHR786479 HRN786455:HRN786479 IBJ786455:IBJ786479 ILF786455:ILF786479 IVB786455:IVB786479 JEX786455:JEX786479 JOT786455:JOT786479 JYP786455:JYP786479 KIL786455:KIL786479 KSH786455:KSH786479 LCD786455:LCD786479 LLZ786455:LLZ786479 LVV786455:LVV786479 MFR786455:MFR786479 MPN786455:MPN786479 MZJ786455:MZJ786479 NJF786455:NJF786479 NTB786455:NTB786479 OCX786455:OCX786479 OMT786455:OMT786479 OWP786455:OWP786479 PGL786455:PGL786479 PQH786455:PQH786479 QAD786455:QAD786479 QJZ786455:QJZ786479 QTV786455:QTV786479 RDR786455:RDR786479 RNN786455:RNN786479 RXJ786455:RXJ786479 SHF786455:SHF786479 SRB786455:SRB786479 TAX786455:TAX786479 TKT786455:TKT786479 TUP786455:TUP786479 UEL786455:UEL786479 UOH786455:UOH786479 UYD786455:UYD786479 VHZ786455:VHZ786479 VRV786455:VRV786479 WBR786455:WBR786479 WLN786455:WLN786479 WVJ786455:WVJ786479 B851977:B852001 IX851991:IX852015 ST851991:ST852015 ACP851991:ACP852015 AML851991:AML852015 AWH851991:AWH852015 BGD851991:BGD852015 BPZ851991:BPZ852015 BZV851991:BZV852015 CJR851991:CJR852015 CTN851991:CTN852015 DDJ851991:DDJ852015 DNF851991:DNF852015 DXB851991:DXB852015 EGX851991:EGX852015 EQT851991:EQT852015 FAP851991:FAP852015 FKL851991:FKL852015 FUH851991:FUH852015 GED851991:GED852015 GNZ851991:GNZ852015 GXV851991:GXV852015 HHR851991:HHR852015 HRN851991:HRN852015 IBJ851991:IBJ852015 ILF851991:ILF852015 IVB851991:IVB852015 JEX851991:JEX852015 JOT851991:JOT852015 JYP851991:JYP852015 KIL851991:KIL852015 KSH851991:KSH852015 LCD851991:LCD852015 LLZ851991:LLZ852015 LVV851991:LVV852015 MFR851991:MFR852015 MPN851991:MPN852015 MZJ851991:MZJ852015 NJF851991:NJF852015 NTB851991:NTB852015 OCX851991:OCX852015 OMT851991:OMT852015 OWP851991:OWP852015 PGL851991:PGL852015 PQH851991:PQH852015 QAD851991:QAD852015 QJZ851991:QJZ852015 QTV851991:QTV852015 RDR851991:RDR852015 RNN851991:RNN852015 RXJ851991:RXJ852015 SHF851991:SHF852015 SRB851991:SRB852015 TAX851991:TAX852015 TKT851991:TKT852015 TUP851991:TUP852015 UEL851991:UEL852015 UOH851991:UOH852015 UYD851991:UYD852015 VHZ851991:VHZ852015 VRV851991:VRV852015 WBR851991:WBR852015 WLN851991:WLN852015 WVJ851991:WVJ852015 B917513:B917537 IX917527:IX917551 ST917527:ST917551 ACP917527:ACP917551 AML917527:AML917551 AWH917527:AWH917551 BGD917527:BGD917551 BPZ917527:BPZ917551 BZV917527:BZV917551 CJR917527:CJR917551 CTN917527:CTN917551 DDJ917527:DDJ917551 DNF917527:DNF917551 DXB917527:DXB917551 EGX917527:EGX917551 EQT917527:EQT917551 FAP917527:FAP917551 FKL917527:FKL917551 FUH917527:FUH917551 GED917527:GED917551 GNZ917527:GNZ917551 GXV917527:GXV917551 HHR917527:HHR917551 HRN917527:HRN917551 IBJ917527:IBJ917551 ILF917527:ILF917551 IVB917527:IVB917551 JEX917527:JEX917551 JOT917527:JOT917551 JYP917527:JYP917551 KIL917527:KIL917551 KSH917527:KSH917551 LCD917527:LCD917551 LLZ917527:LLZ917551 LVV917527:LVV917551 MFR917527:MFR917551 MPN917527:MPN917551 MZJ917527:MZJ917551 NJF917527:NJF917551 NTB917527:NTB917551 OCX917527:OCX917551 OMT917527:OMT917551 OWP917527:OWP917551 PGL917527:PGL917551 PQH917527:PQH917551 QAD917527:QAD917551 QJZ917527:QJZ917551 QTV917527:QTV917551 RDR917527:RDR917551 RNN917527:RNN917551 RXJ917527:RXJ917551 SHF917527:SHF917551 SRB917527:SRB917551 TAX917527:TAX917551 TKT917527:TKT917551 TUP917527:TUP917551 UEL917527:UEL917551 UOH917527:UOH917551 UYD917527:UYD917551 VHZ917527:VHZ917551 VRV917527:VRV917551 WBR917527:WBR917551 WLN917527:WLN917551 WVJ917527:WVJ917551 B983049:B983073 IX983063:IX983087 ST983063:ST983087 ACP983063:ACP983087 AML983063:AML983087 AWH983063:AWH983087 BGD983063:BGD983087 BPZ983063:BPZ983087 BZV983063:BZV983087 CJR983063:CJR983087 CTN983063:CTN983087 DDJ983063:DDJ983087 DNF983063:DNF983087 DXB983063:DXB983087 EGX983063:EGX983087 EQT983063:EQT983087 FAP983063:FAP983087 FKL983063:FKL983087 FUH983063:FUH983087 GED983063:GED983087 GNZ983063:GNZ983087 GXV983063:GXV983087 HHR983063:HHR983087 HRN983063:HRN983087 IBJ983063:IBJ983087 ILF983063:ILF983087 IVB983063:IVB983087 JEX983063:JEX983087 JOT983063:JOT983087 JYP983063:JYP983087 KIL983063:KIL983087 KSH983063:KSH983087 LCD983063:LCD983087 LLZ983063:LLZ983087 LVV983063:LVV983087 MFR983063:MFR983087 MPN983063:MPN983087 MZJ983063:MZJ983087 NJF983063:NJF983087 NTB983063:NTB983087 OCX983063:OCX983087 OMT983063:OMT983087 OWP983063:OWP983087 PGL983063:PGL983087 PQH983063:PQH983087 QAD983063:QAD983087 QJZ983063:QJZ983087 QTV983063:QTV983087 RDR983063:RDR983087 RNN983063:RNN983087 RXJ983063:RXJ983087 SHF983063:SHF983087 SRB983063:SRB983087 TAX983063:TAX983087 TKT983063:TKT983087 TUP983063:TUP983087 UEL983063:UEL983087 UOH983063:UOH983087 UYD983063:UYD983087 VHZ983063:VHZ983087 VRV983063:VRV983087 WBR983063:WBR983087 WLN983063:WLN983087 WVJ983063:WVJ983087 G39:G47 JC39:JC47 SY39:SY47 ACU39:ACU47 AMQ39:AMQ47 AWM39:AWM47 BGI39:BGI47 BQE39:BQE47 CAA39:CAA47 CJW39:CJW47 CTS39:CTS47 DDO39:DDO47 DNK39:DNK47 DXG39:DXG47 EHC39:EHC47 EQY39:EQY47 FAU39:FAU47 FKQ39:FKQ47 FUM39:FUM47 GEI39:GEI47 GOE39:GOE47 GYA39:GYA47 HHW39:HHW47 HRS39:HRS47 IBO39:IBO47 ILK39:ILK47 IVG39:IVG47 JFC39:JFC47 JOY39:JOY47 JYU39:JYU47 KIQ39:KIQ47 KSM39:KSM47 LCI39:LCI47 LME39:LME47 LWA39:LWA47 MFW39:MFW47 MPS39:MPS47 MZO39:MZO47 NJK39:NJK47 NTG39:NTG47 ODC39:ODC47 OMY39:OMY47 OWU39:OWU47 PGQ39:PGQ47 PQM39:PQM47 QAI39:QAI47 QKE39:QKE47 QUA39:QUA47 RDW39:RDW47 RNS39:RNS47 RXO39:RXO47 SHK39:SHK47 SRG39:SRG47 TBC39:TBC47 TKY39:TKY47 TUU39:TUU47 UEQ39:UEQ47 UOM39:UOM47 UYI39:UYI47 VIE39:VIE47 VSA39:VSA47 WBW39:WBW47 WLS39:WLS47 WVO39:WVO47 G65561:G65569 JC65575:JC65583 SY65575:SY65583 ACU65575:ACU65583 AMQ65575:AMQ65583 AWM65575:AWM65583 BGI65575:BGI65583 BQE65575:BQE65583 CAA65575:CAA65583 CJW65575:CJW65583 CTS65575:CTS65583 DDO65575:DDO65583 DNK65575:DNK65583 DXG65575:DXG65583 EHC65575:EHC65583 EQY65575:EQY65583 FAU65575:FAU65583 FKQ65575:FKQ65583 FUM65575:FUM65583 GEI65575:GEI65583 GOE65575:GOE65583 GYA65575:GYA65583 HHW65575:HHW65583 HRS65575:HRS65583 IBO65575:IBO65583 ILK65575:ILK65583 IVG65575:IVG65583 JFC65575:JFC65583 JOY65575:JOY65583 JYU65575:JYU65583 KIQ65575:KIQ65583 KSM65575:KSM65583 LCI65575:LCI65583 LME65575:LME65583 LWA65575:LWA65583 MFW65575:MFW65583 MPS65575:MPS65583 MZO65575:MZO65583 NJK65575:NJK65583 NTG65575:NTG65583 ODC65575:ODC65583 OMY65575:OMY65583 OWU65575:OWU65583 PGQ65575:PGQ65583 PQM65575:PQM65583 QAI65575:QAI65583 QKE65575:QKE65583 QUA65575:QUA65583 RDW65575:RDW65583 RNS65575:RNS65583 RXO65575:RXO65583 SHK65575:SHK65583 SRG65575:SRG65583 TBC65575:TBC65583 TKY65575:TKY65583 TUU65575:TUU65583 UEQ65575:UEQ65583 UOM65575:UOM65583 UYI65575:UYI65583 VIE65575:VIE65583 VSA65575:VSA65583 WBW65575:WBW65583 WLS65575:WLS65583 WVO65575:WVO65583 G131097:G131105 JC131111:JC131119 SY131111:SY131119 ACU131111:ACU131119 AMQ131111:AMQ131119 AWM131111:AWM131119 BGI131111:BGI131119 BQE131111:BQE131119 CAA131111:CAA131119 CJW131111:CJW131119 CTS131111:CTS131119 DDO131111:DDO131119 DNK131111:DNK131119 DXG131111:DXG131119 EHC131111:EHC131119 EQY131111:EQY131119 FAU131111:FAU131119 FKQ131111:FKQ131119 FUM131111:FUM131119 GEI131111:GEI131119 GOE131111:GOE131119 GYA131111:GYA131119 HHW131111:HHW131119 HRS131111:HRS131119 IBO131111:IBO131119 ILK131111:ILK131119 IVG131111:IVG131119 JFC131111:JFC131119 JOY131111:JOY131119 JYU131111:JYU131119 KIQ131111:KIQ131119 KSM131111:KSM131119 LCI131111:LCI131119 LME131111:LME131119 LWA131111:LWA131119 MFW131111:MFW131119 MPS131111:MPS131119 MZO131111:MZO131119 NJK131111:NJK131119 NTG131111:NTG131119 ODC131111:ODC131119 OMY131111:OMY131119 OWU131111:OWU131119 PGQ131111:PGQ131119 PQM131111:PQM131119 QAI131111:QAI131119 QKE131111:QKE131119 QUA131111:QUA131119 RDW131111:RDW131119 RNS131111:RNS131119 RXO131111:RXO131119 SHK131111:SHK131119 SRG131111:SRG131119 TBC131111:TBC131119 TKY131111:TKY131119 TUU131111:TUU131119 UEQ131111:UEQ131119 UOM131111:UOM131119 UYI131111:UYI131119 VIE131111:VIE131119 VSA131111:VSA131119 WBW131111:WBW131119 WLS131111:WLS131119 WVO131111:WVO131119 G196633:G196641 JC196647:JC196655 SY196647:SY196655 ACU196647:ACU196655 AMQ196647:AMQ196655 AWM196647:AWM196655 BGI196647:BGI196655 BQE196647:BQE196655 CAA196647:CAA196655 CJW196647:CJW196655 CTS196647:CTS196655 DDO196647:DDO196655 DNK196647:DNK196655 DXG196647:DXG196655 EHC196647:EHC196655 EQY196647:EQY196655 FAU196647:FAU196655 FKQ196647:FKQ196655 FUM196647:FUM196655 GEI196647:GEI196655 GOE196647:GOE196655 GYA196647:GYA196655 HHW196647:HHW196655 HRS196647:HRS196655 IBO196647:IBO196655 ILK196647:ILK196655 IVG196647:IVG196655 JFC196647:JFC196655 JOY196647:JOY196655 JYU196647:JYU196655 KIQ196647:KIQ196655 KSM196647:KSM196655 LCI196647:LCI196655 LME196647:LME196655 LWA196647:LWA196655 MFW196647:MFW196655 MPS196647:MPS196655 MZO196647:MZO196655 NJK196647:NJK196655 NTG196647:NTG196655 ODC196647:ODC196655 OMY196647:OMY196655 OWU196647:OWU196655 PGQ196647:PGQ196655 PQM196647:PQM196655 QAI196647:QAI196655 QKE196647:QKE196655 QUA196647:QUA196655 RDW196647:RDW196655 RNS196647:RNS196655 RXO196647:RXO196655 SHK196647:SHK196655 SRG196647:SRG196655 TBC196647:TBC196655 TKY196647:TKY196655 TUU196647:TUU196655 UEQ196647:UEQ196655 UOM196647:UOM196655 UYI196647:UYI196655 VIE196647:VIE196655 VSA196647:VSA196655 WBW196647:WBW196655 WLS196647:WLS196655 WVO196647:WVO196655 G262169:G262177 JC262183:JC262191 SY262183:SY262191 ACU262183:ACU262191 AMQ262183:AMQ262191 AWM262183:AWM262191 BGI262183:BGI262191 BQE262183:BQE262191 CAA262183:CAA262191 CJW262183:CJW262191 CTS262183:CTS262191 DDO262183:DDO262191 DNK262183:DNK262191 DXG262183:DXG262191 EHC262183:EHC262191 EQY262183:EQY262191 FAU262183:FAU262191 FKQ262183:FKQ262191 FUM262183:FUM262191 GEI262183:GEI262191 GOE262183:GOE262191 GYA262183:GYA262191 HHW262183:HHW262191 HRS262183:HRS262191 IBO262183:IBO262191 ILK262183:ILK262191 IVG262183:IVG262191 JFC262183:JFC262191 JOY262183:JOY262191 JYU262183:JYU262191 KIQ262183:KIQ262191 KSM262183:KSM262191 LCI262183:LCI262191 LME262183:LME262191 LWA262183:LWA262191 MFW262183:MFW262191 MPS262183:MPS262191 MZO262183:MZO262191 NJK262183:NJK262191 NTG262183:NTG262191 ODC262183:ODC262191 OMY262183:OMY262191 OWU262183:OWU262191 PGQ262183:PGQ262191 PQM262183:PQM262191 QAI262183:QAI262191 QKE262183:QKE262191 QUA262183:QUA262191 RDW262183:RDW262191 RNS262183:RNS262191 RXO262183:RXO262191 SHK262183:SHK262191 SRG262183:SRG262191 TBC262183:TBC262191 TKY262183:TKY262191 TUU262183:TUU262191 UEQ262183:UEQ262191 UOM262183:UOM262191 UYI262183:UYI262191 VIE262183:VIE262191 VSA262183:VSA262191 WBW262183:WBW262191 WLS262183:WLS262191 WVO262183:WVO262191 G327705:G327713 JC327719:JC327727 SY327719:SY327727 ACU327719:ACU327727 AMQ327719:AMQ327727 AWM327719:AWM327727 BGI327719:BGI327727 BQE327719:BQE327727 CAA327719:CAA327727 CJW327719:CJW327727 CTS327719:CTS327727 DDO327719:DDO327727 DNK327719:DNK327727 DXG327719:DXG327727 EHC327719:EHC327727 EQY327719:EQY327727 FAU327719:FAU327727 FKQ327719:FKQ327727 FUM327719:FUM327727 GEI327719:GEI327727 GOE327719:GOE327727 GYA327719:GYA327727 HHW327719:HHW327727 HRS327719:HRS327727 IBO327719:IBO327727 ILK327719:ILK327727 IVG327719:IVG327727 JFC327719:JFC327727 JOY327719:JOY327727 JYU327719:JYU327727 KIQ327719:KIQ327727 KSM327719:KSM327727 LCI327719:LCI327727 LME327719:LME327727 LWA327719:LWA327727 MFW327719:MFW327727 MPS327719:MPS327727 MZO327719:MZO327727 NJK327719:NJK327727 NTG327719:NTG327727 ODC327719:ODC327727 OMY327719:OMY327727 OWU327719:OWU327727 PGQ327719:PGQ327727 PQM327719:PQM327727 QAI327719:QAI327727 QKE327719:QKE327727 QUA327719:QUA327727 RDW327719:RDW327727 RNS327719:RNS327727 RXO327719:RXO327727 SHK327719:SHK327727 SRG327719:SRG327727 TBC327719:TBC327727 TKY327719:TKY327727 TUU327719:TUU327727 UEQ327719:UEQ327727 UOM327719:UOM327727 UYI327719:UYI327727 VIE327719:VIE327727 VSA327719:VSA327727 WBW327719:WBW327727 WLS327719:WLS327727 WVO327719:WVO327727 G393241:G393249 JC393255:JC393263 SY393255:SY393263 ACU393255:ACU393263 AMQ393255:AMQ393263 AWM393255:AWM393263 BGI393255:BGI393263 BQE393255:BQE393263 CAA393255:CAA393263 CJW393255:CJW393263 CTS393255:CTS393263 DDO393255:DDO393263 DNK393255:DNK393263 DXG393255:DXG393263 EHC393255:EHC393263 EQY393255:EQY393263 FAU393255:FAU393263 FKQ393255:FKQ393263 FUM393255:FUM393263 GEI393255:GEI393263 GOE393255:GOE393263 GYA393255:GYA393263 HHW393255:HHW393263 HRS393255:HRS393263 IBO393255:IBO393263 ILK393255:ILK393263 IVG393255:IVG393263 JFC393255:JFC393263 JOY393255:JOY393263 JYU393255:JYU393263 KIQ393255:KIQ393263 KSM393255:KSM393263 LCI393255:LCI393263 LME393255:LME393263 LWA393255:LWA393263 MFW393255:MFW393263 MPS393255:MPS393263 MZO393255:MZO393263 NJK393255:NJK393263 NTG393255:NTG393263 ODC393255:ODC393263 OMY393255:OMY393263 OWU393255:OWU393263 PGQ393255:PGQ393263 PQM393255:PQM393263 QAI393255:QAI393263 QKE393255:QKE393263 QUA393255:QUA393263 RDW393255:RDW393263 RNS393255:RNS393263 RXO393255:RXO393263 SHK393255:SHK393263 SRG393255:SRG393263 TBC393255:TBC393263 TKY393255:TKY393263 TUU393255:TUU393263 UEQ393255:UEQ393263 UOM393255:UOM393263 UYI393255:UYI393263 VIE393255:VIE393263 VSA393255:VSA393263 WBW393255:WBW393263 WLS393255:WLS393263 WVO393255:WVO393263 G458777:G458785 JC458791:JC458799 SY458791:SY458799 ACU458791:ACU458799 AMQ458791:AMQ458799 AWM458791:AWM458799 BGI458791:BGI458799 BQE458791:BQE458799 CAA458791:CAA458799 CJW458791:CJW458799 CTS458791:CTS458799 DDO458791:DDO458799 DNK458791:DNK458799 DXG458791:DXG458799 EHC458791:EHC458799 EQY458791:EQY458799 FAU458791:FAU458799 FKQ458791:FKQ458799 FUM458791:FUM458799 GEI458791:GEI458799 GOE458791:GOE458799 GYA458791:GYA458799 HHW458791:HHW458799 HRS458791:HRS458799 IBO458791:IBO458799 ILK458791:ILK458799 IVG458791:IVG458799 JFC458791:JFC458799 JOY458791:JOY458799 JYU458791:JYU458799 KIQ458791:KIQ458799 KSM458791:KSM458799 LCI458791:LCI458799 LME458791:LME458799 LWA458791:LWA458799 MFW458791:MFW458799 MPS458791:MPS458799 MZO458791:MZO458799 NJK458791:NJK458799 NTG458791:NTG458799 ODC458791:ODC458799 OMY458791:OMY458799 OWU458791:OWU458799 PGQ458791:PGQ458799 PQM458791:PQM458799 QAI458791:QAI458799 QKE458791:QKE458799 QUA458791:QUA458799 RDW458791:RDW458799 RNS458791:RNS458799 RXO458791:RXO458799 SHK458791:SHK458799 SRG458791:SRG458799 TBC458791:TBC458799 TKY458791:TKY458799 TUU458791:TUU458799 UEQ458791:UEQ458799 UOM458791:UOM458799 UYI458791:UYI458799 VIE458791:VIE458799 VSA458791:VSA458799 WBW458791:WBW458799 WLS458791:WLS458799 WVO458791:WVO458799 G524313:G524321 JC524327:JC524335 SY524327:SY524335 ACU524327:ACU524335 AMQ524327:AMQ524335 AWM524327:AWM524335 BGI524327:BGI524335 BQE524327:BQE524335 CAA524327:CAA524335 CJW524327:CJW524335 CTS524327:CTS524335 DDO524327:DDO524335 DNK524327:DNK524335 DXG524327:DXG524335 EHC524327:EHC524335 EQY524327:EQY524335 FAU524327:FAU524335 FKQ524327:FKQ524335 FUM524327:FUM524335 GEI524327:GEI524335 GOE524327:GOE524335 GYA524327:GYA524335 HHW524327:HHW524335 HRS524327:HRS524335 IBO524327:IBO524335 ILK524327:ILK524335 IVG524327:IVG524335 JFC524327:JFC524335 JOY524327:JOY524335 JYU524327:JYU524335 KIQ524327:KIQ524335 KSM524327:KSM524335 LCI524327:LCI524335 LME524327:LME524335 LWA524327:LWA524335 MFW524327:MFW524335 MPS524327:MPS524335 MZO524327:MZO524335 NJK524327:NJK524335 NTG524327:NTG524335 ODC524327:ODC524335 OMY524327:OMY524335 OWU524327:OWU524335 PGQ524327:PGQ524335 PQM524327:PQM524335 QAI524327:QAI524335 QKE524327:QKE524335 QUA524327:QUA524335 RDW524327:RDW524335 RNS524327:RNS524335 RXO524327:RXO524335 SHK524327:SHK524335 SRG524327:SRG524335 TBC524327:TBC524335 TKY524327:TKY524335 TUU524327:TUU524335 UEQ524327:UEQ524335 UOM524327:UOM524335 UYI524327:UYI524335 VIE524327:VIE524335 VSA524327:VSA524335 WBW524327:WBW524335 WLS524327:WLS524335 WVO524327:WVO524335 G589849:G589857 JC589863:JC589871 SY589863:SY589871 ACU589863:ACU589871 AMQ589863:AMQ589871 AWM589863:AWM589871 BGI589863:BGI589871 BQE589863:BQE589871 CAA589863:CAA589871 CJW589863:CJW589871 CTS589863:CTS589871 DDO589863:DDO589871 DNK589863:DNK589871 DXG589863:DXG589871 EHC589863:EHC589871 EQY589863:EQY589871 FAU589863:FAU589871 FKQ589863:FKQ589871 FUM589863:FUM589871 GEI589863:GEI589871 GOE589863:GOE589871 GYA589863:GYA589871 HHW589863:HHW589871 HRS589863:HRS589871 IBO589863:IBO589871 ILK589863:ILK589871 IVG589863:IVG589871 JFC589863:JFC589871 JOY589863:JOY589871 JYU589863:JYU589871 KIQ589863:KIQ589871 KSM589863:KSM589871 LCI589863:LCI589871 LME589863:LME589871 LWA589863:LWA589871 MFW589863:MFW589871 MPS589863:MPS589871 MZO589863:MZO589871 NJK589863:NJK589871 NTG589863:NTG589871 ODC589863:ODC589871 OMY589863:OMY589871 OWU589863:OWU589871 PGQ589863:PGQ589871 PQM589863:PQM589871 QAI589863:QAI589871 QKE589863:QKE589871 QUA589863:QUA589871 RDW589863:RDW589871 RNS589863:RNS589871 RXO589863:RXO589871 SHK589863:SHK589871 SRG589863:SRG589871 TBC589863:TBC589871 TKY589863:TKY589871 TUU589863:TUU589871 UEQ589863:UEQ589871 UOM589863:UOM589871 UYI589863:UYI589871 VIE589863:VIE589871 VSA589863:VSA589871 WBW589863:WBW589871 WLS589863:WLS589871 WVO589863:WVO589871 G655385:G655393 JC655399:JC655407 SY655399:SY655407 ACU655399:ACU655407 AMQ655399:AMQ655407 AWM655399:AWM655407 BGI655399:BGI655407 BQE655399:BQE655407 CAA655399:CAA655407 CJW655399:CJW655407 CTS655399:CTS655407 DDO655399:DDO655407 DNK655399:DNK655407 DXG655399:DXG655407 EHC655399:EHC655407 EQY655399:EQY655407 FAU655399:FAU655407 FKQ655399:FKQ655407 FUM655399:FUM655407 GEI655399:GEI655407 GOE655399:GOE655407 GYA655399:GYA655407 HHW655399:HHW655407 HRS655399:HRS655407 IBO655399:IBO655407 ILK655399:ILK655407 IVG655399:IVG655407 JFC655399:JFC655407 JOY655399:JOY655407 JYU655399:JYU655407 KIQ655399:KIQ655407 KSM655399:KSM655407 LCI655399:LCI655407 LME655399:LME655407 LWA655399:LWA655407 MFW655399:MFW655407 MPS655399:MPS655407 MZO655399:MZO655407 NJK655399:NJK655407 NTG655399:NTG655407 ODC655399:ODC655407 OMY655399:OMY655407 OWU655399:OWU655407 PGQ655399:PGQ655407 PQM655399:PQM655407 QAI655399:QAI655407 QKE655399:QKE655407 QUA655399:QUA655407 RDW655399:RDW655407 RNS655399:RNS655407 RXO655399:RXO655407 SHK655399:SHK655407 SRG655399:SRG655407 TBC655399:TBC655407 TKY655399:TKY655407 TUU655399:TUU655407 UEQ655399:UEQ655407 UOM655399:UOM655407 UYI655399:UYI655407 VIE655399:VIE655407 VSA655399:VSA655407 WBW655399:WBW655407 WLS655399:WLS655407 WVO655399:WVO655407 G720921:G720929 JC720935:JC720943 SY720935:SY720943 ACU720935:ACU720943 AMQ720935:AMQ720943 AWM720935:AWM720943 BGI720935:BGI720943 BQE720935:BQE720943 CAA720935:CAA720943 CJW720935:CJW720943 CTS720935:CTS720943 DDO720935:DDO720943 DNK720935:DNK720943 DXG720935:DXG720943 EHC720935:EHC720943 EQY720935:EQY720943 FAU720935:FAU720943 FKQ720935:FKQ720943 FUM720935:FUM720943 GEI720935:GEI720943 GOE720935:GOE720943 GYA720935:GYA720943 HHW720935:HHW720943 HRS720935:HRS720943 IBO720935:IBO720943 ILK720935:ILK720943 IVG720935:IVG720943 JFC720935:JFC720943 JOY720935:JOY720943 JYU720935:JYU720943 KIQ720935:KIQ720943 KSM720935:KSM720943 LCI720935:LCI720943 LME720935:LME720943 LWA720935:LWA720943 MFW720935:MFW720943 MPS720935:MPS720943 MZO720935:MZO720943 NJK720935:NJK720943 NTG720935:NTG720943 ODC720935:ODC720943 OMY720935:OMY720943 OWU720935:OWU720943 PGQ720935:PGQ720943 PQM720935:PQM720943 QAI720935:QAI720943 QKE720935:QKE720943 QUA720935:QUA720943 RDW720935:RDW720943 RNS720935:RNS720943 RXO720935:RXO720943 SHK720935:SHK720943 SRG720935:SRG720943 TBC720935:TBC720943 TKY720935:TKY720943 TUU720935:TUU720943 UEQ720935:UEQ720943 UOM720935:UOM720943 UYI720935:UYI720943 VIE720935:VIE720943 VSA720935:VSA720943 WBW720935:WBW720943 WLS720935:WLS720943 WVO720935:WVO720943 G786457:G786465 JC786471:JC786479 SY786471:SY786479 ACU786471:ACU786479 AMQ786471:AMQ786479 AWM786471:AWM786479 BGI786471:BGI786479 BQE786471:BQE786479 CAA786471:CAA786479 CJW786471:CJW786479 CTS786471:CTS786479 DDO786471:DDO786479 DNK786471:DNK786479 DXG786471:DXG786479 EHC786471:EHC786479 EQY786471:EQY786479 FAU786471:FAU786479 FKQ786471:FKQ786479 FUM786471:FUM786479 GEI786471:GEI786479 GOE786471:GOE786479 GYA786471:GYA786479 HHW786471:HHW786479 HRS786471:HRS786479 IBO786471:IBO786479 ILK786471:ILK786479 IVG786471:IVG786479 JFC786471:JFC786479 JOY786471:JOY786479 JYU786471:JYU786479 KIQ786471:KIQ786479 KSM786471:KSM786479 LCI786471:LCI786479 LME786471:LME786479 LWA786471:LWA786479 MFW786471:MFW786479 MPS786471:MPS786479 MZO786471:MZO786479 NJK786471:NJK786479 NTG786471:NTG786479 ODC786471:ODC786479 OMY786471:OMY786479 OWU786471:OWU786479 PGQ786471:PGQ786479 PQM786471:PQM786479 QAI786471:QAI786479 QKE786471:QKE786479 QUA786471:QUA786479 RDW786471:RDW786479 RNS786471:RNS786479 RXO786471:RXO786479 SHK786471:SHK786479 SRG786471:SRG786479 TBC786471:TBC786479 TKY786471:TKY786479 TUU786471:TUU786479 UEQ786471:UEQ786479 UOM786471:UOM786479 UYI786471:UYI786479 VIE786471:VIE786479 VSA786471:VSA786479 WBW786471:WBW786479 WLS786471:WLS786479 WVO786471:WVO786479 G851993:G852001 JC852007:JC852015 SY852007:SY852015 ACU852007:ACU852015 AMQ852007:AMQ852015 AWM852007:AWM852015 BGI852007:BGI852015 BQE852007:BQE852015 CAA852007:CAA852015 CJW852007:CJW852015 CTS852007:CTS852015 DDO852007:DDO852015 DNK852007:DNK852015 DXG852007:DXG852015 EHC852007:EHC852015 EQY852007:EQY852015 FAU852007:FAU852015 FKQ852007:FKQ852015 FUM852007:FUM852015 GEI852007:GEI852015 GOE852007:GOE852015 GYA852007:GYA852015 HHW852007:HHW852015 HRS852007:HRS852015 IBO852007:IBO852015 ILK852007:ILK852015 IVG852007:IVG852015 JFC852007:JFC852015 JOY852007:JOY852015 JYU852007:JYU852015 KIQ852007:KIQ852015 KSM852007:KSM852015 LCI852007:LCI852015 LME852007:LME852015 LWA852007:LWA852015 MFW852007:MFW852015 MPS852007:MPS852015 MZO852007:MZO852015 NJK852007:NJK852015 NTG852007:NTG852015 ODC852007:ODC852015 OMY852007:OMY852015 OWU852007:OWU852015 PGQ852007:PGQ852015 PQM852007:PQM852015 QAI852007:QAI852015 QKE852007:QKE852015 QUA852007:QUA852015 RDW852007:RDW852015 RNS852007:RNS852015 RXO852007:RXO852015 SHK852007:SHK852015 SRG852007:SRG852015 TBC852007:TBC852015 TKY852007:TKY852015 TUU852007:TUU852015 UEQ852007:UEQ852015 UOM852007:UOM852015 UYI852007:UYI852015 VIE852007:VIE852015 VSA852007:VSA852015 WBW852007:WBW852015 WLS852007:WLS852015 WVO852007:WVO852015 G917529:G917537 JC917543:JC917551 SY917543:SY917551 ACU917543:ACU917551 AMQ917543:AMQ917551 AWM917543:AWM917551 BGI917543:BGI917551 BQE917543:BQE917551 CAA917543:CAA917551 CJW917543:CJW917551 CTS917543:CTS917551 DDO917543:DDO917551 DNK917543:DNK917551 DXG917543:DXG917551 EHC917543:EHC917551 EQY917543:EQY917551 FAU917543:FAU917551 FKQ917543:FKQ917551 FUM917543:FUM917551 GEI917543:GEI917551 GOE917543:GOE917551 GYA917543:GYA917551 HHW917543:HHW917551 HRS917543:HRS917551 IBO917543:IBO917551 ILK917543:ILK917551 IVG917543:IVG917551 JFC917543:JFC917551 JOY917543:JOY917551 JYU917543:JYU917551 KIQ917543:KIQ917551 KSM917543:KSM917551 LCI917543:LCI917551 LME917543:LME917551 LWA917543:LWA917551 MFW917543:MFW917551 MPS917543:MPS917551 MZO917543:MZO917551 NJK917543:NJK917551 NTG917543:NTG917551 ODC917543:ODC917551 OMY917543:OMY917551 OWU917543:OWU917551 PGQ917543:PGQ917551 PQM917543:PQM917551 QAI917543:QAI917551 QKE917543:QKE917551 QUA917543:QUA917551 RDW917543:RDW917551 RNS917543:RNS917551 RXO917543:RXO917551 SHK917543:SHK917551 SRG917543:SRG917551 TBC917543:TBC917551 TKY917543:TKY917551 TUU917543:TUU917551 UEQ917543:UEQ917551 UOM917543:UOM917551 UYI917543:UYI917551 VIE917543:VIE917551 VSA917543:VSA917551 WBW917543:WBW917551 WLS917543:WLS917551 WVO917543:WVO917551 G983065:G983073 JC983079:JC983087 SY983079:SY983087 ACU983079:ACU983087 AMQ983079:AMQ983087 AWM983079:AWM983087 BGI983079:BGI983087 BQE983079:BQE983087 CAA983079:CAA983087 CJW983079:CJW983087 CTS983079:CTS983087 DDO983079:DDO983087 DNK983079:DNK983087 DXG983079:DXG983087 EHC983079:EHC983087 EQY983079:EQY983087 FAU983079:FAU983087 FKQ983079:FKQ983087 FUM983079:FUM983087 GEI983079:GEI983087 GOE983079:GOE983087 GYA983079:GYA983087 HHW983079:HHW983087 HRS983079:HRS983087 IBO983079:IBO983087 ILK983079:ILK983087 IVG983079:IVG983087 JFC983079:JFC983087 JOY983079:JOY983087 JYU983079:JYU983087 KIQ983079:KIQ983087 KSM983079:KSM983087 LCI983079:LCI983087 LME983079:LME983087 LWA983079:LWA983087 MFW983079:MFW983087 MPS983079:MPS983087 MZO983079:MZO983087 NJK983079:NJK983087 NTG983079:NTG983087 ODC983079:ODC983087 OMY983079:OMY983087 OWU983079:OWU983087 PGQ983079:PGQ983087 PQM983079:PQM983087 QAI983079:QAI983087 QKE983079:QKE983087 QUA983079:QUA983087 RDW983079:RDW983087 RNS983079:RNS983087 RXO983079:RXO983087 SHK983079:SHK983087 SRG983079:SRG983087 TBC983079:TBC983087 TKY983079:TKY983087 TUU983079:TUU983087 UEQ983079:UEQ983087 UOM983079:UOM983087 UYI983079:UYI983087 VIE983079:VIE983087 VSA983079:VSA983087 WBW983079:WBW983087 WLS983079:WLS983087 WVO983079:WVO983087 B8:B11 IX8:IX11 ST8:ST11 ACP8:ACP11 AML8:AML11 AWH8:AWH11 BGD8:BGD11 BPZ8:BPZ11 BZV8:BZV11 CJR8:CJR11 CTN8:CTN11 DDJ8:DDJ11 DNF8:DNF11 DXB8:DXB11 EGX8:EGX11 EQT8:EQT11 FAP8:FAP11 FKL8:FKL11 FUH8:FUH11 GED8:GED11 GNZ8:GNZ11 GXV8:GXV11 HHR8:HHR11 HRN8:HRN11 IBJ8:IBJ11 ILF8:ILF11 IVB8:IVB11 JEX8:JEX11 JOT8:JOT11 JYP8:JYP11 KIL8:KIL11 KSH8:KSH11 LCD8:LCD11 LLZ8:LLZ11 LVV8:LVV11 MFR8:MFR11 MPN8:MPN11 MZJ8:MZJ11 NJF8:NJF11 NTB8:NTB11 OCX8:OCX11 OMT8:OMT11 OWP8:OWP11 PGL8:PGL11 PQH8:PQH11 QAD8:QAD11 QJZ8:QJZ11 QTV8:QTV11 RDR8:RDR11 RNN8:RNN11 RXJ8:RXJ11 SHF8:SHF11 SRB8:SRB11 TAX8:TAX11 TKT8:TKT11 TUP8:TUP11 UEL8:UEL11 UOH8:UOH11 UYD8:UYD11 VHZ8:VHZ11 VRV8:VRV11 WBR8:WBR11 WLN8:WLN11 WVJ8:WVJ11 B65530:B65533 IX65544:IX65547 ST65544:ST65547 ACP65544:ACP65547 AML65544:AML65547 AWH65544:AWH65547 BGD65544:BGD65547 BPZ65544:BPZ65547 BZV65544:BZV65547 CJR65544:CJR65547 CTN65544:CTN65547 DDJ65544:DDJ65547 DNF65544:DNF65547 DXB65544:DXB65547 EGX65544:EGX65547 EQT65544:EQT65547 FAP65544:FAP65547 FKL65544:FKL65547 FUH65544:FUH65547 GED65544:GED65547 GNZ65544:GNZ65547 GXV65544:GXV65547 HHR65544:HHR65547 HRN65544:HRN65547 IBJ65544:IBJ65547 ILF65544:ILF65547 IVB65544:IVB65547 JEX65544:JEX65547 JOT65544:JOT65547 JYP65544:JYP65547 KIL65544:KIL65547 KSH65544:KSH65547 LCD65544:LCD65547 LLZ65544:LLZ65547 LVV65544:LVV65547 MFR65544:MFR65547 MPN65544:MPN65547 MZJ65544:MZJ65547 NJF65544:NJF65547 NTB65544:NTB65547 OCX65544:OCX65547 OMT65544:OMT65547 OWP65544:OWP65547 PGL65544:PGL65547 PQH65544:PQH65547 QAD65544:QAD65547 QJZ65544:QJZ65547 QTV65544:QTV65547 RDR65544:RDR65547 RNN65544:RNN65547 RXJ65544:RXJ65547 SHF65544:SHF65547 SRB65544:SRB65547 TAX65544:TAX65547 TKT65544:TKT65547 TUP65544:TUP65547 UEL65544:UEL65547 UOH65544:UOH65547 UYD65544:UYD65547 VHZ65544:VHZ65547 VRV65544:VRV65547 WBR65544:WBR65547 WLN65544:WLN65547 WVJ65544:WVJ65547 B131066:B131069 IX131080:IX131083 ST131080:ST131083 ACP131080:ACP131083 AML131080:AML131083 AWH131080:AWH131083 BGD131080:BGD131083 BPZ131080:BPZ131083 BZV131080:BZV131083 CJR131080:CJR131083 CTN131080:CTN131083 DDJ131080:DDJ131083 DNF131080:DNF131083 DXB131080:DXB131083 EGX131080:EGX131083 EQT131080:EQT131083 FAP131080:FAP131083 FKL131080:FKL131083 FUH131080:FUH131083 GED131080:GED131083 GNZ131080:GNZ131083 GXV131080:GXV131083 HHR131080:HHR131083 HRN131080:HRN131083 IBJ131080:IBJ131083 ILF131080:ILF131083 IVB131080:IVB131083 JEX131080:JEX131083 JOT131080:JOT131083 JYP131080:JYP131083 KIL131080:KIL131083 KSH131080:KSH131083 LCD131080:LCD131083 LLZ131080:LLZ131083 LVV131080:LVV131083 MFR131080:MFR131083 MPN131080:MPN131083 MZJ131080:MZJ131083 NJF131080:NJF131083 NTB131080:NTB131083 OCX131080:OCX131083 OMT131080:OMT131083 OWP131080:OWP131083 PGL131080:PGL131083 PQH131080:PQH131083 QAD131080:QAD131083 QJZ131080:QJZ131083 QTV131080:QTV131083 RDR131080:RDR131083 RNN131080:RNN131083 RXJ131080:RXJ131083 SHF131080:SHF131083 SRB131080:SRB131083 TAX131080:TAX131083 TKT131080:TKT131083 TUP131080:TUP131083 UEL131080:UEL131083 UOH131080:UOH131083 UYD131080:UYD131083 VHZ131080:VHZ131083 VRV131080:VRV131083 WBR131080:WBR131083 WLN131080:WLN131083 WVJ131080:WVJ131083 B196602:B196605 IX196616:IX196619 ST196616:ST196619 ACP196616:ACP196619 AML196616:AML196619 AWH196616:AWH196619 BGD196616:BGD196619 BPZ196616:BPZ196619 BZV196616:BZV196619 CJR196616:CJR196619 CTN196616:CTN196619 DDJ196616:DDJ196619 DNF196616:DNF196619 DXB196616:DXB196619 EGX196616:EGX196619 EQT196616:EQT196619 FAP196616:FAP196619 FKL196616:FKL196619 FUH196616:FUH196619 GED196616:GED196619 GNZ196616:GNZ196619 GXV196616:GXV196619 HHR196616:HHR196619 HRN196616:HRN196619 IBJ196616:IBJ196619 ILF196616:ILF196619 IVB196616:IVB196619 JEX196616:JEX196619 JOT196616:JOT196619 JYP196616:JYP196619 KIL196616:KIL196619 KSH196616:KSH196619 LCD196616:LCD196619 LLZ196616:LLZ196619 LVV196616:LVV196619 MFR196616:MFR196619 MPN196616:MPN196619 MZJ196616:MZJ196619 NJF196616:NJF196619 NTB196616:NTB196619 OCX196616:OCX196619 OMT196616:OMT196619 OWP196616:OWP196619 PGL196616:PGL196619 PQH196616:PQH196619 QAD196616:QAD196619 QJZ196616:QJZ196619 QTV196616:QTV196619 RDR196616:RDR196619 RNN196616:RNN196619 RXJ196616:RXJ196619 SHF196616:SHF196619 SRB196616:SRB196619 TAX196616:TAX196619 TKT196616:TKT196619 TUP196616:TUP196619 UEL196616:UEL196619 UOH196616:UOH196619 UYD196616:UYD196619 VHZ196616:VHZ196619 VRV196616:VRV196619 WBR196616:WBR196619 WLN196616:WLN196619 WVJ196616:WVJ196619 B262138:B262141 IX262152:IX262155 ST262152:ST262155 ACP262152:ACP262155 AML262152:AML262155 AWH262152:AWH262155 BGD262152:BGD262155 BPZ262152:BPZ262155 BZV262152:BZV262155 CJR262152:CJR262155 CTN262152:CTN262155 DDJ262152:DDJ262155 DNF262152:DNF262155 DXB262152:DXB262155 EGX262152:EGX262155 EQT262152:EQT262155 FAP262152:FAP262155 FKL262152:FKL262155 FUH262152:FUH262155 GED262152:GED262155 GNZ262152:GNZ262155 GXV262152:GXV262155 HHR262152:HHR262155 HRN262152:HRN262155 IBJ262152:IBJ262155 ILF262152:ILF262155 IVB262152:IVB262155 JEX262152:JEX262155 JOT262152:JOT262155 JYP262152:JYP262155 KIL262152:KIL262155 KSH262152:KSH262155 LCD262152:LCD262155 LLZ262152:LLZ262155 LVV262152:LVV262155 MFR262152:MFR262155 MPN262152:MPN262155 MZJ262152:MZJ262155 NJF262152:NJF262155 NTB262152:NTB262155 OCX262152:OCX262155 OMT262152:OMT262155 OWP262152:OWP262155 PGL262152:PGL262155 PQH262152:PQH262155 QAD262152:QAD262155 QJZ262152:QJZ262155 QTV262152:QTV262155 RDR262152:RDR262155 RNN262152:RNN262155 RXJ262152:RXJ262155 SHF262152:SHF262155 SRB262152:SRB262155 TAX262152:TAX262155 TKT262152:TKT262155 TUP262152:TUP262155 UEL262152:UEL262155 UOH262152:UOH262155 UYD262152:UYD262155 VHZ262152:VHZ262155 VRV262152:VRV262155 WBR262152:WBR262155 WLN262152:WLN262155 WVJ262152:WVJ262155 B327674:B327677 IX327688:IX327691 ST327688:ST327691 ACP327688:ACP327691 AML327688:AML327691 AWH327688:AWH327691 BGD327688:BGD327691 BPZ327688:BPZ327691 BZV327688:BZV327691 CJR327688:CJR327691 CTN327688:CTN327691 DDJ327688:DDJ327691 DNF327688:DNF327691 DXB327688:DXB327691 EGX327688:EGX327691 EQT327688:EQT327691 FAP327688:FAP327691 FKL327688:FKL327691 FUH327688:FUH327691 GED327688:GED327691 GNZ327688:GNZ327691 GXV327688:GXV327691 HHR327688:HHR327691 HRN327688:HRN327691 IBJ327688:IBJ327691 ILF327688:ILF327691 IVB327688:IVB327691 JEX327688:JEX327691 JOT327688:JOT327691 JYP327688:JYP327691 KIL327688:KIL327691 KSH327688:KSH327691 LCD327688:LCD327691 LLZ327688:LLZ327691 LVV327688:LVV327691 MFR327688:MFR327691 MPN327688:MPN327691 MZJ327688:MZJ327691 NJF327688:NJF327691 NTB327688:NTB327691 OCX327688:OCX327691 OMT327688:OMT327691 OWP327688:OWP327691 PGL327688:PGL327691 PQH327688:PQH327691 QAD327688:QAD327691 QJZ327688:QJZ327691 QTV327688:QTV327691 RDR327688:RDR327691 RNN327688:RNN327691 RXJ327688:RXJ327691 SHF327688:SHF327691 SRB327688:SRB327691 TAX327688:TAX327691 TKT327688:TKT327691 TUP327688:TUP327691 UEL327688:UEL327691 UOH327688:UOH327691 UYD327688:UYD327691 VHZ327688:VHZ327691 VRV327688:VRV327691 WBR327688:WBR327691 WLN327688:WLN327691 WVJ327688:WVJ327691 B393210:B393213 IX393224:IX393227 ST393224:ST393227 ACP393224:ACP393227 AML393224:AML393227 AWH393224:AWH393227 BGD393224:BGD393227 BPZ393224:BPZ393227 BZV393224:BZV393227 CJR393224:CJR393227 CTN393224:CTN393227 DDJ393224:DDJ393227 DNF393224:DNF393227 DXB393224:DXB393227 EGX393224:EGX393227 EQT393224:EQT393227 FAP393224:FAP393227 FKL393224:FKL393227 FUH393224:FUH393227 GED393224:GED393227 GNZ393224:GNZ393227 GXV393224:GXV393227 HHR393224:HHR393227 HRN393224:HRN393227 IBJ393224:IBJ393227 ILF393224:ILF393227 IVB393224:IVB393227 JEX393224:JEX393227 JOT393224:JOT393227 JYP393224:JYP393227 KIL393224:KIL393227 KSH393224:KSH393227 LCD393224:LCD393227 LLZ393224:LLZ393227 LVV393224:LVV393227 MFR393224:MFR393227 MPN393224:MPN393227 MZJ393224:MZJ393227 NJF393224:NJF393227 NTB393224:NTB393227 OCX393224:OCX393227 OMT393224:OMT393227 OWP393224:OWP393227 PGL393224:PGL393227 PQH393224:PQH393227 QAD393224:QAD393227 QJZ393224:QJZ393227 QTV393224:QTV393227 RDR393224:RDR393227 RNN393224:RNN393227 RXJ393224:RXJ393227 SHF393224:SHF393227 SRB393224:SRB393227 TAX393224:TAX393227 TKT393224:TKT393227 TUP393224:TUP393227 UEL393224:UEL393227 UOH393224:UOH393227 UYD393224:UYD393227 VHZ393224:VHZ393227 VRV393224:VRV393227 WBR393224:WBR393227 WLN393224:WLN393227 WVJ393224:WVJ393227 B458746:B458749 IX458760:IX458763 ST458760:ST458763 ACP458760:ACP458763 AML458760:AML458763 AWH458760:AWH458763 BGD458760:BGD458763 BPZ458760:BPZ458763 BZV458760:BZV458763 CJR458760:CJR458763 CTN458760:CTN458763 DDJ458760:DDJ458763 DNF458760:DNF458763 DXB458760:DXB458763 EGX458760:EGX458763 EQT458760:EQT458763 FAP458760:FAP458763 FKL458760:FKL458763 FUH458760:FUH458763 GED458760:GED458763 GNZ458760:GNZ458763 GXV458760:GXV458763 HHR458760:HHR458763 HRN458760:HRN458763 IBJ458760:IBJ458763 ILF458760:ILF458763 IVB458760:IVB458763 JEX458760:JEX458763 JOT458760:JOT458763 JYP458760:JYP458763 KIL458760:KIL458763 KSH458760:KSH458763 LCD458760:LCD458763 LLZ458760:LLZ458763 LVV458760:LVV458763 MFR458760:MFR458763 MPN458760:MPN458763 MZJ458760:MZJ458763 NJF458760:NJF458763 NTB458760:NTB458763 OCX458760:OCX458763 OMT458760:OMT458763 OWP458760:OWP458763 PGL458760:PGL458763 PQH458760:PQH458763 QAD458760:QAD458763 QJZ458760:QJZ458763 QTV458760:QTV458763 RDR458760:RDR458763 RNN458760:RNN458763 RXJ458760:RXJ458763 SHF458760:SHF458763 SRB458760:SRB458763 TAX458760:TAX458763 TKT458760:TKT458763 TUP458760:TUP458763 UEL458760:UEL458763 UOH458760:UOH458763 UYD458760:UYD458763 VHZ458760:VHZ458763 VRV458760:VRV458763 WBR458760:WBR458763 WLN458760:WLN458763 WVJ458760:WVJ458763 B524282:B524285 IX524296:IX524299 ST524296:ST524299 ACP524296:ACP524299 AML524296:AML524299 AWH524296:AWH524299 BGD524296:BGD524299 BPZ524296:BPZ524299 BZV524296:BZV524299 CJR524296:CJR524299 CTN524296:CTN524299 DDJ524296:DDJ524299 DNF524296:DNF524299 DXB524296:DXB524299 EGX524296:EGX524299 EQT524296:EQT524299 FAP524296:FAP524299 FKL524296:FKL524299 FUH524296:FUH524299 GED524296:GED524299 GNZ524296:GNZ524299 GXV524296:GXV524299 HHR524296:HHR524299 HRN524296:HRN524299 IBJ524296:IBJ524299 ILF524296:ILF524299 IVB524296:IVB524299 JEX524296:JEX524299 JOT524296:JOT524299 JYP524296:JYP524299 KIL524296:KIL524299 KSH524296:KSH524299 LCD524296:LCD524299 LLZ524296:LLZ524299 LVV524296:LVV524299 MFR524296:MFR524299 MPN524296:MPN524299 MZJ524296:MZJ524299 NJF524296:NJF524299 NTB524296:NTB524299 OCX524296:OCX524299 OMT524296:OMT524299 OWP524296:OWP524299 PGL524296:PGL524299 PQH524296:PQH524299 QAD524296:QAD524299 QJZ524296:QJZ524299 QTV524296:QTV524299 RDR524296:RDR524299 RNN524296:RNN524299 RXJ524296:RXJ524299 SHF524296:SHF524299 SRB524296:SRB524299 TAX524296:TAX524299 TKT524296:TKT524299 TUP524296:TUP524299 UEL524296:UEL524299 UOH524296:UOH524299 UYD524296:UYD524299 VHZ524296:VHZ524299 VRV524296:VRV524299 WBR524296:WBR524299 WLN524296:WLN524299 WVJ524296:WVJ524299 B589818:B589821 IX589832:IX589835 ST589832:ST589835 ACP589832:ACP589835 AML589832:AML589835 AWH589832:AWH589835 BGD589832:BGD589835 BPZ589832:BPZ589835 BZV589832:BZV589835 CJR589832:CJR589835 CTN589832:CTN589835 DDJ589832:DDJ589835 DNF589832:DNF589835 DXB589832:DXB589835 EGX589832:EGX589835 EQT589832:EQT589835 FAP589832:FAP589835 FKL589832:FKL589835 FUH589832:FUH589835 GED589832:GED589835 GNZ589832:GNZ589835 GXV589832:GXV589835 HHR589832:HHR589835 HRN589832:HRN589835 IBJ589832:IBJ589835 ILF589832:ILF589835 IVB589832:IVB589835 JEX589832:JEX589835 JOT589832:JOT589835 JYP589832:JYP589835 KIL589832:KIL589835 KSH589832:KSH589835 LCD589832:LCD589835 LLZ589832:LLZ589835 LVV589832:LVV589835 MFR589832:MFR589835 MPN589832:MPN589835 MZJ589832:MZJ589835 NJF589832:NJF589835 NTB589832:NTB589835 OCX589832:OCX589835 OMT589832:OMT589835 OWP589832:OWP589835 PGL589832:PGL589835 PQH589832:PQH589835 QAD589832:QAD589835 QJZ589832:QJZ589835 QTV589832:QTV589835 RDR589832:RDR589835 RNN589832:RNN589835 RXJ589832:RXJ589835 SHF589832:SHF589835 SRB589832:SRB589835 TAX589832:TAX589835 TKT589832:TKT589835 TUP589832:TUP589835 UEL589832:UEL589835 UOH589832:UOH589835 UYD589832:UYD589835 VHZ589832:VHZ589835 VRV589832:VRV589835 WBR589832:WBR589835 WLN589832:WLN589835 WVJ589832:WVJ589835 B655354:B655357 IX655368:IX655371 ST655368:ST655371 ACP655368:ACP655371 AML655368:AML655371 AWH655368:AWH655371 BGD655368:BGD655371 BPZ655368:BPZ655371 BZV655368:BZV655371 CJR655368:CJR655371 CTN655368:CTN655371 DDJ655368:DDJ655371 DNF655368:DNF655371 DXB655368:DXB655371 EGX655368:EGX655371 EQT655368:EQT655371 FAP655368:FAP655371 FKL655368:FKL655371 FUH655368:FUH655371 GED655368:GED655371 GNZ655368:GNZ655371 GXV655368:GXV655371 HHR655368:HHR655371 HRN655368:HRN655371 IBJ655368:IBJ655371 ILF655368:ILF655371 IVB655368:IVB655371 JEX655368:JEX655371 JOT655368:JOT655371 JYP655368:JYP655371 KIL655368:KIL655371 KSH655368:KSH655371 LCD655368:LCD655371 LLZ655368:LLZ655371 LVV655368:LVV655371 MFR655368:MFR655371 MPN655368:MPN655371 MZJ655368:MZJ655371 NJF655368:NJF655371 NTB655368:NTB655371 OCX655368:OCX655371 OMT655368:OMT655371 OWP655368:OWP655371 PGL655368:PGL655371 PQH655368:PQH655371 QAD655368:QAD655371 QJZ655368:QJZ655371 QTV655368:QTV655371 RDR655368:RDR655371 RNN655368:RNN655371 RXJ655368:RXJ655371 SHF655368:SHF655371 SRB655368:SRB655371 TAX655368:TAX655371 TKT655368:TKT655371 TUP655368:TUP655371 UEL655368:UEL655371 UOH655368:UOH655371 UYD655368:UYD655371 VHZ655368:VHZ655371 VRV655368:VRV655371 WBR655368:WBR655371 WLN655368:WLN655371 WVJ655368:WVJ655371 B720890:B720893 IX720904:IX720907 ST720904:ST720907 ACP720904:ACP720907 AML720904:AML720907 AWH720904:AWH720907 BGD720904:BGD720907 BPZ720904:BPZ720907 BZV720904:BZV720907 CJR720904:CJR720907 CTN720904:CTN720907 DDJ720904:DDJ720907 DNF720904:DNF720907 DXB720904:DXB720907 EGX720904:EGX720907 EQT720904:EQT720907 FAP720904:FAP720907 FKL720904:FKL720907 FUH720904:FUH720907 GED720904:GED720907 GNZ720904:GNZ720907 GXV720904:GXV720907 HHR720904:HHR720907 HRN720904:HRN720907 IBJ720904:IBJ720907 ILF720904:ILF720907 IVB720904:IVB720907 JEX720904:JEX720907 JOT720904:JOT720907 JYP720904:JYP720907 KIL720904:KIL720907 KSH720904:KSH720907 LCD720904:LCD720907 LLZ720904:LLZ720907 LVV720904:LVV720907 MFR720904:MFR720907 MPN720904:MPN720907 MZJ720904:MZJ720907 NJF720904:NJF720907 NTB720904:NTB720907 OCX720904:OCX720907 OMT720904:OMT720907 OWP720904:OWP720907 PGL720904:PGL720907 PQH720904:PQH720907 QAD720904:QAD720907 QJZ720904:QJZ720907 QTV720904:QTV720907 RDR720904:RDR720907 RNN720904:RNN720907 RXJ720904:RXJ720907 SHF720904:SHF720907 SRB720904:SRB720907 TAX720904:TAX720907 TKT720904:TKT720907 TUP720904:TUP720907 UEL720904:UEL720907 UOH720904:UOH720907 UYD720904:UYD720907 VHZ720904:VHZ720907 VRV720904:VRV720907 WBR720904:WBR720907 WLN720904:WLN720907 WVJ720904:WVJ720907 B786426:B786429 IX786440:IX786443 ST786440:ST786443 ACP786440:ACP786443 AML786440:AML786443 AWH786440:AWH786443 BGD786440:BGD786443 BPZ786440:BPZ786443 BZV786440:BZV786443 CJR786440:CJR786443 CTN786440:CTN786443 DDJ786440:DDJ786443 DNF786440:DNF786443 DXB786440:DXB786443 EGX786440:EGX786443 EQT786440:EQT786443 FAP786440:FAP786443 FKL786440:FKL786443 FUH786440:FUH786443 GED786440:GED786443 GNZ786440:GNZ786443 GXV786440:GXV786443 HHR786440:HHR786443 HRN786440:HRN786443 IBJ786440:IBJ786443 ILF786440:ILF786443 IVB786440:IVB786443 JEX786440:JEX786443 JOT786440:JOT786443 JYP786440:JYP786443 KIL786440:KIL786443 KSH786440:KSH786443 LCD786440:LCD786443 LLZ786440:LLZ786443 LVV786440:LVV786443 MFR786440:MFR786443 MPN786440:MPN786443 MZJ786440:MZJ786443 NJF786440:NJF786443 NTB786440:NTB786443 OCX786440:OCX786443 OMT786440:OMT786443 OWP786440:OWP786443 PGL786440:PGL786443 PQH786440:PQH786443 QAD786440:QAD786443 QJZ786440:QJZ786443 QTV786440:QTV786443 RDR786440:RDR786443 RNN786440:RNN786443 RXJ786440:RXJ786443 SHF786440:SHF786443 SRB786440:SRB786443 TAX786440:TAX786443 TKT786440:TKT786443 TUP786440:TUP786443 UEL786440:UEL786443 UOH786440:UOH786443 UYD786440:UYD786443 VHZ786440:VHZ786443 VRV786440:VRV786443 WBR786440:WBR786443 WLN786440:WLN786443 WVJ786440:WVJ786443 B851962:B851965 IX851976:IX851979 ST851976:ST851979 ACP851976:ACP851979 AML851976:AML851979 AWH851976:AWH851979 BGD851976:BGD851979 BPZ851976:BPZ851979 BZV851976:BZV851979 CJR851976:CJR851979 CTN851976:CTN851979 DDJ851976:DDJ851979 DNF851976:DNF851979 DXB851976:DXB851979 EGX851976:EGX851979 EQT851976:EQT851979 FAP851976:FAP851979 FKL851976:FKL851979 FUH851976:FUH851979 GED851976:GED851979 GNZ851976:GNZ851979 GXV851976:GXV851979 HHR851976:HHR851979 HRN851976:HRN851979 IBJ851976:IBJ851979 ILF851976:ILF851979 IVB851976:IVB851979 JEX851976:JEX851979 JOT851976:JOT851979 JYP851976:JYP851979 KIL851976:KIL851979 KSH851976:KSH851979 LCD851976:LCD851979 LLZ851976:LLZ851979 LVV851976:LVV851979 MFR851976:MFR851979 MPN851976:MPN851979 MZJ851976:MZJ851979 NJF851976:NJF851979 NTB851976:NTB851979 OCX851976:OCX851979 OMT851976:OMT851979 OWP851976:OWP851979 PGL851976:PGL851979 PQH851976:PQH851979 QAD851976:QAD851979 QJZ851976:QJZ851979 QTV851976:QTV851979 RDR851976:RDR851979 RNN851976:RNN851979 RXJ851976:RXJ851979 SHF851976:SHF851979 SRB851976:SRB851979 TAX851976:TAX851979 TKT851976:TKT851979 TUP851976:TUP851979 UEL851976:UEL851979 UOH851976:UOH851979 UYD851976:UYD851979 VHZ851976:VHZ851979 VRV851976:VRV851979 WBR851976:WBR851979 WLN851976:WLN851979 WVJ851976:WVJ851979 B917498:B917501 IX917512:IX917515 ST917512:ST917515 ACP917512:ACP917515 AML917512:AML917515 AWH917512:AWH917515 BGD917512:BGD917515 BPZ917512:BPZ917515 BZV917512:BZV917515 CJR917512:CJR917515 CTN917512:CTN917515 DDJ917512:DDJ917515 DNF917512:DNF917515 DXB917512:DXB917515 EGX917512:EGX917515 EQT917512:EQT917515 FAP917512:FAP917515 FKL917512:FKL917515 FUH917512:FUH917515 GED917512:GED917515 GNZ917512:GNZ917515 GXV917512:GXV917515 HHR917512:HHR917515 HRN917512:HRN917515 IBJ917512:IBJ917515 ILF917512:ILF917515 IVB917512:IVB917515 JEX917512:JEX917515 JOT917512:JOT917515 JYP917512:JYP917515 KIL917512:KIL917515 KSH917512:KSH917515 LCD917512:LCD917515 LLZ917512:LLZ917515 LVV917512:LVV917515 MFR917512:MFR917515 MPN917512:MPN917515 MZJ917512:MZJ917515 NJF917512:NJF917515 NTB917512:NTB917515 OCX917512:OCX917515 OMT917512:OMT917515 OWP917512:OWP917515 PGL917512:PGL917515 PQH917512:PQH917515 QAD917512:QAD917515 QJZ917512:QJZ917515 QTV917512:QTV917515 RDR917512:RDR917515 RNN917512:RNN917515 RXJ917512:RXJ917515 SHF917512:SHF917515 SRB917512:SRB917515 TAX917512:TAX917515 TKT917512:TKT917515 TUP917512:TUP917515 UEL917512:UEL917515 UOH917512:UOH917515 UYD917512:UYD917515 VHZ917512:VHZ917515 VRV917512:VRV917515 WBR917512:WBR917515 WLN917512:WLN917515 WVJ917512:WVJ917515 B983034:B983037 IX983048:IX983051 ST983048:ST983051 ACP983048:ACP983051 AML983048:AML983051 AWH983048:AWH983051 BGD983048:BGD983051 BPZ983048:BPZ983051 BZV983048:BZV983051 CJR983048:CJR983051 CTN983048:CTN983051 DDJ983048:DDJ983051 DNF983048:DNF983051 DXB983048:DXB983051 EGX983048:EGX983051 EQT983048:EQT983051 FAP983048:FAP983051 FKL983048:FKL983051 FUH983048:FUH983051 GED983048:GED983051 GNZ983048:GNZ983051 GXV983048:GXV983051 HHR983048:HHR983051 HRN983048:HRN983051 IBJ983048:IBJ983051 ILF983048:ILF983051 IVB983048:IVB983051 JEX983048:JEX983051 JOT983048:JOT983051 JYP983048:JYP983051 KIL983048:KIL983051 KSH983048:KSH983051 LCD983048:LCD983051 LLZ983048:LLZ983051 LVV983048:LVV983051 MFR983048:MFR983051 MPN983048:MPN983051 MZJ983048:MZJ983051 NJF983048:NJF983051 NTB983048:NTB983051 OCX983048:OCX983051 OMT983048:OMT983051 OWP983048:OWP983051 PGL983048:PGL983051 PQH983048:PQH983051 QAD983048:QAD983051 QJZ983048:QJZ983051 QTV983048:QTV983051 RDR983048:RDR983051 RNN983048:RNN983051 RXJ983048:RXJ983051 SHF983048:SHF983051 SRB983048:SRB983051 TAX983048:TAX983051 TKT983048:TKT983051 TUP983048:TUP983051 UEL983048:UEL983051 UOH983048:UOH983051 UYD983048:UYD983051 VHZ983048:VHZ983051 VRV983048:VRV983051 WBR983048:WBR983051 WLN983048:WLN983051 WVJ983048:WVJ983051 C10:C12 IY10:IY12 SU10:SU12 ACQ10:ACQ12 AMM10:AMM12 AWI10:AWI12 BGE10:BGE12 BQA10:BQA12 BZW10:BZW12 CJS10:CJS12 CTO10:CTO12 DDK10:DDK12 DNG10:DNG12 DXC10:DXC12 EGY10:EGY12 EQU10:EQU12 FAQ10:FAQ12 FKM10:FKM12 FUI10:FUI12 GEE10:GEE12 GOA10:GOA12 GXW10:GXW12 HHS10:HHS12 HRO10:HRO12 IBK10:IBK12 ILG10:ILG12 IVC10:IVC12 JEY10:JEY12 JOU10:JOU12 JYQ10:JYQ12 KIM10:KIM12 KSI10:KSI12 LCE10:LCE12 LMA10:LMA12 LVW10:LVW12 MFS10:MFS12 MPO10:MPO12 MZK10:MZK12 NJG10:NJG12 NTC10:NTC12 OCY10:OCY12 OMU10:OMU12 OWQ10:OWQ12 PGM10:PGM12 PQI10:PQI12 QAE10:QAE12 QKA10:QKA12 QTW10:QTW12 RDS10:RDS12 RNO10:RNO12 RXK10:RXK12 SHG10:SHG12 SRC10:SRC12 TAY10:TAY12 TKU10:TKU12 TUQ10:TUQ12 UEM10:UEM12 UOI10:UOI12 UYE10:UYE12 VIA10:VIA12 VRW10:VRW12 WBS10:WBS12 WLO10:WLO12 WVK10:WVK12 C65532:C65534 IY65546:IY65548 SU65546:SU65548 ACQ65546:ACQ65548 AMM65546:AMM65548 AWI65546:AWI65548 BGE65546:BGE65548 BQA65546:BQA65548 BZW65546:BZW65548 CJS65546:CJS65548 CTO65546:CTO65548 DDK65546:DDK65548 DNG65546:DNG65548 DXC65546:DXC65548 EGY65546:EGY65548 EQU65546:EQU65548 FAQ65546:FAQ65548 FKM65546:FKM65548 FUI65546:FUI65548 GEE65546:GEE65548 GOA65546:GOA65548 GXW65546:GXW65548 HHS65546:HHS65548 HRO65546:HRO65548 IBK65546:IBK65548 ILG65546:ILG65548 IVC65546:IVC65548 JEY65546:JEY65548 JOU65546:JOU65548 JYQ65546:JYQ65548 KIM65546:KIM65548 KSI65546:KSI65548 LCE65546:LCE65548 LMA65546:LMA65548 LVW65546:LVW65548 MFS65546:MFS65548 MPO65546:MPO65548 MZK65546:MZK65548 NJG65546:NJG65548 NTC65546:NTC65548 OCY65546:OCY65548 OMU65546:OMU65548 OWQ65546:OWQ65548 PGM65546:PGM65548 PQI65546:PQI65548 QAE65546:QAE65548 QKA65546:QKA65548 QTW65546:QTW65548 RDS65546:RDS65548 RNO65546:RNO65548 RXK65546:RXK65548 SHG65546:SHG65548 SRC65546:SRC65548 TAY65546:TAY65548 TKU65546:TKU65548 TUQ65546:TUQ65548 UEM65546:UEM65548 UOI65546:UOI65548 UYE65546:UYE65548 VIA65546:VIA65548 VRW65546:VRW65548 WBS65546:WBS65548 WLO65546:WLO65548 WVK65546:WVK65548 C131068:C131070 IY131082:IY131084 SU131082:SU131084 ACQ131082:ACQ131084 AMM131082:AMM131084 AWI131082:AWI131084 BGE131082:BGE131084 BQA131082:BQA131084 BZW131082:BZW131084 CJS131082:CJS131084 CTO131082:CTO131084 DDK131082:DDK131084 DNG131082:DNG131084 DXC131082:DXC131084 EGY131082:EGY131084 EQU131082:EQU131084 FAQ131082:FAQ131084 FKM131082:FKM131084 FUI131082:FUI131084 GEE131082:GEE131084 GOA131082:GOA131084 GXW131082:GXW131084 HHS131082:HHS131084 HRO131082:HRO131084 IBK131082:IBK131084 ILG131082:ILG131084 IVC131082:IVC131084 JEY131082:JEY131084 JOU131082:JOU131084 JYQ131082:JYQ131084 KIM131082:KIM131084 KSI131082:KSI131084 LCE131082:LCE131084 LMA131082:LMA131084 LVW131082:LVW131084 MFS131082:MFS131084 MPO131082:MPO131084 MZK131082:MZK131084 NJG131082:NJG131084 NTC131082:NTC131084 OCY131082:OCY131084 OMU131082:OMU131084 OWQ131082:OWQ131084 PGM131082:PGM131084 PQI131082:PQI131084 QAE131082:QAE131084 QKA131082:QKA131084 QTW131082:QTW131084 RDS131082:RDS131084 RNO131082:RNO131084 RXK131082:RXK131084 SHG131082:SHG131084 SRC131082:SRC131084 TAY131082:TAY131084 TKU131082:TKU131084 TUQ131082:TUQ131084 UEM131082:UEM131084 UOI131082:UOI131084 UYE131082:UYE131084 VIA131082:VIA131084 VRW131082:VRW131084 WBS131082:WBS131084 WLO131082:WLO131084 WVK131082:WVK131084 C196604:C196606 IY196618:IY196620 SU196618:SU196620 ACQ196618:ACQ196620 AMM196618:AMM196620 AWI196618:AWI196620 BGE196618:BGE196620 BQA196618:BQA196620 BZW196618:BZW196620 CJS196618:CJS196620 CTO196618:CTO196620 DDK196618:DDK196620 DNG196618:DNG196620 DXC196618:DXC196620 EGY196618:EGY196620 EQU196618:EQU196620 FAQ196618:FAQ196620 FKM196618:FKM196620 FUI196618:FUI196620 GEE196618:GEE196620 GOA196618:GOA196620 GXW196618:GXW196620 HHS196618:HHS196620 HRO196618:HRO196620 IBK196618:IBK196620 ILG196618:ILG196620 IVC196618:IVC196620 JEY196618:JEY196620 JOU196618:JOU196620 JYQ196618:JYQ196620 KIM196618:KIM196620 KSI196618:KSI196620 LCE196618:LCE196620 LMA196618:LMA196620 LVW196618:LVW196620 MFS196618:MFS196620 MPO196618:MPO196620 MZK196618:MZK196620 NJG196618:NJG196620 NTC196618:NTC196620 OCY196618:OCY196620 OMU196618:OMU196620 OWQ196618:OWQ196620 PGM196618:PGM196620 PQI196618:PQI196620 QAE196618:QAE196620 QKA196618:QKA196620 QTW196618:QTW196620 RDS196618:RDS196620 RNO196618:RNO196620 RXK196618:RXK196620 SHG196618:SHG196620 SRC196618:SRC196620 TAY196618:TAY196620 TKU196618:TKU196620 TUQ196618:TUQ196620 UEM196618:UEM196620 UOI196618:UOI196620 UYE196618:UYE196620 VIA196618:VIA196620 VRW196618:VRW196620 WBS196618:WBS196620 WLO196618:WLO196620 WVK196618:WVK196620 C262140:C262142 IY262154:IY262156 SU262154:SU262156 ACQ262154:ACQ262156 AMM262154:AMM262156 AWI262154:AWI262156 BGE262154:BGE262156 BQA262154:BQA262156 BZW262154:BZW262156 CJS262154:CJS262156 CTO262154:CTO262156 DDK262154:DDK262156 DNG262154:DNG262156 DXC262154:DXC262156 EGY262154:EGY262156 EQU262154:EQU262156 FAQ262154:FAQ262156 FKM262154:FKM262156 FUI262154:FUI262156 GEE262154:GEE262156 GOA262154:GOA262156 GXW262154:GXW262156 HHS262154:HHS262156 HRO262154:HRO262156 IBK262154:IBK262156 ILG262154:ILG262156 IVC262154:IVC262156 JEY262154:JEY262156 JOU262154:JOU262156 JYQ262154:JYQ262156 KIM262154:KIM262156 KSI262154:KSI262156 LCE262154:LCE262156 LMA262154:LMA262156 LVW262154:LVW262156 MFS262154:MFS262156 MPO262154:MPO262156 MZK262154:MZK262156 NJG262154:NJG262156 NTC262154:NTC262156 OCY262154:OCY262156 OMU262154:OMU262156 OWQ262154:OWQ262156 PGM262154:PGM262156 PQI262154:PQI262156 QAE262154:QAE262156 QKA262154:QKA262156 QTW262154:QTW262156 RDS262154:RDS262156 RNO262154:RNO262156 RXK262154:RXK262156 SHG262154:SHG262156 SRC262154:SRC262156 TAY262154:TAY262156 TKU262154:TKU262156 TUQ262154:TUQ262156 UEM262154:UEM262156 UOI262154:UOI262156 UYE262154:UYE262156 VIA262154:VIA262156 VRW262154:VRW262156 WBS262154:WBS262156 WLO262154:WLO262156 WVK262154:WVK262156 C327676:C327678 IY327690:IY327692 SU327690:SU327692 ACQ327690:ACQ327692 AMM327690:AMM327692 AWI327690:AWI327692 BGE327690:BGE327692 BQA327690:BQA327692 BZW327690:BZW327692 CJS327690:CJS327692 CTO327690:CTO327692 DDK327690:DDK327692 DNG327690:DNG327692 DXC327690:DXC327692 EGY327690:EGY327692 EQU327690:EQU327692 FAQ327690:FAQ327692 FKM327690:FKM327692 FUI327690:FUI327692 GEE327690:GEE327692 GOA327690:GOA327692 GXW327690:GXW327692 HHS327690:HHS327692 HRO327690:HRO327692 IBK327690:IBK327692 ILG327690:ILG327692 IVC327690:IVC327692 JEY327690:JEY327692 JOU327690:JOU327692 JYQ327690:JYQ327692 KIM327690:KIM327692 KSI327690:KSI327692 LCE327690:LCE327692 LMA327690:LMA327692 LVW327690:LVW327692 MFS327690:MFS327692 MPO327690:MPO327692 MZK327690:MZK327692 NJG327690:NJG327692 NTC327690:NTC327692 OCY327690:OCY327692 OMU327690:OMU327692 OWQ327690:OWQ327692 PGM327690:PGM327692 PQI327690:PQI327692 QAE327690:QAE327692 QKA327690:QKA327692 QTW327690:QTW327692 RDS327690:RDS327692 RNO327690:RNO327692 RXK327690:RXK327692 SHG327690:SHG327692 SRC327690:SRC327692 TAY327690:TAY327692 TKU327690:TKU327692 TUQ327690:TUQ327692 UEM327690:UEM327692 UOI327690:UOI327692 UYE327690:UYE327692 VIA327690:VIA327692 VRW327690:VRW327692 WBS327690:WBS327692 WLO327690:WLO327692 WVK327690:WVK327692 C393212:C393214 IY393226:IY393228 SU393226:SU393228 ACQ393226:ACQ393228 AMM393226:AMM393228 AWI393226:AWI393228 BGE393226:BGE393228 BQA393226:BQA393228 BZW393226:BZW393228 CJS393226:CJS393228 CTO393226:CTO393228 DDK393226:DDK393228 DNG393226:DNG393228 DXC393226:DXC393228 EGY393226:EGY393228 EQU393226:EQU393228 FAQ393226:FAQ393228 FKM393226:FKM393228 FUI393226:FUI393228 GEE393226:GEE393228 GOA393226:GOA393228 GXW393226:GXW393228 HHS393226:HHS393228 HRO393226:HRO393228 IBK393226:IBK393228 ILG393226:ILG393228 IVC393226:IVC393228 JEY393226:JEY393228 JOU393226:JOU393228 JYQ393226:JYQ393228 KIM393226:KIM393228 KSI393226:KSI393228 LCE393226:LCE393228 LMA393226:LMA393228 LVW393226:LVW393228 MFS393226:MFS393228 MPO393226:MPO393228 MZK393226:MZK393228 NJG393226:NJG393228 NTC393226:NTC393228 OCY393226:OCY393228 OMU393226:OMU393228 OWQ393226:OWQ393228 PGM393226:PGM393228 PQI393226:PQI393228 QAE393226:QAE393228 QKA393226:QKA393228 QTW393226:QTW393228 RDS393226:RDS393228 RNO393226:RNO393228 RXK393226:RXK393228 SHG393226:SHG393228 SRC393226:SRC393228 TAY393226:TAY393228 TKU393226:TKU393228 TUQ393226:TUQ393228 UEM393226:UEM393228 UOI393226:UOI393228 UYE393226:UYE393228 VIA393226:VIA393228 VRW393226:VRW393228 WBS393226:WBS393228 WLO393226:WLO393228 WVK393226:WVK393228 C458748:C458750 IY458762:IY458764 SU458762:SU458764 ACQ458762:ACQ458764 AMM458762:AMM458764 AWI458762:AWI458764 BGE458762:BGE458764 BQA458762:BQA458764 BZW458762:BZW458764 CJS458762:CJS458764 CTO458762:CTO458764 DDK458762:DDK458764 DNG458762:DNG458764 DXC458762:DXC458764 EGY458762:EGY458764 EQU458762:EQU458764 FAQ458762:FAQ458764 FKM458762:FKM458764 FUI458762:FUI458764 GEE458762:GEE458764 GOA458762:GOA458764 GXW458762:GXW458764 HHS458762:HHS458764 HRO458762:HRO458764 IBK458762:IBK458764 ILG458762:ILG458764 IVC458762:IVC458764 JEY458762:JEY458764 JOU458762:JOU458764 JYQ458762:JYQ458764 KIM458762:KIM458764 KSI458762:KSI458764 LCE458762:LCE458764 LMA458762:LMA458764 LVW458762:LVW458764 MFS458762:MFS458764 MPO458762:MPO458764 MZK458762:MZK458764 NJG458762:NJG458764 NTC458762:NTC458764 OCY458762:OCY458764 OMU458762:OMU458764 OWQ458762:OWQ458764 PGM458762:PGM458764 PQI458762:PQI458764 QAE458762:QAE458764 QKA458762:QKA458764 QTW458762:QTW458764 RDS458762:RDS458764 RNO458762:RNO458764 RXK458762:RXK458764 SHG458762:SHG458764 SRC458762:SRC458764 TAY458762:TAY458764 TKU458762:TKU458764 TUQ458762:TUQ458764 UEM458762:UEM458764 UOI458762:UOI458764 UYE458762:UYE458764 VIA458762:VIA458764 VRW458762:VRW458764 WBS458762:WBS458764 WLO458762:WLO458764 WVK458762:WVK458764 C524284:C524286 IY524298:IY524300 SU524298:SU524300 ACQ524298:ACQ524300 AMM524298:AMM524300 AWI524298:AWI524300 BGE524298:BGE524300 BQA524298:BQA524300 BZW524298:BZW524300 CJS524298:CJS524300 CTO524298:CTO524300 DDK524298:DDK524300 DNG524298:DNG524300 DXC524298:DXC524300 EGY524298:EGY524300 EQU524298:EQU524300 FAQ524298:FAQ524300 FKM524298:FKM524300 FUI524298:FUI524300 GEE524298:GEE524300 GOA524298:GOA524300 GXW524298:GXW524300 HHS524298:HHS524300 HRO524298:HRO524300 IBK524298:IBK524300 ILG524298:ILG524300 IVC524298:IVC524300 JEY524298:JEY524300 JOU524298:JOU524300 JYQ524298:JYQ524300 KIM524298:KIM524300 KSI524298:KSI524300 LCE524298:LCE524300 LMA524298:LMA524300 LVW524298:LVW524300 MFS524298:MFS524300 MPO524298:MPO524300 MZK524298:MZK524300 NJG524298:NJG524300 NTC524298:NTC524300 OCY524298:OCY524300 OMU524298:OMU524300 OWQ524298:OWQ524300 PGM524298:PGM524300 PQI524298:PQI524300 QAE524298:QAE524300 QKA524298:QKA524300 QTW524298:QTW524300 RDS524298:RDS524300 RNO524298:RNO524300 RXK524298:RXK524300 SHG524298:SHG524300 SRC524298:SRC524300 TAY524298:TAY524300 TKU524298:TKU524300 TUQ524298:TUQ524300 UEM524298:UEM524300 UOI524298:UOI524300 UYE524298:UYE524300 VIA524298:VIA524300 VRW524298:VRW524300 WBS524298:WBS524300 WLO524298:WLO524300 WVK524298:WVK524300 C589820:C589822 IY589834:IY589836 SU589834:SU589836 ACQ589834:ACQ589836 AMM589834:AMM589836 AWI589834:AWI589836 BGE589834:BGE589836 BQA589834:BQA589836 BZW589834:BZW589836 CJS589834:CJS589836 CTO589834:CTO589836 DDK589834:DDK589836 DNG589834:DNG589836 DXC589834:DXC589836 EGY589834:EGY589836 EQU589834:EQU589836 FAQ589834:FAQ589836 FKM589834:FKM589836 FUI589834:FUI589836 GEE589834:GEE589836 GOA589834:GOA589836 GXW589834:GXW589836 HHS589834:HHS589836 HRO589834:HRO589836 IBK589834:IBK589836 ILG589834:ILG589836 IVC589834:IVC589836 JEY589834:JEY589836 JOU589834:JOU589836 JYQ589834:JYQ589836 KIM589834:KIM589836 KSI589834:KSI589836 LCE589834:LCE589836 LMA589834:LMA589836 LVW589834:LVW589836 MFS589834:MFS589836 MPO589834:MPO589836 MZK589834:MZK589836 NJG589834:NJG589836 NTC589834:NTC589836 OCY589834:OCY589836 OMU589834:OMU589836 OWQ589834:OWQ589836 PGM589834:PGM589836 PQI589834:PQI589836 QAE589834:QAE589836 QKA589834:QKA589836 QTW589834:QTW589836 RDS589834:RDS589836 RNO589834:RNO589836 RXK589834:RXK589836 SHG589834:SHG589836 SRC589834:SRC589836 TAY589834:TAY589836 TKU589834:TKU589836 TUQ589834:TUQ589836 UEM589834:UEM589836 UOI589834:UOI589836 UYE589834:UYE589836 VIA589834:VIA589836 VRW589834:VRW589836 WBS589834:WBS589836 WLO589834:WLO589836 WVK589834:WVK589836 C655356:C655358 IY655370:IY655372 SU655370:SU655372 ACQ655370:ACQ655372 AMM655370:AMM655372 AWI655370:AWI655372 BGE655370:BGE655372 BQA655370:BQA655372 BZW655370:BZW655372 CJS655370:CJS655372 CTO655370:CTO655372 DDK655370:DDK655372 DNG655370:DNG655372 DXC655370:DXC655372 EGY655370:EGY655372 EQU655370:EQU655372 FAQ655370:FAQ655372 FKM655370:FKM655372 FUI655370:FUI655372 GEE655370:GEE655372 GOA655370:GOA655372 GXW655370:GXW655372 HHS655370:HHS655372 HRO655370:HRO655372 IBK655370:IBK655372 ILG655370:ILG655372 IVC655370:IVC655372 JEY655370:JEY655372 JOU655370:JOU655372 JYQ655370:JYQ655372 KIM655370:KIM655372 KSI655370:KSI655372 LCE655370:LCE655372 LMA655370:LMA655372 LVW655370:LVW655372 MFS655370:MFS655372 MPO655370:MPO655372 MZK655370:MZK655372 NJG655370:NJG655372 NTC655370:NTC655372 OCY655370:OCY655372 OMU655370:OMU655372 OWQ655370:OWQ655372 PGM655370:PGM655372 PQI655370:PQI655372 QAE655370:QAE655372 QKA655370:QKA655372 QTW655370:QTW655372 RDS655370:RDS655372 RNO655370:RNO655372 RXK655370:RXK655372 SHG655370:SHG655372 SRC655370:SRC655372 TAY655370:TAY655372 TKU655370:TKU655372 TUQ655370:TUQ655372 UEM655370:UEM655372 UOI655370:UOI655372 UYE655370:UYE655372 VIA655370:VIA655372 VRW655370:VRW655372 WBS655370:WBS655372 WLO655370:WLO655372 WVK655370:WVK655372 C720892:C720894 IY720906:IY720908 SU720906:SU720908 ACQ720906:ACQ720908 AMM720906:AMM720908 AWI720906:AWI720908 BGE720906:BGE720908 BQA720906:BQA720908 BZW720906:BZW720908 CJS720906:CJS720908 CTO720906:CTO720908 DDK720906:DDK720908 DNG720906:DNG720908 DXC720906:DXC720908 EGY720906:EGY720908 EQU720906:EQU720908 FAQ720906:FAQ720908 FKM720906:FKM720908 FUI720906:FUI720908 GEE720906:GEE720908 GOA720906:GOA720908 GXW720906:GXW720908 HHS720906:HHS720908 HRO720906:HRO720908 IBK720906:IBK720908 ILG720906:ILG720908 IVC720906:IVC720908 JEY720906:JEY720908 JOU720906:JOU720908 JYQ720906:JYQ720908 KIM720906:KIM720908 KSI720906:KSI720908 LCE720906:LCE720908 LMA720906:LMA720908 LVW720906:LVW720908 MFS720906:MFS720908 MPO720906:MPO720908 MZK720906:MZK720908 NJG720906:NJG720908 NTC720906:NTC720908 OCY720906:OCY720908 OMU720906:OMU720908 OWQ720906:OWQ720908 PGM720906:PGM720908 PQI720906:PQI720908 QAE720906:QAE720908 QKA720906:QKA720908 QTW720906:QTW720908 RDS720906:RDS720908 RNO720906:RNO720908 RXK720906:RXK720908 SHG720906:SHG720908 SRC720906:SRC720908 TAY720906:TAY720908 TKU720906:TKU720908 TUQ720906:TUQ720908 UEM720906:UEM720908 UOI720906:UOI720908 UYE720906:UYE720908 VIA720906:VIA720908 VRW720906:VRW720908 WBS720906:WBS720908 WLO720906:WLO720908 WVK720906:WVK720908 C786428:C786430 IY786442:IY786444 SU786442:SU786444 ACQ786442:ACQ786444 AMM786442:AMM786444 AWI786442:AWI786444 BGE786442:BGE786444 BQA786442:BQA786444 BZW786442:BZW786444 CJS786442:CJS786444 CTO786442:CTO786444 DDK786442:DDK786444 DNG786442:DNG786444 DXC786442:DXC786444 EGY786442:EGY786444 EQU786442:EQU786444 FAQ786442:FAQ786444 FKM786442:FKM786444 FUI786442:FUI786444 GEE786442:GEE786444 GOA786442:GOA786444 GXW786442:GXW786444 HHS786442:HHS786444 HRO786442:HRO786444 IBK786442:IBK786444 ILG786442:ILG786444 IVC786442:IVC786444 JEY786442:JEY786444 JOU786442:JOU786444 JYQ786442:JYQ786444 KIM786442:KIM786444 KSI786442:KSI786444 LCE786442:LCE786444 LMA786442:LMA786444 LVW786442:LVW786444 MFS786442:MFS786444 MPO786442:MPO786444 MZK786442:MZK786444 NJG786442:NJG786444 NTC786442:NTC786444 OCY786442:OCY786444 OMU786442:OMU786444 OWQ786442:OWQ786444 PGM786442:PGM786444 PQI786442:PQI786444 QAE786442:QAE786444 QKA786442:QKA786444 QTW786442:QTW786444 RDS786442:RDS786444 RNO786442:RNO786444 RXK786442:RXK786444 SHG786442:SHG786444 SRC786442:SRC786444 TAY786442:TAY786444 TKU786442:TKU786444 TUQ786442:TUQ786444 UEM786442:UEM786444 UOI786442:UOI786444 UYE786442:UYE786444 VIA786442:VIA786444 VRW786442:VRW786444 WBS786442:WBS786444 WLO786442:WLO786444 WVK786442:WVK786444 C851964:C851966 IY851978:IY851980 SU851978:SU851980 ACQ851978:ACQ851980 AMM851978:AMM851980 AWI851978:AWI851980 BGE851978:BGE851980 BQA851978:BQA851980 BZW851978:BZW851980 CJS851978:CJS851980 CTO851978:CTO851980 DDK851978:DDK851980 DNG851978:DNG851980 DXC851978:DXC851980 EGY851978:EGY851980 EQU851978:EQU851980 FAQ851978:FAQ851980 FKM851978:FKM851980 FUI851978:FUI851980 GEE851978:GEE851980 GOA851978:GOA851980 GXW851978:GXW851980 HHS851978:HHS851980 HRO851978:HRO851980 IBK851978:IBK851980 ILG851978:ILG851980 IVC851978:IVC851980 JEY851978:JEY851980 JOU851978:JOU851980 JYQ851978:JYQ851980 KIM851978:KIM851980 KSI851978:KSI851980 LCE851978:LCE851980 LMA851978:LMA851980 LVW851978:LVW851980 MFS851978:MFS851980 MPO851978:MPO851980 MZK851978:MZK851980 NJG851978:NJG851980 NTC851978:NTC851980 OCY851978:OCY851980 OMU851978:OMU851980 OWQ851978:OWQ851980 PGM851978:PGM851980 PQI851978:PQI851980 QAE851978:QAE851980 QKA851978:QKA851980 QTW851978:QTW851980 RDS851978:RDS851980 RNO851978:RNO851980 RXK851978:RXK851980 SHG851978:SHG851980 SRC851978:SRC851980 TAY851978:TAY851980 TKU851978:TKU851980 TUQ851978:TUQ851980 UEM851978:UEM851980 UOI851978:UOI851980 UYE851978:UYE851980 VIA851978:VIA851980 VRW851978:VRW851980 WBS851978:WBS851980 WLO851978:WLO851980 WVK851978:WVK851980 C917500:C917502 IY917514:IY917516 SU917514:SU917516 ACQ917514:ACQ917516 AMM917514:AMM917516 AWI917514:AWI917516 BGE917514:BGE917516 BQA917514:BQA917516 BZW917514:BZW917516 CJS917514:CJS917516 CTO917514:CTO917516 DDK917514:DDK917516 DNG917514:DNG917516 DXC917514:DXC917516 EGY917514:EGY917516 EQU917514:EQU917516 FAQ917514:FAQ917516 FKM917514:FKM917516 FUI917514:FUI917516 GEE917514:GEE917516 GOA917514:GOA917516 GXW917514:GXW917516 HHS917514:HHS917516 HRO917514:HRO917516 IBK917514:IBK917516 ILG917514:ILG917516 IVC917514:IVC917516 JEY917514:JEY917516 JOU917514:JOU917516 JYQ917514:JYQ917516 KIM917514:KIM917516 KSI917514:KSI917516 LCE917514:LCE917516 LMA917514:LMA917516 LVW917514:LVW917516 MFS917514:MFS917516 MPO917514:MPO917516 MZK917514:MZK917516 NJG917514:NJG917516 NTC917514:NTC917516 OCY917514:OCY917516 OMU917514:OMU917516 OWQ917514:OWQ917516 PGM917514:PGM917516 PQI917514:PQI917516 QAE917514:QAE917516 QKA917514:QKA917516 QTW917514:QTW917516 RDS917514:RDS917516 RNO917514:RNO917516 RXK917514:RXK917516 SHG917514:SHG917516 SRC917514:SRC917516 TAY917514:TAY917516 TKU917514:TKU917516 TUQ917514:TUQ917516 UEM917514:UEM917516 UOI917514:UOI917516 UYE917514:UYE917516 VIA917514:VIA917516 VRW917514:VRW917516 WBS917514:WBS917516 WLO917514:WLO917516 WVK917514:WVK917516 C983036:C983038 IY983050:IY983052 SU983050:SU983052 ACQ983050:ACQ983052 AMM983050:AMM983052 AWI983050:AWI983052 BGE983050:BGE983052 BQA983050:BQA983052 BZW983050:BZW983052 CJS983050:CJS983052 CTO983050:CTO983052 DDK983050:DDK983052 DNG983050:DNG983052 DXC983050:DXC983052 EGY983050:EGY983052 EQU983050:EQU983052 FAQ983050:FAQ983052 FKM983050:FKM983052 FUI983050:FUI983052 GEE983050:GEE983052 GOA983050:GOA983052 GXW983050:GXW983052 HHS983050:HHS983052 HRO983050:HRO983052 IBK983050:IBK983052 ILG983050:ILG983052 IVC983050:IVC983052 JEY983050:JEY983052 JOU983050:JOU983052 JYQ983050:JYQ983052 KIM983050:KIM983052 KSI983050:KSI983052 LCE983050:LCE983052 LMA983050:LMA983052 LVW983050:LVW983052 MFS983050:MFS983052 MPO983050:MPO983052 MZK983050:MZK983052 NJG983050:NJG983052 NTC983050:NTC983052 OCY983050:OCY983052 OMU983050:OMU983052 OWQ983050:OWQ983052 PGM983050:PGM983052 PQI983050:PQI983052 QAE983050:QAE983052 QKA983050:QKA983052 QTW983050:QTW983052 RDS983050:RDS983052 RNO983050:RNO983052 RXK983050:RXK983052 SHG983050:SHG983052 SRC983050:SRC983052 TAY983050:TAY983052 TKU983050:TKU983052 TUQ983050:TUQ983052 UEM983050:UEM983052 UOI983050:UOI983052 UYE983050:UYE983052 VIA983050:VIA983052 VRW983050:VRW983052 WBS983050:WBS983052 WLO983050:WLO983052 WVK983050:WVK983052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G65532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G131068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G196604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G262140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G327676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G393212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G458748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G524284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G589820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G655356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G720892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G786428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G851964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G917500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G983036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F7:F10 JB7:JB10 SX7:SX10 ACT7:ACT10 AMP7:AMP10 AWL7:AWL10 BGH7:BGH10 BQD7:BQD10 BZZ7:BZZ10 CJV7:CJV10 CTR7:CTR10 DDN7:DDN10 DNJ7:DNJ10 DXF7:DXF10 EHB7:EHB10 EQX7:EQX10 FAT7:FAT10 FKP7:FKP10 FUL7:FUL10 GEH7:GEH10 GOD7:GOD10 GXZ7:GXZ10 HHV7:HHV10 HRR7:HRR10 IBN7:IBN10 ILJ7:ILJ10 IVF7:IVF10 JFB7:JFB10 JOX7:JOX10 JYT7:JYT10 KIP7:KIP10 KSL7:KSL10 LCH7:LCH10 LMD7:LMD10 LVZ7:LVZ10 MFV7:MFV10 MPR7:MPR10 MZN7:MZN10 NJJ7:NJJ10 NTF7:NTF10 ODB7:ODB10 OMX7:OMX10 OWT7:OWT10 PGP7:PGP10 PQL7:PQL10 QAH7:QAH10 QKD7:QKD10 QTZ7:QTZ10 RDV7:RDV10 RNR7:RNR10 RXN7:RXN10 SHJ7:SHJ10 SRF7:SRF10 TBB7:TBB10 TKX7:TKX10 TUT7:TUT10 UEP7:UEP10 UOL7:UOL10 UYH7:UYH10 VID7:VID10 VRZ7:VRZ10 WBV7:WBV10 WLR7:WLR10 WVN7:WVN10 F65529:F65532 JB65543:JB65546 SX65543:SX65546 ACT65543:ACT65546 AMP65543:AMP65546 AWL65543:AWL65546 BGH65543:BGH65546 BQD65543:BQD65546 BZZ65543:BZZ65546 CJV65543:CJV65546 CTR65543:CTR65546 DDN65543:DDN65546 DNJ65543:DNJ65546 DXF65543:DXF65546 EHB65543:EHB65546 EQX65543:EQX65546 FAT65543:FAT65546 FKP65543:FKP65546 FUL65543:FUL65546 GEH65543:GEH65546 GOD65543:GOD65546 GXZ65543:GXZ65546 HHV65543:HHV65546 HRR65543:HRR65546 IBN65543:IBN65546 ILJ65543:ILJ65546 IVF65543:IVF65546 JFB65543:JFB65546 JOX65543:JOX65546 JYT65543:JYT65546 KIP65543:KIP65546 KSL65543:KSL65546 LCH65543:LCH65546 LMD65543:LMD65546 LVZ65543:LVZ65546 MFV65543:MFV65546 MPR65543:MPR65546 MZN65543:MZN65546 NJJ65543:NJJ65546 NTF65543:NTF65546 ODB65543:ODB65546 OMX65543:OMX65546 OWT65543:OWT65546 PGP65543:PGP65546 PQL65543:PQL65546 QAH65543:QAH65546 QKD65543:QKD65546 QTZ65543:QTZ65546 RDV65543:RDV65546 RNR65543:RNR65546 RXN65543:RXN65546 SHJ65543:SHJ65546 SRF65543:SRF65546 TBB65543:TBB65546 TKX65543:TKX65546 TUT65543:TUT65546 UEP65543:UEP65546 UOL65543:UOL65546 UYH65543:UYH65546 VID65543:VID65546 VRZ65543:VRZ65546 WBV65543:WBV65546 WLR65543:WLR65546 WVN65543:WVN65546 F131065:F131068 JB131079:JB131082 SX131079:SX131082 ACT131079:ACT131082 AMP131079:AMP131082 AWL131079:AWL131082 BGH131079:BGH131082 BQD131079:BQD131082 BZZ131079:BZZ131082 CJV131079:CJV131082 CTR131079:CTR131082 DDN131079:DDN131082 DNJ131079:DNJ131082 DXF131079:DXF131082 EHB131079:EHB131082 EQX131079:EQX131082 FAT131079:FAT131082 FKP131079:FKP131082 FUL131079:FUL131082 GEH131079:GEH131082 GOD131079:GOD131082 GXZ131079:GXZ131082 HHV131079:HHV131082 HRR131079:HRR131082 IBN131079:IBN131082 ILJ131079:ILJ131082 IVF131079:IVF131082 JFB131079:JFB131082 JOX131079:JOX131082 JYT131079:JYT131082 KIP131079:KIP131082 KSL131079:KSL131082 LCH131079:LCH131082 LMD131079:LMD131082 LVZ131079:LVZ131082 MFV131079:MFV131082 MPR131079:MPR131082 MZN131079:MZN131082 NJJ131079:NJJ131082 NTF131079:NTF131082 ODB131079:ODB131082 OMX131079:OMX131082 OWT131079:OWT131082 PGP131079:PGP131082 PQL131079:PQL131082 QAH131079:QAH131082 QKD131079:QKD131082 QTZ131079:QTZ131082 RDV131079:RDV131082 RNR131079:RNR131082 RXN131079:RXN131082 SHJ131079:SHJ131082 SRF131079:SRF131082 TBB131079:TBB131082 TKX131079:TKX131082 TUT131079:TUT131082 UEP131079:UEP131082 UOL131079:UOL131082 UYH131079:UYH131082 VID131079:VID131082 VRZ131079:VRZ131082 WBV131079:WBV131082 WLR131079:WLR131082 WVN131079:WVN131082 F196601:F196604 JB196615:JB196618 SX196615:SX196618 ACT196615:ACT196618 AMP196615:AMP196618 AWL196615:AWL196618 BGH196615:BGH196618 BQD196615:BQD196618 BZZ196615:BZZ196618 CJV196615:CJV196618 CTR196615:CTR196618 DDN196615:DDN196618 DNJ196615:DNJ196618 DXF196615:DXF196618 EHB196615:EHB196618 EQX196615:EQX196618 FAT196615:FAT196618 FKP196615:FKP196618 FUL196615:FUL196618 GEH196615:GEH196618 GOD196615:GOD196618 GXZ196615:GXZ196618 HHV196615:HHV196618 HRR196615:HRR196618 IBN196615:IBN196618 ILJ196615:ILJ196618 IVF196615:IVF196618 JFB196615:JFB196618 JOX196615:JOX196618 JYT196615:JYT196618 KIP196615:KIP196618 KSL196615:KSL196618 LCH196615:LCH196618 LMD196615:LMD196618 LVZ196615:LVZ196618 MFV196615:MFV196618 MPR196615:MPR196618 MZN196615:MZN196618 NJJ196615:NJJ196618 NTF196615:NTF196618 ODB196615:ODB196618 OMX196615:OMX196618 OWT196615:OWT196618 PGP196615:PGP196618 PQL196615:PQL196618 QAH196615:QAH196618 QKD196615:QKD196618 QTZ196615:QTZ196618 RDV196615:RDV196618 RNR196615:RNR196618 RXN196615:RXN196618 SHJ196615:SHJ196618 SRF196615:SRF196618 TBB196615:TBB196618 TKX196615:TKX196618 TUT196615:TUT196618 UEP196615:UEP196618 UOL196615:UOL196618 UYH196615:UYH196618 VID196615:VID196618 VRZ196615:VRZ196618 WBV196615:WBV196618 WLR196615:WLR196618 WVN196615:WVN196618 F262137:F262140 JB262151:JB262154 SX262151:SX262154 ACT262151:ACT262154 AMP262151:AMP262154 AWL262151:AWL262154 BGH262151:BGH262154 BQD262151:BQD262154 BZZ262151:BZZ262154 CJV262151:CJV262154 CTR262151:CTR262154 DDN262151:DDN262154 DNJ262151:DNJ262154 DXF262151:DXF262154 EHB262151:EHB262154 EQX262151:EQX262154 FAT262151:FAT262154 FKP262151:FKP262154 FUL262151:FUL262154 GEH262151:GEH262154 GOD262151:GOD262154 GXZ262151:GXZ262154 HHV262151:HHV262154 HRR262151:HRR262154 IBN262151:IBN262154 ILJ262151:ILJ262154 IVF262151:IVF262154 JFB262151:JFB262154 JOX262151:JOX262154 JYT262151:JYT262154 KIP262151:KIP262154 KSL262151:KSL262154 LCH262151:LCH262154 LMD262151:LMD262154 LVZ262151:LVZ262154 MFV262151:MFV262154 MPR262151:MPR262154 MZN262151:MZN262154 NJJ262151:NJJ262154 NTF262151:NTF262154 ODB262151:ODB262154 OMX262151:OMX262154 OWT262151:OWT262154 PGP262151:PGP262154 PQL262151:PQL262154 QAH262151:QAH262154 QKD262151:QKD262154 QTZ262151:QTZ262154 RDV262151:RDV262154 RNR262151:RNR262154 RXN262151:RXN262154 SHJ262151:SHJ262154 SRF262151:SRF262154 TBB262151:TBB262154 TKX262151:TKX262154 TUT262151:TUT262154 UEP262151:UEP262154 UOL262151:UOL262154 UYH262151:UYH262154 VID262151:VID262154 VRZ262151:VRZ262154 WBV262151:WBV262154 WLR262151:WLR262154 WVN262151:WVN262154 F327673:F327676 JB327687:JB327690 SX327687:SX327690 ACT327687:ACT327690 AMP327687:AMP327690 AWL327687:AWL327690 BGH327687:BGH327690 BQD327687:BQD327690 BZZ327687:BZZ327690 CJV327687:CJV327690 CTR327687:CTR327690 DDN327687:DDN327690 DNJ327687:DNJ327690 DXF327687:DXF327690 EHB327687:EHB327690 EQX327687:EQX327690 FAT327687:FAT327690 FKP327687:FKP327690 FUL327687:FUL327690 GEH327687:GEH327690 GOD327687:GOD327690 GXZ327687:GXZ327690 HHV327687:HHV327690 HRR327687:HRR327690 IBN327687:IBN327690 ILJ327687:ILJ327690 IVF327687:IVF327690 JFB327687:JFB327690 JOX327687:JOX327690 JYT327687:JYT327690 KIP327687:KIP327690 KSL327687:KSL327690 LCH327687:LCH327690 LMD327687:LMD327690 LVZ327687:LVZ327690 MFV327687:MFV327690 MPR327687:MPR327690 MZN327687:MZN327690 NJJ327687:NJJ327690 NTF327687:NTF327690 ODB327687:ODB327690 OMX327687:OMX327690 OWT327687:OWT327690 PGP327687:PGP327690 PQL327687:PQL327690 QAH327687:QAH327690 QKD327687:QKD327690 QTZ327687:QTZ327690 RDV327687:RDV327690 RNR327687:RNR327690 RXN327687:RXN327690 SHJ327687:SHJ327690 SRF327687:SRF327690 TBB327687:TBB327690 TKX327687:TKX327690 TUT327687:TUT327690 UEP327687:UEP327690 UOL327687:UOL327690 UYH327687:UYH327690 VID327687:VID327690 VRZ327687:VRZ327690 WBV327687:WBV327690 WLR327687:WLR327690 WVN327687:WVN327690 F393209:F393212 JB393223:JB393226 SX393223:SX393226 ACT393223:ACT393226 AMP393223:AMP393226 AWL393223:AWL393226 BGH393223:BGH393226 BQD393223:BQD393226 BZZ393223:BZZ393226 CJV393223:CJV393226 CTR393223:CTR393226 DDN393223:DDN393226 DNJ393223:DNJ393226 DXF393223:DXF393226 EHB393223:EHB393226 EQX393223:EQX393226 FAT393223:FAT393226 FKP393223:FKP393226 FUL393223:FUL393226 GEH393223:GEH393226 GOD393223:GOD393226 GXZ393223:GXZ393226 HHV393223:HHV393226 HRR393223:HRR393226 IBN393223:IBN393226 ILJ393223:ILJ393226 IVF393223:IVF393226 JFB393223:JFB393226 JOX393223:JOX393226 JYT393223:JYT393226 KIP393223:KIP393226 KSL393223:KSL393226 LCH393223:LCH393226 LMD393223:LMD393226 LVZ393223:LVZ393226 MFV393223:MFV393226 MPR393223:MPR393226 MZN393223:MZN393226 NJJ393223:NJJ393226 NTF393223:NTF393226 ODB393223:ODB393226 OMX393223:OMX393226 OWT393223:OWT393226 PGP393223:PGP393226 PQL393223:PQL393226 QAH393223:QAH393226 QKD393223:QKD393226 QTZ393223:QTZ393226 RDV393223:RDV393226 RNR393223:RNR393226 RXN393223:RXN393226 SHJ393223:SHJ393226 SRF393223:SRF393226 TBB393223:TBB393226 TKX393223:TKX393226 TUT393223:TUT393226 UEP393223:UEP393226 UOL393223:UOL393226 UYH393223:UYH393226 VID393223:VID393226 VRZ393223:VRZ393226 WBV393223:WBV393226 WLR393223:WLR393226 WVN393223:WVN393226 F458745:F458748 JB458759:JB458762 SX458759:SX458762 ACT458759:ACT458762 AMP458759:AMP458762 AWL458759:AWL458762 BGH458759:BGH458762 BQD458759:BQD458762 BZZ458759:BZZ458762 CJV458759:CJV458762 CTR458759:CTR458762 DDN458759:DDN458762 DNJ458759:DNJ458762 DXF458759:DXF458762 EHB458759:EHB458762 EQX458759:EQX458762 FAT458759:FAT458762 FKP458759:FKP458762 FUL458759:FUL458762 GEH458759:GEH458762 GOD458759:GOD458762 GXZ458759:GXZ458762 HHV458759:HHV458762 HRR458759:HRR458762 IBN458759:IBN458762 ILJ458759:ILJ458762 IVF458759:IVF458762 JFB458759:JFB458762 JOX458759:JOX458762 JYT458759:JYT458762 KIP458759:KIP458762 KSL458759:KSL458762 LCH458759:LCH458762 LMD458759:LMD458762 LVZ458759:LVZ458762 MFV458759:MFV458762 MPR458759:MPR458762 MZN458759:MZN458762 NJJ458759:NJJ458762 NTF458759:NTF458762 ODB458759:ODB458762 OMX458759:OMX458762 OWT458759:OWT458762 PGP458759:PGP458762 PQL458759:PQL458762 QAH458759:QAH458762 QKD458759:QKD458762 QTZ458759:QTZ458762 RDV458759:RDV458762 RNR458759:RNR458762 RXN458759:RXN458762 SHJ458759:SHJ458762 SRF458759:SRF458762 TBB458759:TBB458762 TKX458759:TKX458762 TUT458759:TUT458762 UEP458759:UEP458762 UOL458759:UOL458762 UYH458759:UYH458762 VID458759:VID458762 VRZ458759:VRZ458762 WBV458759:WBV458762 WLR458759:WLR458762 WVN458759:WVN458762 F524281:F524284 JB524295:JB524298 SX524295:SX524298 ACT524295:ACT524298 AMP524295:AMP524298 AWL524295:AWL524298 BGH524295:BGH524298 BQD524295:BQD524298 BZZ524295:BZZ524298 CJV524295:CJV524298 CTR524295:CTR524298 DDN524295:DDN524298 DNJ524295:DNJ524298 DXF524295:DXF524298 EHB524295:EHB524298 EQX524295:EQX524298 FAT524295:FAT524298 FKP524295:FKP524298 FUL524295:FUL524298 GEH524295:GEH524298 GOD524295:GOD524298 GXZ524295:GXZ524298 HHV524295:HHV524298 HRR524295:HRR524298 IBN524295:IBN524298 ILJ524295:ILJ524298 IVF524295:IVF524298 JFB524295:JFB524298 JOX524295:JOX524298 JYT524295:JYT524298 KIP524295:KIP524298 KSL524295:KSL524298 LCH524295:LCH524298 LMD524295:LMD524298 LVZ524295:LVZ524298 MFV524295:MFV524298 MPR524295:MPR524298 MZN524295:MZN524298 NJJ524295:NJJ524298 NTF524295:NTF524298 ODB524295:ODB524298 OMX524295:OMX524298 OWT524295:OWT524298 PGP524295:PGP524298 PQL524295:PQL524298 QAH524295:QAH524298 QKD524295:QKD524298 QTZ524295:QTZ524298 RDV524295:RDV524298 RNR524295:RNR524298 RXN524295:RXN524298 SHJ524295:SHJ524298 SRF524295:SRF524298 TBB524295:TBB524298 TKX524295:TKX524298 TUT524295:TUT524298 UEP524295:UEP524298 UOL524295:UOL524298 UYH524295:UYH524298 VID524295:VID524298 VRZ524295:VRZ524298 WBV524295:WBV524298 WLR524295:WLR524298 WVN524295:WVN524298 F589817:F589820 JB589831:JB589834 SX589831:SX589834 ACT589831:ACT589834 AMP589831:AMP589834 AWL589831:AWL589834 BGH589831:BGH589834 BQD589831:BQD589834 BZZ589831:BZZ589834 CJV589831:CJV589834 CTR589831:CTR589834 DDN589831:DDN589834 DNJ589831:DNJ589834 DXF589831:DXF589834 EHB589831:EHB589834 EQX589831:EQX589834 FAT589831:FAT589834 FKP589831:FKP589834 FUL589831:FUL589834 GEH589831:GEH589834 GOD589831:GOD589834 GXZ589831:GXZ589834 HHV589831:HHV589834 HRR589831:HRR589834 IBN589831:IBN589834 ILJ589831:ILJ589834 IVF589831:IVF589834 JFB589831:JFB589834 JOX589831:JOX589834 JYT589831:JYT589834 KIP589831:KIP589834 KSL589831:KSL589834 LCH589831:LCH589834 LMD589831:LMD589834 LVZ589831:LVZ589834 MFV589831:MFV589834 MPR589831:MPR589834 MZN589831:MZN589834 NJJ589831:NJJ589834 NTF589831:NTF589834 ODB589831:ODB589834 OMX589831:OMX589834 OWT589831:OWT589834 PGP589831:PGP589834 PQL589831:PQL589834 QAH589831:QAH589834 QKD589831:QKD589834 QTZ589831:QTZ589834 RDV589831:RDV589834 RNR589831:RNR589834 RXN589831:RXN589834 SHJ589831:SHJ589834 SRF589831:SRF589834 TBB589831:TBB589834 TKX589831:TKX589834 TUT589831:TUT589834 UEP589831:UEP589834 UOL589831:UOL589834 UYH589831:UYH589834 VID589831:VID589834 VRZ589831:VRZ589834 WBV589831:WBV589834 WLR589831:WLR589834 WVN589831:WVN589834 F655353:F655356 JB655367:JB655370 SX655367:SX655370 ACT655367:ACT655370 AMP655367:AMP655370 AWL655367:AWL655370 BGH655367:BGH655370 BQD655367:BQD655370 BZZ655367:BZZ655370 CJV655367:CJV655370 CTR655367:CTR655370 DDN655367:DDN655370 DNJ655367:DNJ655370 DXF655367:DXF655370 EHB655367:EHB655370 EQX655367:EQX655370 FAT655367:FAT655370 FKP655367:FKP655370 FUL655367:FUL655370 GEH655367:GEH655370 GOD655367:GOD655370 GXZ655367:GXZ655370 HHV655367:HHV655370 HRR655367:HRR655370 IBN655367:IBN655370 ILJ655367:ILJ655370 IVF655367:IVF655370 JFB655367:JFB655370 JOX655367:JOX655370 JYT655367:JYT655370 KIP655367:KIP655370 KSL655367:KSL655370 LCH655367:LCH655370 LMD655367:LMD655370 LVZ655367:LVZ655370 MFV655367:MFV655370 MPR655367:MPR655370 MZN655367:MZN655370 NJJ655367:NJJ655370 NTF655367:NTF655370 ODB655367:ODB655370 OMX655367:OMX655370 OWT655367:OWT655370 PGP655367:PGP655370 PQL655367:PQL655370 QAH655367:QAH655370 QKD655367:QKD655370 QTZ655367:QTZ655370 RDV655367:RDV655370 RNR655367:RNR655370 RXN655367:RXN655370 SHJ655367:SHJ655370 SRF655367:SRF655370 TBB655367:TBB655370 TKX655367:TKX655370 TUT655367:TUT655370 UEP655367:UEP655370 UOL655367:UOL655370 UYH655367:UYH655370 VID655367:VID655370 VRZ655367:VRZ655370 WBV655367:WBV655370 WLR655367:WLR655370 WVN655367:WVN655370 F720889:F720892 JB720903:JB720906 SX720903:SX720906 ACT720903:ACT720906 AMP720903:AMP720906 AWL720903:AWL720906 BGH720903:BGH720906 BQD720903:BQD720906 BZZ720903:BZZ720906 CJV720903:CJV720906 CTR720903:CTR720906 DDN720903:DDN720906 DNJ720903:DNJ720906 DXF720903:DXF720906 EHB720903:EHB720906 EQX720903:EQX720906 FAT720903:FAT720906 FKP720903:FKP720906 FUL720903:FUL720906 GEH720903:GEH720906 GOD720903:GOD720906 GXZ720903:GXZ720906 HHV720903:HHV720906 HRR720903:HRR720906 IBN720903:IBN720906 ILJ720903:ILJ720906 IVF720903:IVF720906 JFB720903:JFB720906 JOX720903:JOX720906 JYT720903:JYT720906 KIP720903:KIP720906 KSL720903:KSL720906 LCH720903:LCH720906 LMD720903:LMD720906 LVZ720903:LVZ720906 MFV720903:MFV720906 MPR720903:MPR720906 MZN720903:MZN720906 NJJ720903:NJJ720906 NTF720903:NTF720906 ODB720903:ODB720906 OMX720903:OMX720906 OWT720903:OWT720906 PGP720903:PGP720906 PQL720903:PQL720906 QAH720903:QAH720906 QKD720903:QKD720906 QTZ720903:QTZ720906 RDV720903:RDV720906 RNR720903:RNR720906 RXN720903:RXN720906 SHJ720903:SHJ720906 SRF720903:SRF720906 TBB720903:TBB720906 TKX720903:TKX720906 TUT720903:TUT720906 UEP720903:UEP720906 UOL720903:UOL720906 UYH720903:UYH720906 VID720903:VID720906 VRZ720903:VRZ720906 WBV720903:WBV720906 WLR720903:WLR720906 WVN720903:WVN720906 F786425:F786428 JB786439:JB786442 SX786439:SX786442 ACT786439:ACT786442 AMP786439:AMP786442 AWL786439:AWL786442 BGH786439:BGH786442 BQD786439:BQD786442 BZZ786439:BZZ786442 CJV786439:CJV786442 CTR786439:CTR786442 DDN786439:DDN786442 DNJ786439:DNJ786442 DXF786439:DXF786442 EHB786439:EHB786442 EQX786439:EQX786442 FAT786439:FAT786442 FKP786439:FKP786442 FUL786439:FUL786442 GEH786439:GEH786442 GOD786439:GOD786442 GXZ786439:GXZ786442 HHV786439:HHV786442 HRR786439:HRR786442 IBN786439:IBN786442 ILJ786439:ILJ786442 IVF786439:IVF786442 JFB786439:JFB786442 JOX786439:JOX786442 JYT786439:JYT786442 KIP786439:KIP786442 KSL786439:KSL786442 LCH786439:LCH786442 LMD786439:LMD786442 LVZ786439:LVZ786442 MFV786439:MFV786442 MPR786439:MPR786442 MZN786439:MZN786442 NJJ786439:NJJ786442 NTF786439:NTF786442 ODB786439:ODB786442 OMX786439:OMX786442 OWT786439:OWT786442 PGP786439:PGP786442 PQL786439:PQL786442 QAH786439:QAH786442 QKD786439:QKD786442 QTZ786439:QTZ786442 RDV786439:RDV786442 RNR786439:RNR786442 RXN786439:RXN786442 SHJ786439:SHJ786442 SRF786439:SRF786442 TBB786439:TBB786442 TKX786439:TKX786442 TUT786439:TUT786442 UEP786439:UEP786442 UOL786439:UOL786442 UYH786439:UYH786442 VID786439:VID786442 VRZ786439:VRZ786442 WBV786439:WBV786442 WLR786439:WLR786442 WVN786439:WVN786442 F851961:F851964 JB851975:JB851978 SX851975:SX851978 ACT851975:ACT851978 AMP851975:AMP851978 AWL851975:AWL851978 BGH851975:BGH851978 BQD851975:BQD851978 BZZ851975:BZZ851978 CJV851975:CJV851978 CTR851975:CTR851978 DDN851975:DDN851978 DNJ851975:DNJ851978 DXF851975:DXF851978 EHB851975:EHB851978 EQX851975:EQX851978 FAT851975:FAT851978 FKP851975:FKP851978 FUL851975:FUL851978 GEH851975:GEH851978 GOD851975:GOD851978 GXZ851975:GXZ851978 HHV851975:HHV851978 HRR851975:HRR851978 IBN851975:IBN851978 ILJ851975:ILJ851978 IVF851975:IVF851978 JFB851975:JFB851978 JOX851975:JOX851978 JYT851975:JYT851978 KIP851975:KIP851978 KSL851975:KSL851978 LCH851975:LCH851978 LMD851975:LMD851978 LVZ851975:LVZ851978 MFV851975:MFV851978 MPR851975:MPR851978 MZN851975:MZN851978 NJJ851975:NJJ851978 NTF851975:NTF851978 ODB851975:ODB851978 OMX851975:OMX851978 OWT851975:OWT851978 PGP851975:PGP851978 PQL851975:PQL851978 QAH851975:QAH851978 QKD851975:QKD851978 QTZ851975:QTZ851978 RDV851975:RDV851978 RNR851975:RNR851978 RXN851975:RXN851978 SHJ851975:SHJ851978 SRF851975:SRF851978 TBB851975:TBB851978 TKX851975:TKX851978 TUT851975:TUT851978 UEP851975:UEP851978 UOL851975:UOL851978 UYH851975:UYH851978 VID851975:VID851978 VRZ851975:VRZ851978 WBV851975:WBV851978 WLR851975:WLR851978 WVN851975:WVN851978 F917497:F917500 JB917511:JB917514 SX917511:SX917514 ACT917511:ACT917514 AMP917511:AMP917514 AWL917511:AWL917514 BGH917511:BGH917514 BQD917511:BQD917514 BZZ917511:BZZ917514 CJV917511:CJV917514 CTR917511:CTR917514 DDN917511:DDN917514 DNJ917511:DNJ917514 DXF917511:DXF917514 EHB917511:EHB917514 EQX917511:EQX917514 FAT917511:FAT917514 FKP917511:FKP917514 FUL917511:FUL917514 GEH917511:GEH917514 GOD917511:GOD917514 GXZ917511:GXZ917514 HHV917511:HHV917514 HRR917511:HRR917514 IBN917511:IBN917514 ILJ917511:ILJ917514 IVF917511:IVF917514 JFB917511:JFB917514 JOX917511:JOX917514 JYT917511:JYT917514 KIP917511:KIP917514 KSL917511:KSL917514 LCH917511:LCH917514 LMD917511:LMD917514 LVZ917511:LVZ917514 MFV917511:MFV917514 MPR917511:MPR917514 MZN917511:MZN917514 NJJ917511:NJJ917514 NTF917511:NTF917514 ODB917511:ODB917514 OMX917511:OMX917514 OWT917511:OWT917514 PGP917511:PGP917514 PQL917511:PQL917514 QAH917511:QAH917514 QKD917511:QKD917514 QTZ917511:QTZ917514 RDV917511:RDV917514 RNR917511:RNR917514 RXN917511:RXN917514 SHJ917511:SHJ917514 SRF917511:SRF917514 TBB917511:TBB917514 TKX917511:TKX917514 TUT917511:TUT917514 UEP917511:UEP917514 UOL917511:UOL917514 UYH917511:UYH917514 VID917511:VID917514 VRZ917511:VRZ917514 WBV917511:WBV917514 WLR917511:WLR917514 WVN917511:WVN917514 F983033:F983036 JB983047:JB983050 SX983047:SX983050 ACT983047:ACT983050 AMP983047:AMP983050 AWL983047:AWL983050 BGH983047:BGH983050 BQD983047:BQD983050 BZZ983047:BZZ983050 CJV983047:CJV983050 CTR983047:CTR983050 DDN983047:DDN983050 DNJ983047:DNJ983050 DXF983047:DXF983050 EHB983047:EHB983050 EQX983047:EQX983050 FAT983047:FAT983050 FKP983047:FKP983050 FUL983047:FUL983050 GEH983047:GEH983050 GOD983047:GOD983050 GXZ983047:GXZ983050 HHV983047:HHV983050 HRR983047:HRR983050 IBN983047:IBN983050 ILJ983047:ILJ983050 IVF983047:IVF983050 JFB983047:JFB983050 JOX983047:JOX983050 JYT983047:JYT983050 KIP983047:KIP983050 KSL983047:KSL983050 LCH983047:LCH983050 LMD983047:LMD983050 LVZ983047:LVZ983050 MFV983047:MFV983050 MPR983047:MPR983050 MZN983047:MZN983050 NJJ983047:NJJ983050 NTF983047:NTF983050 ODB983047:ODB983050 OMX983047:OMX983050 OWT983047:OWT983050 PGP983047:PGP983050 PQL983047:PQL983050 QAH983047:QAH983050 QKD983047:QKD983050 QTZ983047:QTZ983050 RDV983047:RDV983050 RNR983047:RNR983050 RXN983047:RXN983050 SHJ983047:SHJ983050 SRF983047:SRF983050 TBB983047:TBB983050 TKX983047:TKX983050 TUT983047:TUT983050 UEP983047:UEP983050 UOL983047:UOL983050 UYH983047:UYH983050 VID983047:VID983050 VRZ983047:VRZ983050 WBV983047:WBV983050 WLR983047:WLR983050 WVN983047:WVN983050 C65549:J65550 JD39:JD45 SZ39:SZ45 ACV39:ACV45 AMR39:AMR45 AWN39:AWN45 BGJ39:BGJ45 BQF39:BQF45 CAB39:CAB45 CJX39:CJX45 CTT39:CTT45 DDP39:DDP45 DNL39:DNL45 DXH39:DXH45 EHD39:EHD45 EQZ39:EQZ45 FAV39:FAV45 FKR39:FKR45 FUN39:FUN45 GEJ39:GEJ45 GOF39:GOF45 GYB39:GYB45 HHX39:HHX45 HRT39:HRT45 IBP39:IBP45 ILL39:ILL45 IVH39:IVH45 JFD39:JFD45 JOZ39:JOZ45 JYV39:JYV45 KIR39:KIR45 KSN39:KSN45 LCJ39:LCJ45 LMF39:LMF45 LWB39:LWB45 MFX39:MFX45 MPT39:MPT45 MZP39:MZP45 NJL39:NJL45 NTH39:NTH45 ODD39:ODD45 OMZ39:OMZ45 OWV39:OWV45 PGR39:PGR45 PQN39:PQN45 QAJ39:QAJ45 QKF39:QKF45 QUB39:QUB45 RDX39:RDX45 RNT39:RNT45 RXP39:RXP45 SHL39:SHL45 SRH39:SRH45 TBD39:TBD45 TKZ39:TKZ45 TUV39:TUV45 UER39:UER45 UON39:UON45 UYJ39:UYJ45 VIF39:VIF45 VSB39:VSB45 WBX39:WBX45 WLT39:WLT45 WVP39:WVP45 H65561:H65567 JD65575:JD65581 SZ65575:SZ65581 ACV65575:ACV65581 AMR65575:AMR65581 AWN65575:AWN65581 BGJ65575:BGJ65581 BQF65575:BQF65581 CAB65575:CAB65581 CJX65575:CJX65581 CTT65575:CTT65581 DDP65575:DDP65581 DNL65575:DNL65581 DXH65575:DXH65581 EHD65575:EHD65581 EQZ65575:EQZ65581 FAV65575:FAV65581 FKR65575:FKR65581 FUN65575:FUN65581 GEJ65575:GEJ65581 GOF65575:GOF65581 GYB65575:GYB65581 HHX65575:HHX65581 HRT65575:HRT65581 IBP65575:IBP65581 ILL65575:ILL65581 IVH65575:IVH65581 JFD65575:JFD65581 JOZ65575:JOZ65581 JYV65575:JYV65581 KIR65575:KIR65581 KSN65575:KSN65581 LCJ65575:LCJ65581 LMF65575:LMF65581 LWB65575:LWB65581 MFX65575:MFX65581 MPT65575:MPT65581 MZP65575:MZP65581 NJL65575:NJL65581 NTH65575:NTH65581 ODD65575:ODD65581 OMZ65575:OMZ65581 OWV65575:OWV65581 PGR65575:PGR65581 PQN65575:PQN65581 QAJ65575:QAJ65581 QKF65575:QKF65581 QUB65575:QUB65581 RDX65575:RDX65581 RNT65575:RNT65581 RXP65575:RXP65581 SHL65575:SHL65581 SRH65575:SRH65581 TBD65575:TBD65581 TKZ65575:TKZ65581 TUV65575:TUV65581 UER65575:UER65581 UON65575:UON65581 UYJ65575:UYJ65581 VIF65575:VIF65581 VSB65575:VSB65581 WBX65575:WBX65581 WLT65575:WLT65581 WVP65575:WVP65581 H131097:H131103 JD131111:JD131117 SZ131111:SZ131117 ACV131111:ACV131117 AMR131111:AMR131117 AWN131111:AWN131117 BGJ131111:BGJ131117 BQF131111:BQF131117 CAB131111:CAB131117 CJX131111:CJX131117 CTT131111:CTT131117 DDP131111:DDP131117 DNL131111:DNL131117 DXH131111:DXH131117 EHD131111:EHD131117 EQZ131111:EQZ131117 FAV131111:FAV131117 FKR131111:FKR131117 FUN131111:FUN131117 GEJ131111:GEJ131117 GOF131111:GOF131117 GYB131111:GYB131117 HHX131111:HHX131117 HRT131111:HRT131117 IBP131111:IBP131117 ILL131111:ILL131117 IVH131111:IVH131117 JFD131111:JFD131117 JOZ131111:JOZ131117 JYV131111:JYV131117 KIR131111:KIR131117 KSN131111:KSN131117 LCJ131111:LCJ131117 LMF131111:LMF131117 LWB131111:LWB131117 MFX131111:MFX131117 MPT131111:MPT131117 MZP131111:MZP131117 NJL131111:NJL131117 NTH131111:NTH131117 ODD131111:ODD131117 OMZ131111:OMZ131117 OWV131111:OWV131117 PGR131111:PGR131117 PQN131111:PQN131117 QAJ131111:QAJ131117 QKF131111:QKF131117 QUB131111:QUB131117 RDX131111:RDX131117 RNT131111:RNT131117 RXP131111:RXP131117 SHL131111:SHL131117 SRH131111:SRH131117 TBD131111:TBD131117 TKZ131111:TKZ131117 TUV131111:TUV131117 UER131111:UER131117 UON131111:UON131117 UYJ131111:UYJ131117 VIF131111:VIF131117 VSB131111:VSB131117 WBX131111:WBX131117 WLT131111:WLT131117 WVP131111:WVP131117 H196633:H196639 JD196647:JD196653 SZ196647:SZ196653 ACV196647:ACV196653 AMR196647:AMR196653 AWN196647:AWN196653 BGJ196647:BGJ196653 BQF196647:BQF196653 CAB196647:CAB196653 CJX196647:CJX196653 CTT196647:CTT196653 DDP196647:DDP196653 DNL196647:DNL196653 DXH196647:DXH196653 EHD196647:EHD196653 EQZ196647:EQZ196653 FAV196647:FAV196653 FKR196647:FKR196653 FUN196647:FUN196653 GEJ196647:GEJ196653 GOF196647:GOF196653 GYB196647:GYB196653 HHX196647:HHX196653 HRT196647:HRT196653 IBP196647:IBP196653 ILL196647:ILL196653 IVH196647:IVH196653 JFD196647:JFD196653 JOZ196647:JOZ196653 JYV196647:JYV196653 KIR196647:KIR196653 KSN196647:KSN196653 LCJ196647:LCJ196653 LMF196647:LMF196653 LWB196647:LWB196653 MFX196647:MFX196653 MPT196647:MPT196653 MZP196647:MZP196653 NJL196647:NJL196653 NTH196647:NTH196653 ODD196647:ODD196653 OMZ196647:OMZ196653 OWV196647:OWV196653 PGR196647:PGR196653 PQN196647:PQN196653 QAJ196647:QAJ196653 QKF196647:QKF196653 QUB196647:QUB196653 RDX196647:RDX196653 RNT196647:RNT196653 RXP196647:RXP196653 SHL196647:SHL196653 SRH196647:SRH196653 TBD196647:TBD196653 TKZ196647:TKZ196653 TUV196647:TUV196653 UER196647:UER196653 UON196647:UON196653 UYJ196647:UYJ196653 VIF196647:VIF196653 VSB196647:VSB196653 WBX196647:WBX196653 WLT196647:WLT196653 WVP196647:WVP196653 H262169:H262175 JD262183:JD262189 SZ262183:SZ262189 ACV262183:ACV262189 AMR262183:AMR262189 AWN262183:AWN262189 BGJ262183:BGJ262189 BQF262183:BQF262189 CAB262183:CAB262189 CJX262183:CJX262189 CTT262183:CTT262189 DDP262183:DDP262189 DNL262183:DNL262189 DXH262183:DXH262189 EHD262183:EHD262189 EQZ262183:EQZ262189 FAV262183:FAV262189 FKR262183:FKR262189 FUN262183:FUN262189 GEJ262183:GEJ262189 GOF262183:GOF262189 GYB262183:GYB262189 HHX262183:HHX262189 HRT262183:HRT262189 IBP262183:IBP262189 ILL262183:ILL262189 IVH262183:IVH262189 JFD262183:JFD262189 JOZ262183:JOZ262189 JYV262183:JYV262189 KIR262183:KIR262189 KSN262183:KSN262189 LCJ262183:LCJ262189 LMF262183:LMF262189 LWB262183:LWB262189 MFX262183:MFX262189 MPT262183:MPT262189 MZP262183:MZP262189 NJL262183:NJL262189 NTH262183:NTH262189 ODD262183:ODD262189 OMZ262183:OMZ262189 OWV262183:OWV262189 PGR262183:PGR262189 PQN262183:PQN262189 QAJ262183:QAJ262189 QKF262183:QKF262189 QUB262183:QUB262189 RDX262183:RDX262189 RNT262183:RNT262189 RXP262183:RXP262189 SHL262183:SHL262189 SRH262183:SRH262189 TBD262183:TBD262189 TKZ262183:TKZ262189 TUV262183:TUV262189 UER262183:UER262189 UON262183:UON262189 UYJ262183:UYJ262189 VIF262183:VIF262189 VSB262183:VSB262189 WBX262183:WBX262189 WLT262183:WLT262189 WVP262183:WVP262189 H327705:H327711 JD327719:JD327725 SZ327719:SZ327725 ACV327719:ACV327725 AMR327719:AMR327725 AWN327719:AWN327725 BGJ327719:BGJ327725 BQF327719:BQF327725 CAB327719:CAB327725 CJX327719:CJX327725 CTT327719:CTT327725 DDP327719:DDP327725 DNL327719:DNL327725 DXH327719:DXH327725 EHD327719:EHD327725 EQZ327719:EQZ327725 FAV327719:FAV327725 FKR327719:FKR327725 FUN327719:FUN327725 GEJ327719:GEJ327725 GOF327719:GOF327725 GYB327719:GYB327725 HHX327719:HHX327725 HRT327719:HRT327725 IBP327719:IBP327725 ILL327719:ILL327725 IVH327719:IVH327725 JFD327719:JFD327725 JOZ327719:JOZ327725 JYV327719:JYV327725 KIR327719:KIR327725 KSN327719:KSN327725 LCJ327719:LCJ327725 LMF327719:LMF327725 LWB327719:LWB327725 MFX327719:MFX327725 MPT327719:MPT327725 MZP327719:MZP327725 NJL327719:NJL327725 NTH327719:NTH327725 ODD327719:ODD327725 OMZ327719:OMZ327725 OWV327719:OWV327725 PGR327719:PGR327725 PQN327719:PQN327725 QAJ327719:QAJ327725 QKF327719:QKF327725 QUB327719:QUB327725 RDX327719:RDX327725 RNT327719:RNT327725 RXP327719:RXP327725 SHL327719:SHL327725 SRH327719:SRH327725 TBD327719:TBD327725 TKZ327719:TKZ327725 TUV327719:TUV327725 UER327719:UER327725 UON327719:UON327725 UYJ327719:UYJ327725 VIF327719:VIF327725 VSB327719:VSB327725 WBX327719:WBX327725 WLT327719:WLT327725 WVP327719:WVP327725 H393241:H393247 JD393255:JD393261 SZ393255:SZ393261 ACV393255:ACV393261 AMR393255:AMR393261 AWN393255:AWN393261 BGJ393255:BGJ393261 BQF393255:BQF393261 CAB393255:CAB393261 CJX393255:CJX393261 CTT393255:CTT393261 DDP393255:DDP393261 DNL393255:DNL393261 DXH393255:DXH393261 EHD393255:EHD393261 EQZ393255:EQZ393261 FAV393255:FAV393261 FKR393255:FKR393261 FUN393255:FUN393261 GEJ393255:GEJ393261 GOF393255:GOF393261 GYB393255:GYB393261 HHX393255:HHX393261 HRT393255:HRT393261 IBP393255:IBP393261 ILL393255:ILL393261 IVH393255:IVH393261 JFD393255:JFD393261 JOZ393255:JOZ393261 JYV393255:JYV393261 KIR393255:KIR393261 KSN393255:KSN393261 LCJ393255:LCJ393261 LMF393255:LMF393261 LWB393255:LWB393261 MFX393255:MFX393261 MPT393255:MPT393261 MZP393255:MZP393261 NJL393255:NJL393261 NTH393255:NTH393261 ODD393255:ODD393261 OMZ393255:OMZ393261 OWV393255:OWV393261 PGR393255:PGR393261 PQN393255:PQN393261 QAJ393255:QAJ393261 QKF393255:QKF393261 QUB393255:QUB393261 RDX393255:RDX393261 RNT393255:RNT393261 RXP393255:RXP393261 SHL393255:SHL393261 SRH393255:SRH393261 TBD393255:TBD393261 TKZ393255:TKZ393261 TUV393255:TUV393261 UER393255:UER393261 UON393255:UON393261 UYJ393255:UYJ393261 VIF393255:VIF393261 VSB393255:VSB393261 WBX393255:WBX393261 WLT393255:WLT393261 WVP393255:WVP393261 H458777:H458783 JD458791:JD458797 SZ458791:SZ458797 ACV458791:ACV458797 AMR458791:AMR458797 AWN458791:AWN458797 BGJ458791:BGJ458797 BQF458791:BQF458797 CAB458791:CAB458797 CJX458791:CJX458797 CTT458791:CTT458797 DDP458791:DDP458797 DNL458791:DNL458797 DXH458791:DXH458797 EHD458791:EHD458797 EQZ458791:EQZ458797 FAV458791:FAV458797 FKR458791:FKR458797 FUN458791:FUN458797 GEJ458791:GEJ458797 GOF458791:GOF458797 GYB458791:GYB458797 HHX458791:HHX458797 HRT458791:HRT458797 IBP458791:IBP458797 ILL458791:ILL458797 IVH458791:IVH458797 JFD458791:JFD458797 JOZ458791:JOZ458797 JYV458791:JYV458797 KIR458791:KIR458797 KSN458791:KSN458797 LCJ458791:LCJ458797 LMF458791:LMF458797 LWB458791:LWB458797 MFX458791:MFX458797 MPT458791:MPT458797 MZP458791:MZP458797 NJL458791:NJL458797 NTH458791:NTH458797 ODD458791:ODD458797 OMZ458791:OMZ458797 OWV458791:OWV458797 PGR458791:PGR458797 PQN458791:PQN458797 QAJ458791:QAJ458797 QKF458791:QKF458797 QUB458791:QUB458797 RDX458791:RDX458797 RNT458791:RNT458797 RXP458791:RXP458797 SHL458791:SHL458797 SRH458791:SRH458797 TBD458791:TBD458797 TKZ458791:TKZ458797 TUV458791:TUV458797 UER458791:UER458797 UON458791:UON458797 UYJ458791:UYJ458797 VIF458791:VIF458797 VSB458791:VSB458797 WBX458791:WBX458797 WLT458791:WLT458797 WVP458791:WVP458797 H524313:H524319 JD524327:JD524333 SZ524327:SZ524333 ACV524327:ACV524333 AMR524327:AMR524333 AWN524327:AWN524333 BGJ524327:BGJ524333 BQF524327:BQF524333 CAB524327:CAB524333 CJX524327:CJX524333 CTT524327:CTT524333 DDP524327:DDP524333 DNL524327:DNL524333 DXH524327:DXH524333 EHD524327:EHD524333 EQZ524327:EQZ524333 FAV524327:FAV524333 FKR524327:FKR524333 FUN524327:FUN524333 GEJ524327:GEJ524333 GOF524327:GOF524333 GYB524327:GYB524333 HHX524327:HHX524333 HRT524327:HRT524333 IBP524327:IBP524333 ILL524327:ILL524333 IVH524327:IVH524333 JFD524327:JFD524333 JOZ524327:JOZ524333 JYV524327:JYV524333 KIR524327:KIR524333 KSN524327:KSN524333 LCJ524327:LCJ524333 LMF524327:LMF524333 LWB524327:LWB524333 MFX524327:MFX524333 MPT524327:MPT524333 MZP524327:MZP524333 NJL524327:NJL524333 NTH524327:NTH524333 ODD524327:ODD524333 OMZ524327:OMZ524333 OWV524327:OWV524333 PGR524327:PGR524333 PQN524327:PQN524333 QAJ524327:QAJ524333 QKF524327:QKF524333 QUB524327:QUB524333 RDX524327:RDX524333 RNT524327:RNT524333 RXP524327:RXP524333 SHL524327:SHL524333 SRH524327:SRH524333 TBD524327:TBD524333 TKZ524327:TKZ524333 TUV524327:TUV524333 UER524327:UER524333 UON524327:UON524333 UYJ524327:UYJ524333 VIF524327:VIF524333 VSB524327:VSB524333 WBX524327:WBX524333 WLT524327:WLT524333 WVP524327:WVP524333 H589849:H589855 JD589863:JD589869 SZ589863:SZ589869 ACV589863:ACV589869 AMR589863:AMR589869 AWN589863:AWN589869 BGJ589863:BGJ589869 BQF589863:BQF589869 CAB589863:CAB589869 CJX589863:CJX589869 CTT589863:CTT589869 DDP589863:DDP589869 DNL589863:DNL589869 DXH589863:DXH589869 EHD589863:EHD589869 EQZ589863:EQZ589869 FAV589863:FAV589869 FKR589863:FKR589869 FUN589863:FUN589869 GEJ589863:GEJ589869 GOF589863:GOF589869 GYB589863:GYB589869 HHX589863:HHX589869 HRT589863:HRT589869 IBP589863:IBP589869 ILL589863:ILL589869 IVH589863:IVH589869 JFD589863:JFD589869 JOZ589863:JOZ589869 JYV589863:JYV589869 KIR589863:KIR589869 KSN589863:KSN589869 LCJ589863:LCJ589869 LMF589863:LMF589869 LWB589863:LWB589869 MFX589863:MFX589869 MPT589863:MPT589869 MZP589863:MZP589869 NJL589863:NJL589869 NTH589863:NTH589869 ODD589863:ODD589869 OMZ589863:OMZ589869 OWV589863:OWV589869 PGR589863:PGR589869 PQN589863:PQN589869 QAJ589863:QAJ589869 QKF589863:QKF589869 QUB589863:QUB589869 RDX589863:RDX589869 RNT589863:RNT589869 RXP589863:RXP589869 SHL589863:SHL589869 SRH589863:SRH589869 TBD589863:TBD589869 TKZ589863:TKZ589869 TUV589863:TUV589869 UER589863:UER589869 UON589863:UON589869 UYJ589863:UYJ589869 VIF589863:VIF589869 VSB589863:VSB589869 WBX589863:WBX589869 WLT589863:WLT589869 WVP589863:WVP589869 H655385:H655391 JD655399:JD655405 SZ655399:SZ655405 ACV655399:ACV655405 AMR655399:AMR655405 AWN655399:AWN655405 BGJ655399:BGJ655405 BQF655399:BQF655405 CAB655399:CAB655405 CJX655399:CJX655405 CTT655399:CTT655405 DDP655399:DDP655405 DNL655399:DNL655405 DXH655399:DXH655405 EHD655399:EHD655405 EQZ655399:EQZ655405 FAV655399:FAV655405 FKR655399:FKR655405 FUN655399:FUN655405 GEJ655399:GEJ655405 GOF655399:GOF655405 GYB655399:GYB655405 HHX655399:HHX655405 HRT655399:HRT655405 IBP655399:IBP655405 ILL655399:ILL655405 IVH655399:IVH655405 JFD655399:JFD655405 JOZ655399:JOZ655405 JYV655399:JYV655405 KIR655399:KIR655405 KSN655399:KSN655405 LCJ655399:LCJ655405 LMF655399:LMF655405 LWB655399:LWB655405 MFX655399:MFX655405 MPT655399:MPT655405 MZP655399:MZP655405 NJL655399:NJL655405 NTH655399:NTH655405 ODD655399:ODD655405 OMZ655399:OMZ655405 OWV655399:OWV655405 PGR655399:PGR655405 PQN655399:PQN655405 QAJ655399:QAJ655405 QKF655399:QKF655405 QUB655399:QUB655405 RDX655399:RDX655405 RNT655399:RNT655405 RXP655399:RXP655405 SHL655399:SHL655405 SRH655399:SRH655405 TBD655399:TBD655405 TKZ655399:TKZ655405 TUV655399:TUV655405 UER655399:UER655405 UON655399:UON655405 UYJ655399:UYJ655405 VIF655399:VIF655405 VSB655399:VSB655405 WBX655399:WBX655405 WLT655399:WLT655405 WVP655399:WVP655405 H720921:H720927 JD720935:JD720941 SZ720935:SZ720941 ACV720935:ACV720941 AMR720935:AMR720941 AWN720935:AWN720941 BGJ720935:BGJ720941 BQF720935:BQF720941 CAB720935:CAB720941 CJX720935:CJX720941 CTT720935:CTT720941 DDP720935:DDP720941 DNL720935:DNL720941 DXH720935:DXH720941 EHD720935:EHD720941 EQZ720935:EQZ720941 FAV720935:FAV720941 FKR720935:FKR720941 FUN720935:FUN720941 GEJ720935:GEJ720941 GOF720935:GOF720941 GYB720935:GYB720941 HHX720935:HHX720941 HRT720935:HRT720941 IBP720935:IBP720941 ILL720935:ILL720941 IVH720935:IVH720941 JFD720935:JFD720941 JOZ720935:JOZ720941 JYV720935:JYV720941 KIR720935:KIR720941 KSN720935:KSN720941 LCJ720935:LCJ720941 LMF720935:LMF720941 LWB720935:LWB720941 MFX720935:MFX720941 MPT720935:MPT720941 MZP720935:MZP720941 NJL720935:NJL720941 NTH720935:NTH720941 ODD720935:ODD720941 OMZ720935:OMZ720941 OWV720935:OWV720941 PGR720935:PGR720941 PQN720935:PQN720941 QAJ720935:QAJ720941 QKF720935:QKF720941 QUB720935:QUB720941 RDX720935:RDX720941 RNT720935:RNT720941 RXP720935:RXP720941 SHL720935:SHL720941 SRH720935:SRH720941 TBD720935:TBD720941 TKZ720935:TKZ720941 TUV720935:TUV720941 UER720935:UER720941 UON720935:UON720941 UYJ720935:UYJ720941 VIF720935:VIF720941 VSB720935:VSB720941 WBX720935:WBX720941 WLT720935:WLT720941 WVP720935:WVP720941 H786457:H786463 JD786471:JD786477 SZ786471:SZ786477 ACV786471:ACV786477 AMR786471:AMR786477 AWN786471:AWN786477 BGJ786471:BGJ786477 BQF786471:BQF786477 CAB786471:CAB786477 CJX786471:CJX786477 CTT786471:CTT786477 DDP786471:DDP786477 DNL786471:DNL786477 DXH786471:DXH786477 EHD786471:EHD786477 EQZ786471:EQZ786477 FAV786471:FAV786477 FKR786471:FKR786477 FUN786471:FUN786477 GEJ786471:GEJ786477 GOF786471:GOF786477 GYB786471:GYB786477 HHX786471:HHX786477 HRT786471:HRT786477 IBP786471:IBP786477 ILL786471:ILL786477 IVH786471:IVH786477 JFD786471:JFD786477 JOZ786471:JOZ786477 JYV786471:JYV786477 KIR786471:KIR786477 KSN786471:KSN786477 LCJ786471:LCJ786477 LMF786471:LMF786477 LWB786471:LWB786477 MFX786471:MFX786477 MPT786471:MPT786477 MZP786471:MZP786477 NJL786471:NJL786477 NTH786471:NTH786477 ODD786471:ODD786477 OMZ786471:OMZ786477 OWV786471:OWV786477 PGR786471:PGR786477 PQN786471:PQN786477 QAJ786471:QAJ786477 QKF786471:QKF786477 QUB786471:QUB786477 RDX786471:RDX786477 RNT786471:RNT786477 RXP786471:RXP786477 SHL786471:SHL786477 SRH786471:SRH786477 TBD786471:TBD786477 TKZ786471:TKZ786477 TUV786471:TUV786477 UER786471:UER786477 UON786471:UON786477 UYJ786471:UYJ786477 VIF786471:VIF786477 VSB786471:VSB786477 WBX786471:WBX786477 WLT786471:WLT786477 WVP786471:WVP786477 H851993:H851999 JD852007:JD852013 SZ852007:SZ852013 ACV852007:ACV852013 AMR852007:AMR852013 AWN852007:AWN852013 BGJ852007:BGJ852013 BQF852007:BQF852013 CAB852007:CAB852013 CJX852007:CJX852013 CTT852007:CTT852013 DDP852007:DDP852013 DNL852007:DNL852013 DXH852007:DXH852013 EHD852007:EHD852013 EQZ852007:EQZ852013 FAV852007:FAV852013 FKR852007:FKR852013 FUN852007:FUN852013 GEJ852007:GEJ852013 GOF852007:GOF852013 GYB852007:GYB852013 HHX852007:HHX852013 HRT852007:HRT852013 IBP852007:IBP852013 ILL852007:ILL852013 IVH852007:IVH852013 JFD852007:JFD852013 JOZ852007:JOZ852013 JYV852007:JYV852013 KIR852007:KIR852013 KSN852007:KSN852013 LCJ852007:LCJ852013 LMF852007:LMF852013 LWB852007:LWB852013 MFX852007:MFX852013 MPT852007:MPT852013 MZP852007:MZP852013 NJL852007:NJL852013 NTH852007:NTH852013 ODD852007:ODD852013 OMZ852007:OMZ852013 OWV852007:OWV852013 PGR852007:PGR852013 PQN852007:PQN852013 QAJ852007:QAJ852013 QKF852007:QKF852013 QUB852007:QUB852013 RDX852007:RDX852013 RNT852007:RNT852013 RXP852007:RXP852013 SHL852007:SHL852013 SRH852007:SRH852013 TBD852007:TBD852013 TKZ852007:TKZ852013 TUV852007:TUV852013 UER852007:UER852013 UON852007:UON852013 UYJ852007:UYJ852013 VIF852007:VIF852013 VSB852007:VSB852013 WBX852007:WBX852013 WLT852007:WLT852013 WVP852007:WVP852013 H917529:H917535 JD917543:JD917549 SZ917543:SZ917549 ACV917543:ACV917549 AMR917543:AMR917549 AWN917543:AWN917549 BGJ917543:BGJ917549 BQF917543:BQF917549 CAB917543:CAB917549 CJX917543:CJX917549 CTT917543:CTT917549 DDP917543:DDP917549 DNL917543:DNL917549 DXH917543:DXH917549 EHD917543:EHD917549 EQZ917543:EQZ917549 FAV917543:FAV917549 FKR917543:FKR917549 FUN917543:FUN917549 GEJ917543:GEJ917549 GOF917543:GOF917549 GYB917543:GYB917549 HHX917543:HHX917549 HRT917543:HRT917549 IBP917543:IBP917549 ILL917543:ILL917549 IVH917543:IVH917549 JFD917543:JFD917549 JOZ917543:JOZ917549 JYV917543:JYV917549 KIR917543:KIR917549 KSN917543:KSN917549 LCJ917543:LCJ917549 LMF917543:LMF917549 LWB917543:LWB917549 MFX917543:MFX917549 MPT917543:MPT917549 MZP917543:MZP917549 NJL917543:NJL917549 NTH917543:NTH917549 ODD917543:ODD917549 OMZ917543:OMZ917549 OWV917543:OWV917549 PGR917543:PGR917549 PQN917543:PQN917549 QAJ917543:QAJ917549 QKF917543:QKF917549 QUB917543:QUB917549 RDX917543:RDX917549 RNT917543:RNT917549 RXP917543:RXP917549 SHL917543:SHL917549 SRH917543:SRH917549 TBD917543:TBD917549 TKZ917543:TKZ917549 TUV917543:TUV917549 UER917543:UER917549 UON917543:UON917549 UYJ917543:UYJ917549 VIF917543:VIF917549 VSB917543:VSB917549 WBX917543:WBX917549 WLT917543:WLT917549 WVP917543:WVP917549 H983065:H983071 JD983079:JD983085 SZ983079:SZ983085 ACV983079:ACV983085 AMR983079:AMR983085 AWN983079:AWN983085 BGJ983079:BGJ983085 BQF983079:BQF983085 CAB983079:CAB983085 CJX983079:CJX983085 CTT983079:CTT983085 DDP983079:DDP983085 DNL983079:DNL983085 DXH983079:DXH983085 EHD983079:EHD983085 EQZ983079:EQZ983085 FAV983079:FAV983085 FKR983079:FKR983085 FUN983079:FUN983085 GEJ983079:GEJ983085 GOF983079:GOF983085 GYB983079:GYB983085 HHX983079:HHX983085 HRT983079:HRT983085 IBP983079:IBP983085 ILL983079:ILL983085 IVH983079:IVH983085 JFD983079:JFD983085 JOZ983079:JOZ983085 JYV983079:JYV983085 KIR983079:KIR983085 KSN983079:KSN983085 LCJ983079:LCJ983085 LMF983079:LMF983085 LWB983079:LWB983085 MFX983079:MFX983085 MPT983079:MPT983085 MZP983079:MZP983085 NJL983079:NJL983085 NTH983079:NTH983085 ODD983079:ODD983085 OMZ983079:OMZ983085 OWV983079:OWV983085 PGR983079:PGR983085 PQN983079:PQN983085 QAJ983079:QAJ983085 QKF983079:QKF983085 QUB983079:QUB983085 RDX983079:RDX983085 RNT983079:RNT983085 RXP983079:RXP983085 SHL983079:SHL983085 SRH983079:SRH983085 TBD983079:TBD983085 TKZ983079:TKZ983085 TUV983079:TUV983085 UER983079:UER983085 UON983079:UON983085 UYJ983079:UYJ983085 VIF983079:VIF983085 VSB983079:VSB983085 WBX983079:WBX983085 WLT983079:WLT983085 WVP983079:WVP983085 WVJ983053:WVJ983057 IY31:JH38 SU31:TD38 ACQ31:ACZ38 AMM31:AMV38 AWI31:AWR38 BGE31:BGN38 BQA31:BQJ38 BZW31:CAF38 CJS31:CKB38 CTO31:CTX38 DDK31:DDT38 DNG31:DNP38 DXC31:DXL38 EGY31:EHH38 EQU31:ERD38 FAQ31:FAZ38 FKM31:FKV38 FUI31:FUR38 GEE31:GEN38 GOA31:GOJ38 GXW31:GYF38 HHS31:HIB38 HRO31:HRX38 IBK31:IBT38 ILG31:ILP38 IVC31:IVL38 JEY31:JFH38 JOU31:JPD38 JYQ31:JYZ38 KIM31:KIV38 KSI31:KSR38 LCE31:LCN38 LMA31:LMJ38 LVW31:LWF38 MFS31:MGB38 MPO31:MPX38 MZK31:MZT38 NJG31:NJP38 NTC31:NTL38 OCY31:ODH38 OMU31:OND38 OWQ31:OWZ38 PGM31:PGV38 PQI31:PQR38 QAE31:QAN38 QKA31:QKJ38 QTW31:QUF38 RDS31:REB38 RNO31:RNX38 RXK31:RXT38 SHG31:SHP38 SRC31:SRL38 TAY31:TBH38 TKU31:TLD38 TUQ31:TUZ38 UEM31:UEV38 UOI31:UOR38 UYE31:UYN38 VIA31:VIJ38 VRW31:VSF38 WBS31:WCB38 WLO31:WLX38 WVK31:WVT38 IY65567:JH65574 SU65567:TD65574 ACQ65567:ACZ65574 AMM65567:AMV65574 AWI65567:AWR65574 BGE65567:BGN65574 BQA65567:BQJ65574 BZW65567:CAF65574 CJS65567:CKB65574 CTO65567:CTX65574 DDK65567:DDT65574 DNG65567:DNP65574 DXC65567:DXL65574 EGY65567:EHH65574 EQU65567:ERD65574 FAQ65567:FAZ65574 FKM65567:FKV65574 FUI65567:FUR65574 GEE65567:GEN65574 GOA65567:GOJ65574 GXW65567:GYF65574 HHS65567:HIB65574 HRO65567:HRX65574 IBK65567:IBT65574 ILG65567:ILP65574 IVC65567:IVL65574 JEY65567:JFH65574 JOU65567:JPD65574 JYQ65567:JYZ65574 KIM65567:KIV65574 KSI65567:KSR65574 LCE65567:LCN65574 LMA65567:LMJ65574 LVW65567:LWF65574 MFS65567:MGB65574 MPO65567:MPX65574 MZK65567:MZT65574 NJG65567:NJP65574 NTC65567:NTL65574 OCY65567:ODH65574 OMU65567:OND65574 OWQ65567:OWZ65574 PGM65567:PGV65574 PQI65567:PQR65574 QAE65567:QAN65574 QKA65567:QKJ65574 QTW65567:QUF65574 RDS65567:REB65574 RNO65567:RNX65574 RXK65567:RXT65574 SHG65567:SHP65574 SRC65567:SRL65574 TAY65567:TBH65574 TKU65567:TLD65574 TUQ65567:TUZ65574 UEM65567:UEV65574 UOI65567:UOR65574 UYE65567:UYN65574 VIA65567:VIJ65574 VRW65567:VSF65574 WBS65567:WCB65574 WLO65567:WLX65574 WVK65567:WVT65574 IY131103:JH131110 SU131103:TD131110 ACQ131103:ACZ131110 AMM131103:AMV131110 AWI131103:AWR131110 BGE131103:BGN131110 BQA131103:BQJ131110 BZW131103:CAF131110 CJS131103:CKB131110 CTO131103:CTX131110 DDK131103:DDT131110 DNG131103:DNP131110 DXC131103:DXL131110 EGY131103:EHH131110 EQU131103:ERD131110 FAQ131103:FAZ131110 FKM131103:FKV131110 FUI131103:FUR131110 GEE131103:GEN131110 GOA131103:GOJ131110 GXW131103:GYF131110 HHS131103:HIB131110 HRO131103:HRX131110 IBK131103:IBT131110 ILG131103:ILP131110 IVC131103:IVL131110 JEY131103:JFH131110 JOU131103:JPD131110 JYQ131103:JYZ131110 KIM131103:KIV131110 KSI131103:KSR131110 LCE131103:LCN131110 LMA131103:LMJ131110 LVW131103:LWF131110 MFS131103:MGB131110 MPO131103:MPX131110 MZK131103:MZT131110 NJG131103:NJP131110 NTC131103:NTL131110 OCY131103:ODH131110 OMU131103:OND131110 OWQ131103:OWZ131110 PGM131103:PGV131110 PQI131103:PQR131110 QAE131103:QAN131110 QKA131103:QKJ131110 QTW131103:QUF131110 RDS131103:REB131110 RNO131103:RNX131110 RXK131103:RXT131110 SHG131103:SHP131110 SRC131103:SRL131110 TAY131103:TBH131110 TKU131103:TLD131110 TUQ131103:TUZ131110 UEM131103:UEV131110 UOI131103:UOR131110 UYE131103:UYN131110 VIA131103:VIJ131110 VRW131103:VSF131110 WBS131103:WCB131110 WLO131103:WLX131110 WVK131103:WVT131110 IY196639:JH196646 SU196639:TD196646 ACQ196639:ACZ196646 AMM196639:AMV196646 AWI196639:AWR196646 BGE196639:BGN196646 BQA196639:BQJ196646 BZW196639:CAF196646 CJS196639:CKB196646 CTO196639:CTX196646 DDK196639:DDT196646 DNG196639:DNP196646 DXC196639:DXL196646 EGY196639:EHH196646 EQU196639:ERD196646 FAQ196639:FAZ196646 FKM196639:FKV196646 FUI196639:FUR196646 GEE196639:GEN196646 GOA196639:GOJ196646 GXW196639:GYF196646 HHS196639:HIB196646 HRO196639:HRX196646 IBK196639:IBT196646 ILG196639:ILP196646 IVC196639:IVL196646 JEY196639:JFH196646 JOU196639:JPD196646 JYQ196639:JYZ196646 KIM196639:KIV196646 KSI196639:KSR196646 LCE196639:LCN196646 LMA196639:LMJ196646 LVW196639:LWF196646 MFS196639:MGB196646 MPO196639:MPX196646 MZK196639:MZT196646 NJG196639:NJP196646 NTC196639:NTL196646 OCY196639:ODH196646 OMU196639:OND196646 OWQ196639:OWZ196646 PGM196639:PGV196646 PQI196639:PQR196646 QAE196639:QAN196646 QKA196639:QKJ196646 QTW196639:QUF196646 RDS196639:REB196646 RNO196639:RNX196646 RXK196639:RXT196646 SHG196639:SHP196646 SRC196639:SRL196646 TAY196639:TBH196646 TKU196639:TLD196646 TUQ196639:TUZ196646 UEM196639:UEV196646 UOI196639:UOR196646 UYE196639:UYN196646 VIA196639:VIJ196646 VRW196639:VSF196646 WBS196639:WCB196646 WLO196639:WLX196646 WVK196639:WVT196646 IY262175:JH262182 SU262175:TD262182 ACQ262175:ACZ262182 AMM262175:AMV262182 AWI262175:AWR262182 BGE262175:BGN262182 BQA262175:BQJ262182 BZW262175:CAF262182 CJS262175:CKB262182 CTO262175:CTX262182 DDK262175:DDT262182 DNG262175:DNP262182 DXC262175:DXL262182 EGY262175:EHH262182 EQU262175:ERD262182 FAQ262175:FAZ262182 FKM262175:FKV262182 FUI262175:FUR262182 GEE262175:GEN262182 GOA262175:GOJ262182 GXW262175:GYF262182 HHS262175:HIB262182 HRO262175:HRX262182 IBK262175:IBT262182 ILG262175:ILP262182 IVC262175:IVL262182 JEY262175:JFH262182 JOU262175:JPD262182 JYQ262175:JYZ262182 KIM262175:KIV262182 KSI262175:KSR262182 LCE262175:LCN262182 LMA262175:LMJ262182 LVW262175:LWF262182 MFS262175:MGB262182 MPO262175:MPX262182 MZK262175:MZT262182 NJG262175:NJP262182 NTC262175:NTL262182 OCY262175:ODH262182 OMU262175:OND262182 OWQ262175:OWZ262182 PGM262175:PGV262182 PQI262175:PQR262182 QAE262175:QAN262182 QKA262175:QKJ262182 QTW262175:QUF262182 RDS262175:REB262182 RNO262175:RNX262182 RXK262175:RXT262182 SHG262175:SHP262182 SRC262175:SRL262182 TAY262175:TBH262182 TKU262175:TLD262182 TUQ262175:TUZ262182 UEM262175:UEV262182 UOI262175:UOR262182 UYE262175:UYN262182 VIA262175:VIJ262182 VRW262175:VSF262182 WBS262175:WCB262182 WLO262175:WLX262182 WVK262175:WVT262182 IY327711:JH327718 SU327711:TD327718 ACQ327711:ACZ327718 AMM327711:AMV327718 AWI327711:AWR327718 BGE327711:BGN327718 BQA327711:BQJ327718 BZW327711:CAF327718 CJS327711:CKB327718 CTO327711:CTX327718 DDK327711:DDT327718 DNG327711:DNP327718 DXC327711:DXL327718 EGY327711:EHH327718 EQU327711:ERD327718 FAQ327711:FAZ327718 FKM327711:FKV327718 FUI327711:FUR327718 GEE327711:GEN327718 GOA327711:GOJ327718 GXW327711:GYF327718 HHS327711:HIB327718 HRO327711:HRX327718 IBK327711:IBT327718 ILG327711:ILP327718 IVC327711:IVL327718 JEY327711:JFH327718 JOU327711:JPD327718 JYQ327711:JYZ327718 KIM327711:KIV327718 KSI327711:KSR327718 LCE327711:LCN327718 LMA327711:LMJ327718 LVW327711:LWF327718 MFS327711:MGB327718 MPO327711:MPX327718 MZK327711:MZT327718 NJG327711:NJP327718 NTC327711:NTL327718 OCY327711:ODH327718 OMU327711:OND327718 OWQ327711:OWZ327718 PGM327711:PGV327718 PQI327711:PQR327718 QAE327711:QAN327718 QKA327711:QKJ327718 QTW327711:QUF327718 RDS327711:REB327718 RNO327711:RNX327718 RXK327711:RXT327718 SHG327711:SHP327718 SRC327711:SRL327718 TAY327711:TBH327718 TKU327711:TLD327718 TUQ327711:TUZ327718 UEM327711:UEV327718 UOI327711:UOR327718 UYE327711:UYN327718 VIA327711:VIJ327718 VRW327711:VSF327718 WBS327711:WCB327718 WLO327711:WLX327718 WVK327711:WVT327718 IY393247:JH393254 SU393247:TD393254 ACQ393247:ACZ393254 AMM393247:AMV393254 AWI393247:AWR393254 BGE393247:BGN393254 BQA393247:BQJ393254 BZW393247:CAF393254 CJS393247:CKB393254 CTO393247:CTX393254 DDK393247:DDT393254 DNG393247:DNP393254 DXC393247:DXL393254 EGY393247:EHH393254 EQU393247:ERD393254 FAQ393247:FAZ393254 FKM393247:FKV393254 FUI393247:FUR393254 GEE393247:GEN393254 GOA393247:GOJ393254 GXW393247:GYF393254 HHS393247:HIB393254 HRO393247:HRX393254 IBK393247:IBT393254 ILG393247:ILP393254 IVC393247:IVL393254 JEY393247:JFH393254 JOU393247:JPD393254 JYQ393247:JYZ393254 KIM393247:KIV393254 KSI393247:KSR393254 LCE393247:LCN393254 LMA393247:LMJ393254 LVW393247:LWF393254 MFS393247:MGB393254 MPO393247:MPX393254 MZK393247:MZT393254 NJG393247:NJP393254 NTC393247:NTL393254 OCY393247:ODH393254 OMU393247:OND393254 OWQ393247:OWZ393254 PGM393247:PGV393254 PQI393247:PQR393254 QAE393247:QAN393254 QKA393247:QKJ393254 QTW393247:QUF393254 RDS393247:REB393254 RNO393247:RNX393254 RXK393247:RXT393254 SHG393247:SHP393254 SRC393247:SRL393254 TAY393247:TBH393254 TKU393247:TLD393254 TUQ393247:TUZ393254 UEM393247:UEV393254 UOI393247:UOR393254 UYE393247:UYN393254 VIA393247:VIJ393254 VRW393247:VSF393254 WBS393247:WCB393254 WLO393247:WLX393254 WVK393247:WVT393254 IY458783:JH458790 SU458783:TD458790 ACQ458783:ACZ458790 AMM458783:AMV458790 AWI458783:AWR458790 BGE458783:BGN458790 BQA458783:BQJ458790 BZW458783:CAF458790 CJS458783:CKB458790 CTO458783:CTX458790 DDK458783:DDT458790 DNG458783:DNP458790 DXC458783:DXL458790 EGY458783:EHH458790 EQU458783:ERD458790 FAQ458783:FAZ458790 FKM458783:FKV458790 FUI458783:FUR458790 GEE458783:GEN458790 GOA458783:GOJ458790 GXW458783:GYF458790 HHS458783:HIB458790 HRO458783:HRX458790 IBK458783:IBT458790 ILG458783:ILP458790 IVC458783:IVL458790 JEY458783:JFH458790 JOU458783:JPD458790 JYQ458783:JYZ458790 KIM458783:KIV458790 KSI458783:KSR458790 LCE458783:LCN458790 LMA458783:LMJ458790 LVW458783:LWF458790 MFS458783:MGB458790 MPO458783:MPX458790 MZK458783:MZT458790 NJG458783:NJP458790 NTC458783:NTL458790 OCY458783:ODH458790 OMU458783:OND458790 OWQ458783:OWZ458790 PGM458783:PGV458790 PQI458783:PQR458790 QAE458783:QAN458790 QKA458783:QKJ458790 QTW458783:QUF458790 RDS458783:REB458790 RNO458783:RNX458790 RXK458783:RXT458790 SHG458783:SHP458790 SRC458783:SRL458790 TAY458783:TBH458790 TKU458783:TLD458790 TUQ458783:TUZ458790 UEM458783:UEV458790 UOI458783:UOR458790 UYE458783:UYN458790 VIA458783:VIJ458790 VRW458783:VSF458790 WBS458783:WCB458790 WLO458783:WLX458790 WVK458783:WVT458790 IY524319:JH524326 SU524319:TD524326 ACQ524319:ACZ524326 AMM524319:AMV524326 AWI524319:AWR524326 BGE524319:BGN524326 BQA524319:BQJ524326 BZW524319:CAF524326 CJS524319:CKB524326 CTO524319:CTX524326 DDK524319:DDT524326 DNG524319:DNP524326 DXC524319:DXL524326 EGY524319:EHH524326 EQU524319:ERD524326 FAQ524319:FAZ524326 FKM524319:FKV524326 FUI524319:FUR524326 GEE524319:GEN524326 GOA524319:GOJ524326 GXW524319:GYF524326 HHS524319:HIB524326 HRO524319:HRX524326 IBK524319:IBT524326 ILG524319:ILP524326 IVC524319:IVL524326 JEY524319:JFH524326 JOU524319:JPD524326 JYQ524319:JYZ524326 KIM524319:KIV524326 KSI524319:KSR524326 LCE524319:LCN524326 LMA524319:LMJ524326 LVW524319:LWF524326 MFS524319:MGB524326 MPO524319:MPX524326 MZK524319:MZT524326 NJG524319:NJP524326 NTC524319:NTL524326 OCY524319:ODH524326 OMU524319:OND524326 OWQ524319:OWZ524326 PGM524319:PGV524326 PQI524319:PQR524326 QAE524319:QAN524326 QKA524319:QKJ524326 QTW524319:QUF524326 RDS524319:REB524326 RNO524319:RNX524326 RXK524319:RXT524326 SHG524319:SHP524326 SRC524319:SRL524326 TAY524319:TBH524326 TKU524319:TLD524326 TUQ524319:TUZ524326 UEM524319:UEV524326 UOI524319:UOR524326 UYE524319:UYN524326 VIA524319:VIJ524326 VRW524319:VSF524326 WBS524319:WCB524326 WLO524319:WLX524326 WVK524319:WVT524326 IY589855:JH589862 SU589855:TD589862 ACQ589855:ACZ589862 AMM589855:AMV589862 AWI589855:AWR589862 BGE589855:BGN589862 BQA589855:BQJ589862 BZW589855:CAF589862 CJS589855:CKB589862 CTO589855:CTX589862 DDK589855:DDT589862 DNG589855:DNP589862 DXC589855:DXL589862 EGY589855:EHH589862 EQU589855:ERD589862 FAQ589855:FAZ589862 FKM589855:FKV589862 FUI589855:FUR589862 GEE589855:GEN589862 GOA589855:GOJ589862 GXW589855:GYF589862 HHS589855:HIB589862 HRO589855:HRX589862 IBK589855:IBT589862 ILG589855:ILP589862 IVC589855:IVL589862 JEY589855:JFH589862 JOU589855:JPD589862 JYQ589855:JYZ589862 KIM589855:KIV589862 KSI589855:KSR589862 LCE589855:LCN589862 LMA589855:LMJ589862 LVW589855:LWF589862 MFS589855:MGB589862 MPO589855:MPX589862 MZK589855:MZT589862 NJG589855:NJP589862 NTC589855:NTL589862 OCY589855:ODH589862 OMU589855:OND589862 OWQ589855:OWZ589862 PGM589855:PGV589862 PQI589855:PQR589862 QAE589855:QAN589862 QKA589855:QKJ589862 QTW589855:QUF589862 RDS589855:REB589862 RNO589855:RNX589862 RXK589855:RXT589862 SHG589855:SHP589862 SRC589855:SRL589862 TAY589855:TBH589862 TKU589855:TLD589862 TUQ589855:TUZ589862 UEM589855:UEV589862 UOI589855:UOR589862 UYE589855:UYN589862 VIA589855:VIJ589862 VRW589855:VSF589862 WBS589855:WCB589862 WLO589855:WLX589862 WVK589855:WVT589862 IY655391:JH655398 SU655391:TD655398 ACQ655391:ACZ655398 AMM655391:AMV655398 AWI655391:AWR655398 BGE655391:BGN655398 BQA655391:BQJ655398 BZW655391:CAF655398 CJS655391:CKB655398 CTO655391:CTX655398 DDK655391:DDT655398 DNG655391:DNP655398 DXC655391:DXL655398 EGY655391:EHH655398 EQU655391:ERD655398 FAQ655391:FAZ655398 FKM655391:FKV655398 FUI655391:FUR655398 GEE655391:GEN655398 GOA655391:GOJ655398 GXW655391:GYF655398 HHS655391:HIB655398 HRO655391:HRX655398 IBK655391:IBT655398 ILG655391:ILP655398 IVC655391:IVL655398 JEY655391:JFH655398 JOU655391:JPD655398 JYQ655391:JYZ655398 KIM655391:KIV655398 KSI655391:KSR655398 LCE655391:LCN655398 LMA655391:LMJ655398 LVW655391:LWF655398 MFS655391:MGB655398 MPO655391:MPX655398 MZK655391:MZT655398 NJG655391:NJP655398 NTC655391:NTL655398 OCY655391:ODH655398 OMU655391:OND655398 OWQ655391:OWZ655398 PGM655391:PGV655398 PQI655391:PQR655398 QAE655391:QAN655398 QKA655391:QKJ655398 QTW655391:QUF655398 RDS655391:REB655398 RNO655391:RNX655398 RXK655391:RXT655398 SHG655391:SHP655398 SRC655391:SRL655398 TAY655391:TBH655398 TKU655391:TLD655398 TUQ655391:TUZ655398 UEM655391:UEV655398 UOI655391:UOR655398 UYE655391:UYN655398 VIA655391:VIJ655398 VRW655391:VSF655398 WBS655391:WCB655398 WLO655391:WLX655398 WVK655391:WVT655398 IY720927:JH720934 SU720927:TD720934 ACQ720927:ACZ720934 AMM720927:AMV720934 AWI720927:AWR720934 BGE720927:BGN720934 BQA720927:BQJ720934 BZW720927:CAF720934 CJS720927:CKB720934 CTO720927:CTX720934 DDK720927:DDT720934 DNG720927:DNP720934 DXC720927:DXL720934 EGY720927:EHH720934 EQU720927:ERD720934 FAQ720927:FAZ720934 FKM720927:FKV720934 FUI720927:FUR720934 GEE720927:GEN720934 GOA720927:GOJ720934 GXW720927:GYF720934 HHS720927:HIB720934 HRO720927:HRX720934 IBK720927:IBT720934 ILG720927:ILP720934 IVC720927:IVL720934 JEY720927:JFH720934 JOU720927:JPD720934 JYQ720927:JYZ720934 KIM720927:KIV720934 KSI720927:KSR720934 LCE720927:LCN720934 LMA720927:LMJ720934 LVW720927:LWF720934 MFS720927:MGB720934 MPO720927:MPX720934 MZK720927:MZT720934 NJG720927:NJP720934 NTC720927:NTL720934 OCY720927:ODH720934 OMU720927:OND720934 OWQ720927:OWZ720934 PGM720927:PGV720934 PQI720927:PQR720934 QAE720927:QAN720934 QKA720927:QKJ720934 QTW720927:QUF720934 RDS720927:REB720934 RNO720927:RNX720934 RXK720927:RXT720934 SHG720927:SHP720934 SRC720927:SRL720934 TAY720927:TBH720934 TKU720927:TLD720934 TUQ720927:TUZ720934 UEM720927:UEV720934 UOI720927:UOR720934 UYE720927:UYN720934 VIA720927:VIJ720934 VRW720927:VSF720934 WBS720927:WCB720934 WLO720927:WLX720934 WVK720927:WVT720934 IY786463:JH786470 SU786463:TD786470 ACQ786463:ACZ786470 AMM786463:AMV786470 AWI786463:AWR786470 BGE786463:BGN786470 BQA786463:BQJ786470 BZW786463:CAF786470 CJS786463:CKB786470 CTO786463:CTX786470 DDK786463:DDT786470 DNG786463:DNP786470 DXC786463:DXL786470 EGY786463:EHH786470 EQU786463:ERD786470 FAQ786463:FAZ786470 FKM786463:FKV786470 FUI786463:FUR786470 GEE786463:GEN786470 GOA786463:GOJ786470 GXW786463:GYF786470 HHS786463:HIB786470 HRO786463:HRX786470 IBK786463:IBT786470 ILG786463:ILP786470 IVC786463:IVL786470 JEY786463:JFH786470 JOU786463:JPD786470 JYQ786463:JYZ786470 KIM786463:KIV786470 KSI786463:KSR786470 LCE786463:LCN786470 LMA786463:LMJ786470 LVW786463:LWF786470 MFS786463:MGB786470 MPO786463:MPX786470 MZK786463:MZT786470 NJG786463:NJP786470 NTC786463:NTL786470 OCY786463:ODH786470 OMU786463:OND786470 OWQ786463:OWZ786470 PGM786463:PGV786470 PQI786463:PQR786470 QAE786463:QAN786470 QKA786463:QKJ786470 QTW786463:QUF786470 RDS786463:REB786470 RNO786463:RNX786470 RXK786463:RXT786470 SHG786463:SHP786470 SRC786463:SRL786470 TAY786463:TBH786470 TKU786463:TLD786470 TUQ786463:TUZ786470 UEM786463:UEV786470 UOI786463:UOR786470 UYE786463:UYN786470 VIA786463:VIJ786470 VRW786463:VSF786470 WBS786463:WCB786470 WLO786463:WLX786470 WVK786463:WVT786470 IY851999:JH852006 SU851999:TD852006 ACQ851999:ACZ852006 AMM851999:AMV852006 AWI851999:AWR852006 BGE851999:BGN852006 BQA851999:BQJ852006 BZW851999:CAF852006 CJS851999:CKB852006 CTO851999:CTX852006 DDK851999:DDT852006 DNG851999:DNP852006 DXC851999:DXL852006 EGY851999:EHH852006 EQU851999:ERD852006 FAQ851999:FAZ852006 FKM851999:FKV852006 FUI851999:FUR852006 GEE851999:GEN852006 GOA851999:GOJ852006 GXW851999:GYF852006 HHS851999:HIB852006 HRO851999:HRX852006 IBK851999:IBT852006 ILG851999:ILP852006 IVC851999:IVL852006 JEY851999:JFH852006 JOU851999:JPD852006 JYQ851999:JYZ852006 KIM851999:KIV852006 KSI851999:KSR852006 LCE851999:LCN852006 LMA851999:LMJ852006 LVW851999:LWF852006 MFS851999:MGB852006 MPO851999:MPX852006 MZK851999:MZT852006 NJG851999:NJP852006 NTC851999:NTL852006 OCY851999:ODH852006 OMU851999:OND852006 OWQ851999:OWZ852006 PGM851999:PGV852006 PQI851999:PQR852006 QAE851999:QAN852006 QKA851999:QKJ852006 QTW851999:QUF852006 RDS851999:REB852006 RNO851999:RNX852006 RXK851999:RXT852006 SHG851999:SHP852006 SRC851999:SRL852006 TAY851999:TBH852006 TKU851999:TLD852006 TUQ851999:TUZ852006 UEM851999:UEV852006 UOI851999:UOR852006 UYE851999:UYN852006 VIA851999:VIJ852006 VRW851999:VSF852006 WBS851999:WCB852006 WLO851999:WLX852006 WVK851999:WVT852006 IY917535:JH917542 SU917535:TD917542 ACQ917535:ACZ917542 AMM917535:AMV917542 AWI917535:AWR917542 BGE917535:BGN917542 BQA917535:BQJ917542 BZW917535:CAF917542 CJS917535:CKB917542 CTO917535:CTX917542 DDK917535:DDT917542 DNG917535:DNP917542 DXC917535:DXL917542 EGY917535:EHH917542 EQU917535:ERD917542 FAQ917535:FAZ917542 FKM917535:FKV917542 FUI917535:FUR917542 GEE917535:GEN917542 GOA917535:GOJ917542 GXW917535:GYF917542 HHS917535:HIB917542 HRO917535:HRX917542 IBK917535:IBT917542 ILG917535:ILP917542 IVC917535:IVL917542 JEY917535:JFH917542 JOU917535:JPD917542 JYQ917535:JYZ917542 KIM917535:KIV917542 KSI917535:KSR917542 LCE917535:LCN917542 LMA917535:LMJ917542 LVW917535:LWF917542 MFS917535:MGB917542 MPO917535:MPX917542 MZK917535:MZT917542 NJG917535:NJP917542 NTC917535:NTL917542 OCY917535:ODH917542 OMU917535:OND917542 OWQ917535:OWZ917542 PGM917535:PGV917542 PQI917535:PQR917542 QAE917535:QAN917542 QKA917535:QKJ917542 QTW917535:QUF917542 RDS917535:REB917542 RNO917535:RNX917542 RXK917535:RXT917542 SHG917535:SHP917542 SRC917535:SRL917542 TAY917535:TBH917542 TKU917535:TLD917542 TUQ917535:TUZ917542 UEM917535:UEV917542 UOI917535:UOR917542 UYE917535:UYN917542 VIA917535:VIJ917542 VRW917535:VSF917542 WBS917535:WCB917542 WLO917535:WLX917542 WVK917535:WVT917542 IY983071:JH983078 SU983071:TD983078 ACQ983071:ACZ983078 AMM983071:AMV983078 AWI983071:AWR983078 BGE983071:BGN983078 BQA983071:BQJ983078 BZW983071:CAF983078 CJS983071:CKB983078 CTO983071:CTX983078 DDK983071:DDT983078 DNG983071:DNP983078 DXC983071:DXL983078 EGY983071:EHH983078 EQU983071:ERD983078 FAQ983071:FAZ983078 FKM983071:FKV983078 FUI983071:FUR983078 GEE983071:GEN983078 GOA983071:GOJ983078 GXW983071:GYF983078 HHS983071:HIB983078 HRO983071:HRX983078 IBK983071:IBT983078 ILG983071:ILP983078 IVC983071:IVL983078 JEY983071:JFH983078 JOU983071:JPD983078 JYQ983071:JYZ983078 KIM983071:KIV983078 KSI983071:KSR983078 LCE983071:LCN983078 LMA983071:LMJ983078 LVW983071:LWF983078 MFS983071:MGB983078 MPO983071:MPX983078 MZK983071:MZT983078 NJG983071:NJP983078 NTC983071:NTL983078 OCY983071:ODH983078 OMU983071:OND983078 OWQ983071:OWZ983078 PGM983071:PGV983078 PQI983071:PQR983078 QAE983071:QAN983078 QKA983071:QKJ983078 QTW983071:QUF983078 RDS983071:REB983078 RNO983071:RNX983078 RXK983071:RXT983078 SHG983071:SHP983078 SRC983071:SRL983078 TAY983071:TBH983078 TKU983071:TLD983078 TUQ983071:TUZ983078 UEM983071:UEV983078 UOI983071:UOR983078 UYE983071:UYN983078 VIA983071:VIJ983078 VRW983071:VSF983078 WBS983071:WCB983078 WLO983071:WLX983078 WVK983071:WVT983078 H39:H43 IY23:JH23 SU23:TD23 ACQ23:ACZ23 AMM23:AMV23 AWI23:AWR23 BGE23:BGN23 BQA23:BQJ23 BZW23:CAF23 CJS23:CKB23 CTO23:CTX23 DDK23:DDT23 DNG23:DNP23 DXC23:DXL23 EGY23:EHH23 EQU23:ERD23 FAQ23:FAZ23 FKM23:FKV23 FUI23:FUR23 GEE23:GEN23 GOA23:GOJ23 GXW23:GYF23 HHS23:HIB23 HRO23:HRX23 IBK23:IBT23 ILG23:ILP23 IVC23:IVL23 JEY23:JFH23 JOU23:JPD23 JYQ23:JYZ23 KIM23:KIV23 KSI23:KSR23 LCE23:LCN23 LMA23:LMJ23 LVW23:LWF23 MFS23:MGB23 MPO23:MPX23 MZK23:MZT23 NJG23:NJP23 NTC23:NTL23 OCY23:ODH23 OMU23:OND23 OWQ23:OWZ23 PGM23:PGV23 PQI23:PQR23 QAE23:QAN23 QKA23:QKJ23 QTW23:QUF23 RDS23:REB23 RNO23:RNX23 RXK23:RXT23 SHG23:SHP23 SRC23:SRL23 TAY23:TBH23 TKU23:TLD23 TUQ23:TUZ23 UEM23:UEV23 UOI23:UOR23 UYE23:UYN23 VIA23:VIJ23 VRW23:VSF23 WBS23:WCB23 WLO23:WLX23 WVK23:WVT23 IY65559:JH65559 SU65559:TD65559 ACQ65559:ACZ65559 AMM65559:AMV65559 AWI65559:AWR65559 BGE65559:BGN65559 BQA65559:BQJ65559 BZW65559:CAF65559 CJS65559:CKB65559 CTO65559:CTX65559 DDK65559:DDT65559 DNG65559:DNP65559 DXC65559:DXL65559 EGY65559:EHH65559 EQU65559:ERD65559 FAQ65559:FAZ65559 FKM65559:FKV65559 FUI65559:FUR65559 GEE65559:GEN65559 GOA65559:GOJ65559 GXW65559:GYF65559 HHS65559:HIB65559 HRO65559:HRX65559 IBK65559:IBT65559 ILG65559:ILP65559 IVC65559:IVL65559 JEY65559:JFH65559 JOU65559:JPD65559 JYQ65559:JYZ65559 KIM65559:KIV65559 KSI65559:KSR65559 LCE65559:LCN65559 LMA65559:LMJ65559 LVW65559:LWF65559 MFS65559:MGB65559 MPO65559:MPX65559 MZK65559:MZT65559 NJG65559:NJP65559 NTC65559:NTL65559 OCY65559:ODH65559 OMU65559:OND65559 OWQ65559:OWZ65559 PGM65559:PGV65559 PQI65559:PQR65559 QAE65559:QAN65559 QKA65559:QKJ65559 QTW65559:QUF65559 RDS65559:REB65559 RNO65559:RNX65559 RXK65559:RXT65559 SHG65559:SHP65559 SRC65559:SRL65559 TAY65559:TBH65559 TKU65559:TLD65559 TUQ65559:TUZ65559 UEM65559:UEV65559 UOI65559:UOR65559 UYE65559:UYN65559 VIA65559:VIJ65559 VRW65559:VSF65559 WBS65559:WCB65559 WLO65559:WLX65559 WVK65559:WVT65559 IY131095:JH131095 SU131095:TD131095 ACQ131095:ACZ131095 AMM131095:AMV131095 AWI131095:AWR131095 BGE131095:BGN131095 BQA131095:BQJ131095 BZW131095:CAF131095 CJS131095:CKB131095 CTO131095:CTX131095 DDK131095:DDT131095 DNG131095:DNP131095 DXC131095:DXL131095 EGY131095:EHH131095 EQU131095:ERD131095 FAQ131095:FAZ131095 FKM131095:FKV131095 FUI131095:FUR131095 GEE131095:GEN131095 GOA131095:GOJ131095 GXW131095:GYF131095 HHS131095:HIB131095 HRO131095:HRX131095 IBK131095:IBT131095 ILG131095:ILP131095 IVC131095:IVL131095 JEY131095:JFH131095 JOU131095:JPD131095 JYQ131095:JYZ131095 KIM131095:KIV131095 KSI131095:KSR131095 LCE131095:LCN131095 LMA131095:LMJ131095 LVW131095:LWF131095 MFS131095:MGB131095 MPO131095:MPX131095 MZK131095:MZT131095 NJG131095:NJP131095 NTC131095:NTL131095 OCY131095:ODH131095 OMU131095:OND131095 OWQ131095:OWZ131095 PGM131095:PGV131095 PQI131095:PQR131095 QAE131095:QAN131095 QKA131095:QKJ131095 QTW131095:QUF131095 RDS131095:REB131095 RNO131095:RNX131095 RXK131095:RXT131095 SHG131095:SHP131095 SRC131095:SRL131095 TAY131095:TBH131095 TKU131095:TLD131095 TUQ131095:TUZ131095 UEM131095:UEV131095 UOI131095:UOR131095 UYE131095:UYN131095 VIA131095:VIJ131095 VRW131095:VSF131095 WBS131095:WCB131095 WLO131095:WLX131095 WVK131095:WVT131095 IY196631:JH196631 SU196631:TD196631 ACQ196631:ACZ196631 AMM196631:AMV196631 AWI196631:AWR196631 BGE196631:BGN196631 BQA196631:BQJ196631 BZW196631:CAF196631 CJS196631:CKB196631 CTO196631:CTX196631 DDK196631:DDT196631 DNG196631:DNP196631 DXC196631:DXL196631 EGY196631:EHH196631 EQU196631:ERD196631 FAQ196631:FAZ196631 FKM196631:FKV196631 FUI196631:FUR196631 GEE196631:GEN196631 GOA196631:GOJ196631 GXW196631:GYF196631 HHS196631:HIB196631 HRO196631:HRX196631 IBK196631:IBT196631 ILG196631:ILP196631 IVC196631:IVL196631 JEY196631:JFH196631 JOU196631:JPD196631 JYQ196631:JYZ196631 KIM196631:KIV196631 KSI196631:KSR196631 LCE196631:LCN196631 LMA196631:LMJ196631 LVW196631:LWF196631 MFS196631:MGB196631 MPO196631:MPX196631 MZK196631:MZT196631 NJG196631:NJP196631 NTC196631:NTL196631 OCY196631:ODH196631 OMU196631:OND196631 OWQ196631:OWZ196631 PGM196631:PGV196631 PQI196631:PQR196631 QAE196631:QAN196631 QKA196631:QKJ196631 QTW196631:QUF196631 RDS196631:REB196631 RNO196631:RNX196631 RXK196631:RXT196631 SHG196631:SHP196631 SRC196631:SRL196631 TAY196631:TBH196631 TKU196631:TLD196631 TUQ196631:TUZ196631 UEM196631:UEV196631 UOI196631:UOR196631 UYE196631:UYN196631 VIA196631:VIJ196631 VRW196631:VSF196631 WBS196631:WCB196631 WLO196631:WLX196631 WVK196631:WVT196631 IY262167:JH262167 SU262167:TD262167 ACQ262167:ACZ262167 AMM262167:AMV262167 AWI262167:AWR262167 BGE262167:BGN262167 BQA262167:BQJ262167 BZW262167:CAF262167 CJS262167:CKB262167 CTO262167:CTX262167 DDK262167:DDT262167 DNG262167:DNP262167 DXC262167:DXL262167 EGY262167:EHH262167 EQU262167:ERD262167 FAQ262167:FAZ262167 FKM262167:FKV262167 FUI262167:FUR262167 GEE262167:GEN262167 GOA262167:GOJ262167 GXW262167:GYF262167 HHS262167:HIB262167 HRO262167:HRX262167 IBK262167:IBT262167 ILG262167:ILP262167 IVC262167:IVL262167 JEY262167:JFH262167 JOU262167:JPD262167 JYQ262167:JYZ262167 KIM262167:KIV262167 KSI262167:KSR262167 LCE262167:LCN262167 LMA262167:LMJ262167 LVW262167:LWF262167 MFS262167:MGB262167 MPO262167:MPX262167 MZK262167:MZT262167 NJG262167:NJP262167 NTC262167:NTL262167 OCY262167:ODH262167 OMU262167:OND262167 OWQ262167:OWZ262167 PGM262167:PGV262167 PQI262167:PQR262167 QAE262167:QAN262167 QKA262167:QKJ262167 QTW262167:QUF262167 RDS262167:REB262167 RNO262167:RNX262167 RXK262167:RXT262167 SHG262167:SHP262167 SRC262167:SRL262167 TAY262167:TBH262167 TKU262167:TLD262167 TUQ262167:TUZ262167 UEM262167:UEV262167 UOI262167:UOR262167 UYE262167:UYN262167 VIA262167:VIJ262167 VRW262167:VSF262167 WBS262167:WCB262167 WLO262167:WLX262167 WVK262167:WVT262167 IY327703:JH327703 SU327703:TD327703 ACQ327703:ACZ327703 AMM327703:AMV327703 AWI327703:AWR327703 BGE327703:BGN327703 BQA327703:BQJ327703 BZW327703:CAF327703 CJS327703:CKB327703 CTO327703:CTX327703 DDK327703:DDT327703 DNG327703:DNP327703 DXC327703:DXL327703 EGY327703:EHH327703 EQU327703:ERD327703 FAQ327703:FAZ327703 FKM327703:FKV327703 FUI327703:FUR327703 GEE327703:GEN327703 GOA327703:GOJ327703 GXW327703:GYF327703 HHS327703:HIB327703 HRO327703:HRX327703 IBK327703:IBT327703 ILG327703:ILP327703 IVC327703:IVL327703 JEY327703:JFH327703 JOU327703:JPD327703 JYQ327703:JYZ327703 KIM327703:KIV327703 KSI327703:KSR327703 LCE327703:LCN327703 LMA327703:LMJ327703 LVW327703:LWF327703 MFS327703:MGB327703 MPO327703:MPX327703 MZK327703:MZT327703 NJG327703:NJP327703 NTC327703:NTL327703 OCY327703:ODH327703 OMU327703:OND327703 OWQ327703:OWZ327703 PGM327703:PGV327703 PQI327703:PQR327703 QAE327703:QAN327703 QKA327703:QKJ327703 QTW327703:QUF327703 RDS327703:REB327703 RNO327703:RNX327703 RXK327703:RXT327703 SHG327703:SHP327703 SRC327703:SRL327703 TAY327703:TBH327703 TKU327703:TLD327703 TUQ327703:TUZ327703 UEM327703:UEV327703 UOI327703:UOR327703 UYE327703:UYN327703 VIA327703:VIJ327703 VRW327703:VSF327703 WBS327703:WCB327703 WLO327703:WLX327703 WVK327703:WVT327703 IY393239:JH393239 SU393239:TD393239 ACQ393239:ACZ393239 AMM393239:AMV393239 AWI393239:AWR393239 BGE393239:BGN393239 BQA393239:BQJ393239 BZW393239:CAF393239 CJS393239:CKB393239 CTO393239:CTX393239 DDK393239:DDT393239 DNG393239:DNP393239 DXC393239:DXL393239 EGY393239:EHH393239 EQU393239:ERD393239 FAQ393239:FAZ393239 FKM393239:FKV393239 FUI393239:FUR393239 GEE393239:GEN393239 GOA393239:GOJ393239 GXW393239:GYF393239 HHS393239:HIB393239 HRO393239:HRX393239 IBK393239:IBT393239 ILG393239:ILP393239 IVC393239:IVL393239 JEY393239:JFH393239 JOU393239:JPD393239 JYQ393239:JYZ393239 KIM393239:KIV393239 KSI393239:KSR393239 LCE393239:LCN393239 LMA393239:LMJ393239 LVW393239:LWF393239 MFS393239:MGB393239 MPO393239:MPX393239 MZK393239:MZT393239 NJG393239:NJP393239 NTC393239:NTL393239 OCY393239:ODH393239 OMU393239:OND393239 OWQ393239:OWZ393239 PGM393239:PGV393239 PQI393239:PQR393239 QAE393239:QAN393239 QKA393239:QKJ393239 QTW393239:QUF393239 RDS393239:REB393239 RNO393239:RNX393239 RXK393239:RXT393239 SHG393239:SHP393239 SRC393239:SRL393239 TAY393239:TBH393239 TKU393239:TLD393239 TUQ393239:TUZ393239 UEM393239:UEV393239 UOI393239:UOR393239 UYE393239:UYN393239 VIA393239:VIJ393239 VRW393239:VSF393239 WBS393239:WCB393239 WLO393239:WLX393239 WVK393239:WVT393239 IY458775:JH458775 SU458775:TD458775 ACQ458775:ACZ458775 AMM458775:AMV458775 AWI458775:AWR458775 BGE458775:BGN458775 BQA458775:BQJ458775 BZW458775:CAF458775 CJS458775:CKB458775 CTO458775:CTX458775 DDK458775:DDT458775 DNG458775:DNP458775 DXC458775:DXL458775 EGY458775:EHH458775 EQU458775:ERD458775 FAQ458775:FAZ458775 FKM458775:FKV458775 FUI458775:FUR458775 GEE458775:GEN458775 GOA458775:GOJ458775 GXW458775:GYF458775 HHS458775:HIB458775 HRO458775:HRX458775 IBK458775:IBT458775 ILG458775:ILP458775 IVC458775:IVL458775 JEY458775:JFH458775 JOU458775:JPD458775 JYQ458775:JYZ458775 KIM458775:KIV458775 KSI458775:KSR458775 LCE458775:LCN458775 LMA458775:LMJ458775 LVW458775:LWF458775 MFS458775:MGB458775 MPO458775:MPX458775 MZK458775:MZT458775 NJG458775:NJP458775 NTC458775:NTL458775 OCY458775:ODH458775 OMU458775:OND458775 OWQ458775:OWZ458775 PGM458775:PGV458775 PQI458775:PQR458775 QAE458775:QAN458775 QKA458775:QKJ458775 QTW458775:QUF458775 RDS458775:REB458775 RNO458775:RNX458775 RXK458775:RXT458775 SHG458775:SHP458775 SRC458775:SRL458775 TAY458775:TBH458775 TKU458775:TLD458775 TUQ458775:TUZ458775 UEM458775:UEV458775 UOI458775:UOR458775 UYE458775:UYN458775 VIA458775:VIJ458775 VRW458775:VSF458775 WBS458775:WCB458775 WLO458775:WLX458775 WVK458775:WVT458775 IY524311:JH524311 SU524311:TD524311 ACQ524311:ACZ524311 AMM524311:AMV524311 AWI524311:AWR524311 BGE524311:BGN524311 BQA524311:BQJ524311 BZW524311:CAF524311 CJS524311:CKB524311 CTO524311:CTX524311 DDK524311:DDT524311 DNG524311:DNP524311 DXC524311:DXL524311 EGY524311:EHH524311 EQU524311:ERD524311 FAQ524311:FAZ524311 FKM524311:FKV524311 FUI524311:FUR524311 GEE524311:GEN524311 GOA524311:GOJ524311 GXW524311:GYF524311 HHS524311:HIB524311 HRO524311:HRX524311 IBK524311:IBT524311 ILG524311:ILP524311 IVC524311:IVL524311 JEY524311:JFH524311 JOU524311:JPD524311 JYQ524311:JYZ524311 KIM524311:KIV524311 KSI524311:KSR524311 LCE524311:LCN524311 LMA524311:LMJ524311 LVW524311:LWF524311 MFS524311:MGB524311 MPO524311:MPX524311 MZK524311:MZT524311 NJG524311:NJP524311 NTC524311:NTL524311 OCY524311:ODH524311 OMU524311:OND524311 OWQ524311:OWZ524311 PGM524311:PGV524311 PQI524311:PQR524311 QAE524311:QAN524311 QKA524311:QKJ524311 QTW524311:QUF524311 RDS524311:REB524311 RNO524311:RNX524311 RXK524311:RXT524311 SHG524311:SHP524311 SRC524311:SRL524311 TAY524311:TBH524311 TKU524311:TLD524311 TUQ524311:TUZ524311 UEM524311:UEV524311 UOI524311:UOR524311 UYE524311:UYN524311 VIA524311:VIJ524311 VRW524311:VSF524311 WBS524311:WCB524311 WLO524311:WLX524311 WVK524311:WVT524311 IY589847:JH589847 SU589847:TD589847 ACQ589847:ACZ589847 AMM589847:AMV589847 AWI589847:AWR589847 BGE589847:BGN589847 BQA589847:BQJ589847 BZW589847:CAF589847 CJS589847:CKB589847 CTO589847:CTX589847 DDK589847:DDT589847 DNG589847:DNP589847 DXC589847:DXL589847 EGY589847:EHH589847 EQU589847:ERD589847 FAQ589847:FAZ589847 FKM589847:FKV589847 FUI589847:FUR589847 GEE589847:GEN589847 GOA589847:GOJ589847 GXW589847:GYF589847 HHS589847:HIB589847 HRO589847:HRX589847 IBK589847:IBT589847 ILG589847:ILP589847 IVC589847:IVL589847 JEY589847:JFH589847 JOU589847:JPD589847 JYQ589847:JYZ589847 KIM589847:KIV589847 KSI589847:KSR589847 LCE589847:LCN589847 LMA589847:LMJ589847 LVW589847:LWF589847 MFS589847:MGB589847 MPO589847:MPX589847 MZK589847:MZT589847 NJG589847:NJP589847 NTC589847:NTL589847 OCY589847:ODH589847 OMU589847:OND589847 OWQ589847:OWZ589847 PGM589847:PGV589847 PQI589847:PQR589847 QAE589847:QAN589847 QKA589847:QKJ589847 QTW589847:QUF589847 RDS589847:REB589847 RNO589847:RNX589847 RXK589847:RXT589847 SHG589847:SHP589847 SRC589847:SRL589847 TAY589847:TBH589847 TKU589847:TLD589847 TUQ589847:TUZ589847 UEM589847:UEV589847 UOI589847:UOR589847 UYE589847:UYN589847 VIA589847:VIJ589847 VRW589847:VSF589847 WBS589847:WCB589847 WLO589847:WLX589847 WVK589847:WVT589847 IY655383:JH655383 SU655383:TD655383 ACQ655383:ACZ655383 AMM655383:AMV655383 AWI655383:AWR655383 BGE655383:BGN655383 BQA655383:BQJ655383 BZW655383:CAF655383 CJS655383:CKB655383 CTO655383:CTX655383 DDK655383:DDT655383 DNG655383:DNP655383 DXC655383:DXL655383 EGY655383:EHH655383 EQU655383:ERD655383 FAQ655383:FAZ655383 FKM655383:FKV655383 FUI655383:FUR655383 GEE655383:GEN655383 GOA655383:GOJ655383 GXW655383:GYF655383 HHS655383:HIB655383 HRO655383:HRX655383 IBK655383:IBT655383 ILG655383:ILP655383 IVC655383:IVL655383 JEY655383:JFH655383 JOU655383:JPD655383 JYQ655383:JYZ655383 KIM655383:KIV655383 KSI655383:KSR655383 LCE655383:LCN655383 LMA655383:LMJ655383 LVW655383:LWF655383 MFS655383:MGB655383 MPO655383:MPX655383 MZK655383:MZT655383 NJG655383:NJP655383 NTC655383:NTL655383 OCY655383:ODH655383 OMU655383:OND655383 OWQ655383:OWZ655383 PGM655383:PGV655383 PQI655383:PQR655383 QAE655383:QAN655383 QKA655383:QKJ655383 QTW655383:QUF655383 RDS655383:REB655383 RNO655383:RNX655383 RXK655383:RXT655383 SHG655383:SHP655383 SRC655383:SRL655383 TAY655383:TBH655383 TKU655383:TLD655383 TUQ655383:TUZ655383 UEM655383:UEV655383 UOI655383:UOR655383 UYE655383:UYN655383 VIA655383:VIJ655383 VRW655383:VSF655383 WBS655383:WCB655383 WLO655383:WLX655383 WVK655383:WVT655383 IY720919:JH720919 SU720919:TD720919 ACQ720919:ACZ720919 AMM720919:AMV720919 AWI720919:AWR720919 BGE720919:BGN720919 BQA720919:BQJ720919 BZW720919:CAF720919 CJS720919:CKB720919 CTO720919:CTX720919 DDK720919:DDT720919 DNG720919:DNP720919 DXC720919:DXL720919 EGY720919:EHH720919 EQU720919:ERD720919 FAQ720919:FAZ720919 FKM720919:FKV720919 FUI720919:FUR720919 GEE720919:GEN720919 GOA720919:GOJ720919 GXW720919:GYF720919 HHS720919:HIB720919 HRO720919:HRX720919 IBK720919:IBT720919 ILG720919:ILP720919 IVC720919:IVL720919 JEY720919:JFH720919 JOU720919:JPD720919 JYQ720919:JYZ720919 KIM720919:KIV720919 KSI720919:KSR720919 LCE720919:LCN720919 LMA720919:LMJ720919 LVW720919:LWF720919 MFS720919:MGB720919 MPO720919:MPX720919 MZK720919:MZT720919 NJG720919:NJP720919 NTC720919:NTL720919 OCY720919:ODH720919 OMU720919:OND720919 OWQ720919:OWZ720919 PGM720919:PGV720919 PQI720919:PQR720919 QAE720919:QAN720919 QKA720919:QKJ720919 QTW720919:QUF720919 RDS720919:REB720919 RNO720919:RNX720919 RXK720919:RXT720919 SHG720919:SHP720919 SRC720919:SRL720919 TAY720919:TBH720919 TKU720919:TLD720919 TUQ720919:TUZ720919 UEM720919:UEV720919 UOI720919:UOR720919 UYE720919:UYN720919 VIA720919:VIJ720919 VRW720919:VSF720919 WBS720919:WCB720919 WLO720919:WLX720919 WVK720919:WVT720919 IY786455:JH786455 SU786455:TD786455 ACQ786455:ACZ786455 AMM786455:AMV786455 AWI786455:AWR786455 BGE786455:BGN786455 BQA786455:BQJ786455 BZW786455:CAF786455 CJS786455:CKB786455 CTO786455:CTX786455 DDK786455:DDT786455 DNG786455:DNP786455 DXC786455:DXL786455 EGY786455:EHH786455 EQU786455:ERD786455 FAQ786455:FAZ786455 FKM786455:FKV786455 FUI786455:FUR786455 GEE786455:GEN786455 GOA786455:GOJ786455 GXW786455:GYF786455 HHS786455:HIB786455 HRO786455:HRX786455 IBK786455:IBT786455 ILG786455:ILP786455 IVC786455:IVL786455 JEY786455:JFH786455 JOU786455:JPD786455 JYQ786455:JYZ786455 KIM786455:KIV786455 KSI786455:KSR786455 LCE786455:LCN786455 LMA786455:LMJ786455 LVW786455:LWF786455 MFS786455:MGB786455 MPO786455:MPX786455 MZK786455:MZT786455 NJG786455:NJP786455 NTC786455:NTL786455 OCY786455:ODH786455 OMU786455:OND786455 OWQ786455:OWZ786455 PGM786455:PGV786455 PQI786455:PQR786455 QAE786455:QAN786455 QKA786455:QKJ786455 QTW786455:QUF786455 RDS786455:REB786455 RNO786455:RNX786455 RXK786455:RXT786455 SHG786455:SHP786455 SRC786455:SRL786455 TAY786455:TBH786455 TKU786455:TLD786455 TUQ786455:TUZ786455 UEM786455:UEV786455 UOI786455:UOR786455 UYE786455:UYN786455 VIA786455:VIJ786455 VRW786455:VSF786455 WBS786455:WCB786455 WLO786455:WLX786455 WVK786455:WVT786455 IY851991:JH851991 SU851991:TD851991 ACQ851991:ACZ851991 AMM851991:AMV851991 AWI851991:AWR851991 BGE851991:BGN851991 BQA851991:BQJ851991 BZW851991:CAF851991 CJS851991:CKB851991 CTO851991:CTX851991 DDK851991:DDT851991 DNG851991:DNP851991 DXC851991:DXL851991 EGY851991:EHH851991 EQU851991:ERD851991 FAQ851991:FAZ851991 FKM851991:FKV851991 FUI851991:FUR851991 GEE851991:GEN851991 GOA851991:GOJ851991 GXW851991:GYF851991 HHS851991:HIB851991 HRO851991:HRX851991 IBK851991:IBT851991 ILG851991:ILP851991 IVC851991:IVL851991 JEY851991:JFH851991 JOU851991:JPD851991 JYQ851991:JYZ851991 KIM851991:KIV851991 KSI851991:KSR851991 LCE851991:LCN851991 LMA851991:LMJ851991 LVW851991:LWF851991 MFS851991:MGB851991 MPO851991:MPX851991 MZK851991:MZT851991 NJG851991:NJP851991 NTC851991:NTL851991 OCY851991:ODH851991 OMU851991:OND851991 OWQ851991:OWZ851991 PGM851991:PGV851991 PQI851991:PQR851991 QAE851991:QAN851991 QKA851991:QKJ851991 QTW851991:QUF851991 RDS851991:REB851991 RNO851991:RNX851991 RXK851991:RXT851991 SHG851991:SHP851991 SRC851991:SRL851991 TAY851991:TBH851991 TKU851991:TLD851991 TUQ851991:TUZ851991 UEM851991:UEV851991 UOI851991:UOR851991 UYE851991:UYN851991 VIA851991:VIJ851991 VRW851991:VSF851991 WBS851991:WCB851991 WLO851991:WLX851991 WVK851991:WVT851991 IY917527:JH917527 SU917527:TD917527 ACQ917527:ACZ917527 AMM917527:AMV917527 AWI917527:AWR917527 BGE917527:BGN917527 BQA917527:BQJ917527 BZW917527:CAF917527 CJS917527:CKB917527 CTO917527:CTX917527 DDK917527:DDT917527 DNG917527:DNP917527 DXC917527:DXL917527 EGY917527:EHH917527 EQU917527:ERD917527 FAQ917527:FAZ917527 FKM917527:FKV917527 FUI917527:FUR917527 GEE917527:GEN917527 GOA917527:GOJ917527 GXW917527:GYF917527 HHS917527:HIB917527 HRO917527:HRX917527 IBK917527:IBT917527 ILG917527:ILP917527 IVC917527:IVL917527 JEY917527:JFH917527 JOU917527:JPD917527 JYQ917527:JYZ917527 KIM917527:KIV917527 KSI917527:KSR917527 LCE917527:LCN917527 LMA917527:LMJ917527 LVW917527:LWF917527 MFS917527:MGB917527 MPO917527:MPX917527 MZK917527:MZT917527 NJG917527:NJP917527 NTC917527:NTL917527 OCY917527:ODH917527 OMU917527:OND917527 OWQ917527:OWZ917527 PGM917527:PGV917527 PQI917527:PQR917527 QAE917527:QAN917527 QKA917527:QKJ917527 QTW917527:QUF917527 RDS917527:REB917527 RNO917527:RNX917527 RXK917527:RXT917527 SHG917527:SHP917527 SRC917527:SRL917527 TAY917527:TBH917527 TKU917527:TLD917527 TUQ917527:TUZ917527 UEM917527:UEV917527 UOI917527:UOR917527 UYE917527:UYN917527 VIA917527:VIJ917527 VRW917527:VSF917527 WBS917527:WCB917527 WLO917527:WLX917527 WVK917527:WVT917527 IY983063:JH983063 SU983063:TD983063 ACQ983063:ACZ983063 AMM983063:AMV983063 AWI983063:AWR983063 BGE983063:BGN983063 BQA983063:BQJ983063 BZW983063:CAF983063 CJS983063:CKB983063 CTO983063:CTX983063 DDK983063:DDT983063 DNG983063:DNP983063 DXC983063:DXL983063 EGY983063:EHH983063 EQU983063:ERD983063 FAQ983063:FAZ983063 FKM983063:FKV983063 FUI983063:FUR983063 GEE983063:GEN983063 GOA983063:GOJ983063 GXW983063:GYF983063 HHS983063:HIB983063 HRO983063:HRX983063 IBK983063:IBT983063 ILG983063:ILP983063 IVC983063:IVL983063 JEY983063:JFH983063 JOU983063:JPD983063 JYQ983063:JYZ983063 KIM983063:KIV983063 KSI983063:KSR983063 LCE983063:LCN983063 LMA983063:LMJ983063 LVW983063:LWF983063 MFS983063:MGB983063 MPO983063:MPX983063 MZK983063:MZT983063 NJG983063:NJP983063 NTC983063:NTL983063 OCY983063:ODH983063 OMU983063:OND983063 OWQ983063:OWZ983063 PGM983063:PGV983063 PQI983063:PQR983063 QAE983063:QAN983063 QKA983063:QKJ983063 QTW983063:QUF983063 RDS983063:REB983063 RNO983063:RNX983063 RXK983063:RXT983063 SHG983063:SHP983063 SRC983063:SRL983063 TAY983063:TBH983063 TKU983063:TLD983063 TUQ983063:TUZ983063 UEM983063:UEV983063 UOI983063:UOR983063 UYE983063:UYN983063 VIA983063:VIJ983063 VRW983063:VSF983063 WBS983063:WCB983063 WLO983063:WLX983063 WVK983063:WVT983063 B23:B47 IX13:IX17 ST13:ST17 ACP13:ACP17 AML13:AML17 AWH13:AWH17 BGD13:BGD17 BPZ13:BPZ17 BZV13:BZV17 CJR13:CJR17 CTN13:CTN17 DDJ13:DDJ17 DNF13:DNF17 DXB13:DXB17 EGX13:EGX17 EQT13:EQT17 FAP13:FAP17 FKL13:FKL17 FUH13:FUH17 GED13:GED17 GNZ13:GNZ17 GXV13:GXV17 HHR13:HHR17 HRN13:HRN17 IBJ13:IBJ17 ILF13:ILF17 IVB13:IVB17 JEX13:JEX17 JOT13:JOT17 JYP13:JYP17 KIL13:KIL17 KSH13:KSH17 LCD13:LCD17 LLZ13:LLZ17 LVV13:LVV17 MFR13:MFR17 MPN13:MPN17 MZJ13:MZJ17 NJF13:NJF17 NTB13:NTB17 OCX13:OCX17 OMT13:OMT17 OWP13:OWP17 PGL13:PGL17 PQH13:PQH17 QAD13:QAD17 QJZ13:QJZ17 QTV13:QTV17 RDR13:RDR17 RNN13:RNN17 RXJ13:RXJ17 SHF13:SHF17 SRB13:SRB17 TAX13:TAX17 TKT13:TKT17 TUP13:TUP17 UEL13:UEL17 UOH13:UOH17 UYD13:UYD17 VHZ13:VHZ17 VRV13:VRV17 WBR13:WBR17 WLN13:WLN17 WVJ13:WVJ17 B65535:B65539 IX65549:IX65553 ST65549:ST65553 ACP65549:ACP65553 AML65549:AML65553 AWH65549:AWH65553 BGD65549:BGD65553 BPZ65549:BPZ65553 BZV65549:BZV65553 CJR65549:CJR65553 CTN65549:CTN65553 DDJ65549:DDJ65553 DNF65549:DNF65553 DXB65549:DXB65553 EGX65549:EGX65553 EQT65549:EQT65553 FAP65549:FAP65553 FKL65549:FKL65553 FUH65549:FUH65553 GED65549:GED65553 GNZ65549:GNZ65553 GXV65549:GXV65553 HHR65549:HHR65553 HRN65549:HRN65553 IBJ65549:IBJ65553 ILF65549:ILF65553 IVB65549:IVB65553 JEX65549:JEX65553 JOT65549:JOT65553 JYP65549:JYP65553 KIL65549:KIL65553 KSH65549:KSH65553 LCD65549:LCD65553 LLZ65549:LLZ65553 LVV65549:LVV65553 MFR65549:MFR65553 MPN65549:MPN65553 MZJ65549:MZJ65553 NJF65549:NJF65553 NTB65549:NTB65553 OCX65549:OCX65553 OMT65549:OMT65553 OWP65549:OWP65553 PGL65549:PGL65553 PQH65549:PQH65553 QAD65549:QAD65553 QJZ65549:QJZ65553 QTV65549:QTV65553 RDR65549:RDR65553 RNN65549:RNN65553 RXJ65549:RXJ65553 SHF65549:SHF65553 SRB65549:SRB65553 TAX65549:TAX65553 TKT65549:TKT65553 TUP65549:TUP65553 UEL65549:UEL65553 UOH65549:UOH65553 UYD65549:UYD65553 VHZ65549:VHZ65553 VRV65549:VRV65553 WBR65549:WBR65553 WLN65549:WLN65553 WVJ65549:WVJ65553 B131071:B131075 IX131085:IX131089 ST131085:ST131089 ACP131085:ACP131089 AML131085:AML131089 AWH131085:AWH131089 BGD131085:BGD131089 BPZ131085:BPZ131089 BZV131085:BZV131089 CJR131085:CJR131089 CTN131085:CTN131089 DDJ131085:DDJ131089 DNF131085:DNF131089 DXB131085:DXB131089 EGX131085:EGX131089 EQT131085:EQT131089 FAP131085:FAP131089 FKL131085:FKL131089 FUH131085:FUH131089 GED131085:GED131089 GNZ131085:GNZ131089 GXV131085:GXV131089 HHR131085:HHR131089 HRN131085:HRN131089 IBJ131085:IBJ131089 ILF131085:ILF131089 IVB131085:IVB131089 JEX131085:JEX131089 JOT131085:JOT131089 JYP131085:JYP131089 KIL131085:KIL131089 KSH131085:KSH131089 LCD131085:LCD131089 LLZ131085:LLZ131089 LVV131085:LVV131089 MFR131085:MFR131089 MPN131085:MPN131089 MZJ131085:MZJ131089 NJF131085:NJF131089 NTB131085:NTB131089 OCX131085:OCX131089 OMT131085:OMT131089 OWP131085:OWP131089 PGL131085:PGL131089 PQH131085:PQH131089 QAD131085:QAD131089 QJZ131085:QJZ131089 QTV131085:QTV131089 RDR131085:RDR131089 RNN131085:RNN131089 RXJ131085:RXJ131089 SHF131085:SHF131089 SRB131085:SRB131089 TAX131085:TAX131089 TKT131085:TKT131089 TUP131085:TUP131089 UEL131085:UEL131089 UOH131085:UOH131089 UYD131085:UYD131089 VHZ131085:VHZ131089 VRV131085:VRV131089 WBR131085:WBR131089 WLN131085:WLN131089 WVJ131085:WVJ131089 B196607:B196611 IX196621:IX196625 ST196621:ST196625 ACP196621:ACP196625 AML196621:AML196625 AWH196621:AWH196625 BGD196621:BGD196625 BPZ196621:BPZ196625 BZV196621:BZV196625 CJR196621:CJR196625 CTN196621:CTN196625 DDJ196621:DDJ196625 DNF196621:DNF196625 DXB196621:DXB196625 EGX196621:EGX196625 EQT196621:EQT196625 FAP196621:FAP196625 FKL196621:FKL196625 FUH196621:FUH196625 GED196621:GED196625 GNZ196621:GNZ196625 GXV196621:GXV196625 HHR196621:HHR196625 HRN196621:HRN196625 IBJ196621:IBJ196625 ILF196621:ILF196625 IVB196621:IVB196625 JEX196621:JEX196625 JOT196621:JOT196625 JYP196621:JYP196625 KIL196621:KIL196625 KSH196621:KSH196625 LCD196621:LCD196625 LLZ196621:LLZ196625 LVV196621:LVV196625 MFR196621:MFR196625 MPN196621:MPN196625 MZJ196621:MZJ196625 NJF196621:NJF196625 NTB196621:NTB196625 OCX196621:OCX196625 OMT196621:OMT196625 OWP196621:OWP196625 PGL196621:PGL196625 PQH196621:PQH196625 QAD196621:QAD196625 QJZ196621:QJZ196625 QTV196621:QTV196625 RDR196621:RDR196625 RNN196621:RNN196625 RXJ196621:RXJ196625 SHF196621:SHF196625 SRB196621:SRB196625 TAX196621:TAX196625 TKT196621:TKT196625 TUP196621:TUP196625 UEL196621:UEL196625 UOH196621:UOH196625 UYD196621:UYD196625 VHZ196621:VHZ196625 VRV196621:VRV196625 WBR196621:WBR196625 WLN196621:WLN196625 WVJ196621:WVJ196625 B262143:B262147 IX262157:IX262161 ST262157:ST262161 ACP262157:ACP262161 AML262157:AML262161 AWH262157:AWH262161 BGD262157:BGD262161 BPZ262157:BPZ262161 BZV262157:BZV262161 CJR262157:CJR262161 CTN262157:CTN262161 DDJ262157:DDJ262161 DNF262157:DNF262161 DXB262157:DXB262161 EGX262157:EGX262161 EQT262157:EQT262161 FAP262157:FAP262161 FKL262157:FKL262161 FUH262157:FUH262161 GED262157:GED262161 GNZ262157:GNZ262161 GXV262157:GXV262161 HHR262157:HHR262161 HRN262157:HRN262161 IBJ262157:IBJ262161 ILF262157:ILF262161 IVB262157:IVB262161 JEX262157:JEX262161 JOT262157:JOT262161 JYP262157:JYP262161 KIL262157:KIL262161 KSH262157:KSH262161 LCD262157:LCD262161 LLZ262157:LLZ262161 LVV262157:LVV262161 MFR262157:MFR262161 MPN262157:MPN262161 MZJ262157:MZJ262161 NJF262157:NJF262161 NTB262157:NTB262161 OCX262157:OCX262161 OMT262157:OMT262161 OWP262157:OWP262161 PGL262157:PGL262161 PQH262157:PQH262161 QAD262157:QAD262161 QJZ262157:QJZ262161 QTV262157:QTV262161 RDR262157:RDR262161 RNN262157:RNN262161 RXJ262157:RXJ262161 SHF262157:SHF262161 SRB262157:SRB262161 TAX262157:TAX262161 TKT262157:TKT262161 TUP262157:TUP262161 UEL262157:UEL262161 UOH262157:UOH262161 UYD262157:UYD262161 VHZ262157:VHZ262161 VRV262157:VRV262161 WBR262157:WBR262161 WLN262157:WLN262161 WVJ262157:WVJ262161 B327679:B327683 IX327693:IX327697 ST327693:ST327697 ACP327693:ACP327697 AML327693:AML327697 AWH327693:AWH327697 BGD327693:BGD327697 BPZ327693:BPZ327697 BZV327693:BZV327697 CJR327693:CJR327697 CTN327693:CTN327697 DDJ327693:DDJ327697 DNF327693:DNF327697 DXB327693:DXB327697 EGX327693:EGX327697 EQT327693:EQT327697 FAP327693:FAP327697 FKL327693:FKL327697 FUH327693:FUH327697 GED327693:GED327697 GNZ327693:GNZ327697 GXV327693:GXV327697 HHR327693:HHR327697 HRN327693:HRN327697 IBJ327693:IBJ327697 ILF327693:ILF327697 IVB327693:IVB327697 JEX327693:JEX327697 JOT327693:JOT327697 JYP327693:JYP327697 KIL327693:KIL327697 KSH327693:KSH327697 LCD327693:LCD327697 LLZ327693:LLZ327697 LVV327693:LVV327697 MFR327693:MFR327697 MPN327693:MPN327697 MZJ327693:MZJ327697 NJF327693:NJF327697 NTB327693:NTB327697 OCX327693:OCX327697 OMT327693:OMT327697 OWP327693:OWP327697 PGL327693:PGL327697 PQH327693:PQH327697 QAD327693:QAD327697 QJZ327693:QJZ327697 QTV327693:QTV327697 RDR327693:RDR327697 RNN327693:RNN327697 RXJ327693:RXJ327697 SHF327693:SHF327697 SRB327693:SRB327697 TAX327693:TAX327697 TKT327693:TKT327697 TUP327693:TUP327697 UEL327693:UEL327697 UOH327693:UOH327697 UYD327693:UYD327697 VHZ327693:VHZ327697 VRV327693:VRV327697 WBR327693:WBR327697 WLN327693:WLN327697 WVJ327693:WVJ327697 B393215:B393219 IX393229:IX393233 ST393229:ST393233 ACP393229:ACP393233 AML393229:AML393233 AWH393229:AWH393233 BGD393229:BGD393233 BPZ393229:BPZ393233 BZV393229:BZV393233 CJR393229:CJR393233 CTN393229:CTN393233 DDJ393229:DDJ393233 DNF393229:DNF393233 DXB393229:DXB393233 EGX393229:EGX393233 EQT393229:EQT393233 FAP393229:FAP393233 FKL393229:FKL393233 FUH393229:FUH393233 GED393229:GED393233 GNZ393229:GNZ393233 GXV393229:GXV393233 HHR393229:HHR393233 HRN393229:HRN393233 IBJ393229:IBJ393233 ILF393229:ILF393233 IVB393229:IVB393233 JEX393229:JEX393233 JOT393229:JOT393233 JYP393229:JYP393233 KIL393229:KIL393233 KSH393229:KSH393233 LCD393229:LCD393233 LLZ393229:LLZ393233 LVV393229:LVV393233 MFR393229:MFR393233 MPN393229:MPN393233 MZJ393229:MZJ393233 NJF393229:NJF393233 NTB393229:NTB393233 OCX393229:OCX393233 OMT393229:OMT393233 OWP393229:OWP393233 PGL393229:PGL393233 PQH393229:PQH393233 QAD393229:QAD393233 QJZ393229:QJZ393233 QTV393229:QTV393233 RDR393229:RDR393233 RNN393229:RNN393233 RXJ393229:RXJ393233 SHF393229:SHF393233 SRB393229:SRB393233 TAX393229:TAX393233 TKT393229:TKT393233 TUP393229:TUP393233 UEL393229:UEL393233 UOH393229:UOH393233 UYD393229:UYD393233 VHZ393229:VHZ393233 VRV393229:VRV393233 WBR393229:WBR393233 WLN393229:WLN393233 WVJ393229:WVJ393233 B458751:B458755 IX458765:IX458769 ST458765:ST458769 ACP458765:ACP458769 AML458765:AML458769 AWH458765:AWH458769 BGD458765:BGD458769 BPZ458765:BPZ458769 BZV458765:BZV458769 CJR458765:CJR458769 CTN458765:CTN458769 DDJ458765:DDJ458769 DNF458765:DNF458769 DXB458765:DXB458769 EGX458765:EGX458769 EQT458765:EQT458769 FAP458765:FAP458769 FKL458765:FKL458769 FUH458765:FUH458769 GED458765:GED458769 GNZ458765:GNZ458769 GXV458765:GXV458769 HHR458765:HHR458769 HRN458765:HRN458769 IBJ458765:IBJ458769 ILF458765:ILF458769 IVB458765:IVB458769 JEX458765:JEX458769 JOT458765:JOT458769 JYP458765:JYP458769 KIL458765:KIL458769 KSH458765:KSH458769 LCD458765:LCD458769 LLZ458765:LLZ458769 LVV458765:LVV458769 MFR458765:MFR458769 MPN458765:MPN458769 MZJ458765:MZJ458769 NJF458765:NJF458769 NTB458765:NTB458769 OCX458765:OCX458769 OMT458765:OMT458769 OWP458765:OWP458769 PGL458765:PGL458769 PQH458765:PQH458769 QAD458765:QAD458769 QJZ458765:QJZ458769 QTV458765:QTV458769 RDR458765:RDR458769 RNN458765:RNN458769 RXJ458765:RXJ458769 SHF458765:SHF458769 SRB458765:SRB458769 TAX458765:TAX458769 TKT458765:TKT458769 TUP458765:TUP458769 UEL458765:UEL458769 UOH458765:UOH458769 UYD458765:UYD458769 VHZ458765:VHZ458769 VRV458765:VRV458769 WBR458765:WBR458769 WLN458765:WLN458769 WVJ458765:WVJ458769 B524287:B524291 IX524301:IX524305 ST524301:ST524305 ACP524301:ACP524305 AML524301:AML524305 AWH524301:AWH524305 BGD524301:BGD524305 BPZ524301:BPZ524305 BZV524301:BZV524305 CJR524301:CJR524305 CTN524301:CTN524305 DDJ524301:DDJ524305 DNF524301:DNF524305 DXB524301:DXB524305 EGX524301:EGX524305 EQT524301:EQT524305 FAP524301:FAP524305 FKL524301:FKL524305 FUH524301:FUH524305 GED524301:GED524305 GNZ524301:GNZ524305 GXV524301:GXV524305 HHR524301:HHR524305 HRN524301:HRN524305 IBJ524301:IBJ524305 ILF524301:ILF524305 IVB524301:IVB524305 JEX524301:JEX524305 JOT524301:JOT524305 JYP524301:JYP524305 KIL524301:KIL524305 KSH524301:KSH524305 LCD524301:LCD524305 LLZ524301:LLZ524305 LVV524301:LVV524305 MFR524301:MFR524305 MPN524301:MPN524305 MZJ524301:MZJ524305 NJF524301:NJF524305 NTB524301:NTB524305 OCX524301:OCX524305 OMT524301:OMT524305 OWP524301:OWP524305 PGL524301:PGL524305 PQH524301:PQH524305 QAD524301:QAD524305 QJZ524301:QJZ524305 QTV524301:QTV524305 RDR524301:RDR524305 RNN524301:RNN524305 RXJ524301:RXJ524305 SHF524301:SHF524305 SRB524301:SRB524305 TAX524301:TAX524305 TKT524301:TKT524305 TUP524301:TUP524305 UEL524301:UEL524305 UOH524301:UOH524305 UYD524301:UYD524305 VHZ524301:VHZ524305 VRV524301:VRV524305 WBR524301:WBR524305 WLN524301:WLN524305 WVJ524301:WVJ524305 B589823:B589827 IX589837:IX589841 ST589837:ST589841 ACP589837:ACP589841 AML589837:AML589841 AWH589837:AWH589841 BGD589837:BGD589841 BPZ589837:BPZ589841 BZV589837:BZV589841 CJR589837:CJR589841 CTN589837:CTN589841 DDJ589837:DDJ589841 DNF589837:DNF589841 DXB589837:DXB589841 EGX589837:EGX589841 EQT589837:EQT589841 FAP589837:FAP589841 FKL589837:FKL589841 FUH589837:FUH589841 GED589837:GED589841 GNZ589837:GNZ589841 GXV589837:GXV589841 HHR589837:HHR589841 HRN589837:HRN589841 IBJ589837:IBJ589841 ILF589837:ILF589841 IVB589837:IVB589841 JEX589837:JEX589841 JOT589837:JOT589841 JYP589837:JYP589841 KIL589837:KIL589841 KSH589837:KSH589841 LCD589837:LCD589841 LLZ589837:LLZ589841 LVV589837:LVV589841 MFR589837:MFR589841 MPN589837:MPN589841 MZJ589837:MZJ589841 NJF589837:NJF589841 NTB589837:NTB589841 OCX589837:OCX589841 OMT589837:OMT589841 OWP589837:OWP589841 PGL589837:PGL589841 PQH589837:PQH589841 QAD589837:QAD589841 QJZ589837:QJZ589841 QTV589837:QTV589841 RDR589837:RDR589841 RNN589837:RNN589841 RXJ589837:RXJ589841 SHF589837:SHF589841 SRB589837:SRB589841 TAX589837:TAX589841 TKT589837:TKT589841 TUP589837:TUP589841 UEL589837:UEL589841 UOH589837:UOH589841 UYD589837:UYD589841 VHZ589837:VHZ589841 VRV589837:VRV589841 WBR589837:WBR589841 WLN589837:WLN589841 WVJ589837:WVJ589841 B655359:B655363 IX655373:IX655377 ST655373:ST655377 ACP655373:ACP655377 AML655373:AML655377 AWH655373:AWH655377 BGD655373:BGD655377 BPZ655373:BPZ655377 BZV655373:BZV655377 CJR655373:CJR655377 CTN655373:CTN655377 DDJ655373:DDJ655377 DNF655373:DNF655377 DXB655373:DXB655377 EGX655373:EGX655377 EQT655373:EQT655377 FAP655373:FAP655377 FKL655373:FKL655377 FUH655373:FUH655377 GED655373:GED655377 GNZ655373:GNZ655377 GXV655373:GXV655377 HHR655373:HHR655377 HRN655373:HRN655377 IBJ655373:IBJ655377 ILF655373:ILF655377 IVB655373:IVB655377 JEX655373:JEX655377 JOT655373:JOT655377 JYP655373:JYP655377 KIL655373:KIL655377 KSH655373:KSH655377 LCD655373:LCD655377 LLZ655373:LLZ655377 LVV655373:LVV655377 MFR655373:MFR655377 MPN655373:MPN655377 MZJ655373:MZJ655377 NJF655373:NJF655377 NTB655373:NTB655377 OCX655373:OCX655377 OMT655373:OMT655377 OWP655373:OWP655377 PGL655373:PGL655377 PQH655373:PQH655377 QAD655373:QAD655377 QJZ655373:QJZ655377 QTV655373:QTV655377 RDR655373:RDR655377 RNN655373:RNN655377 RXJ655373:RXJ655377 SHF655373:SHF655377 SRB655373:SRB655377 TAX655373:TAX655377 TKT655373:TKT655377 TUP655373:TUP655377 UEL655373:UEL655377 UOH655373:UOH655377 UYD655373:UYD655377 VHZ655373:VHZ655377 VRV655373:VRV655377 WBR655373:WBR655377 WLN655373:WLN655377 WVJ655373:WVJ655377 B720895:B720899 IX720909:IX720913 ST720909:ST720913 ACP720909:ACP720913 AML720909:AML720913 AWH720909:AWH720913 BGD720909:BGD720913 BPZ720909:BPZ720913 BZV720909:BZV720913 CJR720909:CJR720913 CTN720909:CTN720913 DDJ720909:DDJ720913 DNF720909:DNF720913 DXB720909:DXB720913 EGX720909:EGX720913 EQT720909:EQT720913 FAP720909:FAP720913 FKL720909:FKL720913 FUH720909:FUH720913 GED720909:GED720913 GNZ720909:GNZ720913 GXV720909:GXV720913 HHR720909:HHR720913 HRN720909:HRN720913 IBJ720909:IBJ720913 ILF720909:ILF720913 IVB720909:IVB720913 JEX720909:JEX720913 JOT720909:JOT720913 JYP720909:JYP720913 KIL720909:KIL720913 KSH720909:KSH720913 LCD720909:LCD720913 LLZ720909:LLZ720913 LVV720909:LVV720913 MFR720909:MFR720913 MPN720909:MPN720913 MZJ720909:MZJ720913 NJF720909:NJF720913 NTB720909:NTB720913 OCX720909:OCX720913 OMT720909:OMT720913 OWP720909:OWP720913 PGL720909:PGL720913 PQH720909:PQH720913 QAD720909:QAD720913 QJZ720909:QJZ720913 QTV720909:QTV720913 RDR720909:RDR720913 RNN720909:RNN720913 RXJ720909:RXJ720913 SHF720909:SHF720913 SRB720909:SRB720913 TAX720909:TAX720913 TKT720909:TKT720913 TUP720909:TUP720913 UEL720909:UEL720913 UOH720909:UOH720913 UYD720909:UYD720913 VHZ720909:VHZ720913 VRV720909:VRV720913 WBR720909:WBR720913 WLN720909:WLN720913 WVJ720909:WVJ720913 B786431:B786435 IX786445:IX786449 ST786445:ST786449 ACP786445:ACP786449 AML786445:AML786449 AWH786445:AWH786449 BGD786445:BGD786449 BPZ786445:BPZ786449 BZV786445:BZV786449 CJR786445:CJR786449 CTN786445:CTN786449 DDJ786445:DDJ786449 DNF786445:DNF786449 DXB786445:DXB786449 EGX786445:EGX786449 EQT786445:EQT786449 FAP786445:FAP786449 FKL786445:FKL786449 FUH786445:FUH786449 GED786445:GED786449 GNZ786445:GNZ786449 GXV786445:GXV786449 HHR786445:HHR786449 HRN786445:HRN786449 IBJ786445:IBJ786449 ILF786445:ILF786449 IVB786445:IVB786449 JEX786445:JEX786449 JOT786445:JOT786449 JYP786445:JYP786449 KIL786445:KIL786449 KSH786445:KSH786449 LCD786445:LCD786449 LLZ786445:LLZ786449 LVV786445:LVV786449 MFR786445:MFR786449 MPN786445:MPN786449 MZJ786445:MZJ786449 NJF786445:NJF786449 NTB786445:NTB786449 OCX786445:OCX786449 OMT786445:OMT786449 OWP786445:OWP786449 PGL786445:PGL786449 PQH786445:PQH786449 QAD786445:QAD786449 QJZ786445:QJZ786449 QTV786445:QTV786449 RDR786445:RDR786449 RNN786445:RNN786449 RXJ786445:RXJ786449 SHF786445:SHF786449 SRB786445:SRB786449 TAX786445:TAX786449 TKT786445:TKT786449 TUP786445:TUP786449 UEL786445:UEL786449 UOH786445:UOH786449 UYD786445:UYD786449 VHZ786445:VHZ786449 VRV786445:VRV786449 WBR786445:WBR786449 WLN786445:WLN786449 WVJ786445:WVJ786449 B851967:B851971 IX851981:IX851985 ST851981:ST851985 ACP851981:ACP851985 AML851981:AML851985 AWH851981:AWH851985 BGD851981:BGD851985 BPZ851981:BPZ851985 BZV851981:BZV851985 CJR851981:CJR851985 CTN851981:CTN851985 DDJ851981:DDJ851985 DNF851981:DNF851985 DXB851981:DXB851985 EGX851981:EGX851985 EQT851981:EQT851985 FAP851981:FAP851985 FKL851981:FKL851985 FUH851981:FUH851985 GED851981:GED851985 GNZ851981:GNZ851985 GXV851981:GXV851985 HHR851981:HHR851985 HRN851981:HRN851985 IBJ851981:IBJ851985 ILF851981:ILF851985 IVB851981:IVB851985 JEX851981:JEX851985 JOT851981:JOT851985 JYP851981:JYP851985 KIL851981:KIL851985 KSH851981:KSH851985 LCD851981:LCD851985 LLZ851981:LLZ851985 LVV851981:LVV851985 MFR851981:MFR851985 MPN851981:MPN851985 MZJ851981:MZJ851985 NJF851981:NJF851985 NTB851981:NTB851985 OCX851981:OCX851985 OMT851981:OMT851985 OWP851981:OWP851985 PGL851981:PGL851985 PQH851981:PQH851985 QAD851981:QAD851985 QJZ851981:QJZ851985 QTV851981:QTV851985 RDR851981:RDR851985 RNN851981:RNN851985 RXJ851981:RXJ851985 SHF851981:SHF851985 SRB851981:SRB851985 TAX851981:TAX851985 TKT851981:TKT851985 TUP851981:TUP851985 UEL851981:UEL851985 UOH851981:UOH851985 UYD851981:UYD851985 VHZ851981:VHZ851985 VRV851981:VRV851985 WBR851981:WBR851985 WLN851981:WLN851985 WVJ851981:WVJ851985 B917503:B917507 IX917517:IX917521 ST917517:ST917521 ACP917517:ACP917521 AML917517:AML917521 AWH917517:AWH917521 BGD917517:BGD917521 BPZ917517:BPZ917521 BZV917517:BZV917521 CJR917517:CJR917521 CTN917517:CTN917521 DDJ917517:DDJ917521 DNF917517:DNF917521 DXB917517:DXB917521 EGX917517:EGX917521 EQT917517:EQT917521 FAP917517:FAP917521 FKL917517:FKL917521 FUH917517:FUH917521 GED917517:GED917521 GNZ917517:GNZ917521 GXV917517:GXV917521 HHR917517:HHR917521 HRN917517:HRN917521 IBJ917517:IBJ917521 ILF917517:ILF917521 IVB917517:IVB917521 JEX917517:JEX917521 JOT917517:JOT917521 JYP917517:JYP917521 KIL917517:KIL917521 KSH917517:KSH917521 LCD917517:LCD917521 LLZ917517:LLZ917521 LVV917517:LVV917521 MFR917517:MFR917521 MPN917517:MPN917521 MZJ917517:MZJ917521 NJF917517:NJF917521 NTB917517:NTB917521 OCX917517:OCX917521 OMT917517:OMT917521 OWP917517:OWP917521 PGL917517:PGL917521 PQH917517:PQH917521 QAD917517:QAD917521 QJZ917517:QJZ917521 QTV917517:QTV917521 RDR917517:RDR917521 RNN917517:RNN917521 RXJ917517:RXJ917521 SHF917517:SHF917521 SRB917517:SRB917521 TAX917517:TAX917521 TKT917517:TKT917521 TUP917517:TUP917521 UEL917517:UEL917521 UOH917517:UOH917521 UYD917517:UYD917521 VHZ917517:VHZ917521 VRV917517:VRV917521 WBR917517:WBR917521 WLN917517:WLN917521 WVJ917517:WVJ917521 B983039:B983043 IX983053:IX983057 ST983053:ST983057 ACP983053:ACP983057 AML983053:AML983057 AWH983053:AWH983057 BGD983053:BGD983057 BPZ983053:BPZ983057 BZV983053:BZV983057 CJR983053:CJR983057 CTN983053:CTN983057 DDJ983053:DDJ983057 DNF983053:DNF983057 DXB983053:DXB983057 EGX983053:EGX983057 EQT983053:EQT983057 FAP983053:FAP983057 FKL983053:FKL983057 FUH983053:FUH983057 GED983053:GED983057 GNZ983053:GNZ983057 GXV983053:GXV983057 HHR983053:HHR983057 HRN983053:HRN983057 IBJ983053:IBJ983057 ILF983053:ILF983057 IVB983053:IVB983057 JEX983053:JEX983057 JOT983053:JOT983057 JYP983053:JYP983057 KIL983053:KIL983057 KSH983053:KSH983057 LCD983053:LCD983057 LLZ983053:LLZ983057 LVV983053:LVV983057 MFR983053:MFR983057 MPN983053:MPN983057 MZJ983053:MZJ983057 NJF983053:NJF983057 NTB983053:NTB983057 OCX983053:OCX983057 OMT983053:OMT983057 OWP983053:OWP983057 PGL983053:PGL983057 PQH983053:PQH983057 QAD983053:QAD983057 QJZ983053:QJZ983057 QTV983053:QTV983057 RDR983053:RDR983057 RNN983053:RNN983057 RXJ983053:RXJ983057 SHF983053:SHF983057 SRB983053:SRB983057 TAX983053:TAX983057 TKT983053:TKT983057 TUP983053:TUP983057 UEL983053:UEL983057 UOH983053:UOH983057 UYD983053:UYD983057 VHZ983053:VHZ983057 VRV983053:VRV983057 WBR983053:WBR983057 WLN983053:WLN983057 C31:L31 C35:L38 C983049:J983049 K983063:L983063 C917513:J917513 K917527:L917527 C851977:J851977 K851991:L851991 C786441:J786441 K786455:L786455 C720905:J720905 K720919:L720919 C655369:J655369 K655383:L655383 C589833:J589833 K589847:L589847 C524297:J524297 K524311:L524311 C458761:J458761 K458775:L458775 C393225:J393225 K393239:L393239 C327689:J327689 K327703:L327703 C262153:J262153 K262167:L262167 C196617:J196617 K196631:L196631 C131081:J131081 K131095:L131095 C65545:J65545 K65559:L65559 C983057:J983064 C917521:J917528 C851985:J851992 C786449:J786456 C720913:J720920 C655377:J655384 C589841:J589848 C524305:J524312 C458769:J458776 C393233:J393240 C327697:J327704 C262161:J262168 C196625:J196632 C131089:J131096 C65553:J65560 I983069:J983070 K983083:L983084 I917533:J917534 K917547:L917548 I851997:J851998 K852011:L852012 I786461:J786462 K786475:L786476 I720925:J720926 K720939:L720940 I655389:J655390 K655403:L655404 I589853:J589854 K589867:L589868 I524317:J524318 K524331:L524332 I458781:J458782 K458795:L458796 I393245:J393246 K393259:L393260 I327709:J327710 K327723:L327724 I262173:J262174 K262187:L262188 I196637:J196638 K196651:L196652 I131101:J131102 K131115:L131116 I65565:J65566 K65579:L65580 D983038:J983038 K983052:L983052 D917502:J917502 K917516:L917516 D851966:J851966 K851980:L851980 D786430:J786430 K786444:L786444 D720894:J720894 K720908:L720908 D655358:J655358 K655372:L655372 D589822:J589822 K589836:L589836 D524286:J524286 K524300:L524300 D458750:J458750 K458764:L458764 D393214:J393214 K393228:L393228 D327678:J327678 K327692:L327692 D262142:J262142 K262156:L262156 D196606:J196606 K196620:L196620 D131070:J131070 K131084:L131084 D65534:J65534 K65548:L65548 I983065:J983065 K983071:L983079 I917529:J917529 K917535:L917543 I851993:J851993 K851999:L852007 I786457:J786457 K786463:L786471 I720921:J720921 K720927:L720935 I655385:J655385 K655391:L655399 I589849:J589849 K589855:L589863 I524313:J524313 K524319:L524327 I458777:J458777 K458783:L458791 I393241:J393241 K393247:L393255 I327705:J327705 K327711:L327719 I262169:J262169 K262175:L262183 I196633:J196633 K196639:L196647 I131097:J131097 K131103:L131111 I65561:J65561 K65567:L65575 C983053:J983054 K983067:L983068 C917517:J917518 K917531:L917532 C851981:J851982 K851995:L851996 C786445:J786446 K786459:L786460 C720909:J720910 K720923:L720924 C655373:J655374 K655387:L655388 C589837:J589838 K589851:L589852 C524301:J524302 K524315:L524316 C458765:J458766 K458779:L458780 C393229:J393230 K393243:L393244 C327693:J327694 K327707:L327708 C262157:J262158 K262171:L262172 C196621:J196622 K196635:L196636 WVJ23:WVJ47 WLN23:WLN47 WBR23:WBR47 VRV23:VRV47 VHZ23:VHZ47 UYD23:UYD47 UOH23:UOH47 UEL23:UEL47 TUP23:TUP47 TKT23:TKT47 TAX23:TAX47 SRB23:SRB47 SHF23:SHF47 RXJ23:RXJ47 RNN23:RNN47 RDR23:RDR47 QTV23:QTV47 QJZ23:QJZ47 QAD23:QAD47 PQH23:PQH47 PGL23:PGL47 OWP23:OWP47 OMT23:OMT47 OCX23:OCX47 NTB23:NTB47 NJF23:NJF47 MZJ23:MZJ47 MPN23:MPN47 MFR23:MFR47 LVV23:LVV47 LLZ23:LLZ47 LCD23:LCD47 KSH23:KSH47 KIL23:KIL47 JYP23:JYP47 JOT23:JOT47 JEX23:JEX47 IVB23:IVB47 ILF23:ILF47 IBJ23:IBJ47 HRN23:HRN47 HHR23:HHR47 GXV23:GXV47 GNZ23:GNZ47 GED23:GED47 FUH23:FUH47 FKL23:FKL47 FAP23:FAP47 EQT23:EQT47 EGX23:EGX47 DXB23:DXB47 DNF23:DNF47 DDJ23:DDJ47 CTN23:CTN47 CJR23:CJR47 BZV23:BZV47 BPZ23:BPZ47 BGD23:BGD47 AWH23:AWH47 AML23:AML47 ACP23:ACP47 ST23:ST47 IX23:IX47 B13:B17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F449-7DF6-42EF-8417-8B7834414485}">
  <dimension ref="A1"/>
  <sheetViews>
    <sheetView topLeftCell="A10" workbookViewId="0">
      <selection activeCell="Q33" sqref="Q33"/>
    </sheetView>
  </sheetViews>
  <sheetFormatPr defaultRowHeight="12.75"/>
  <sheetData/>
  <sheetProtection sheet="1" objects="1" scenarios="1"/>
  <pageMargins left="0.7" right="0.7" top="0.75" bottom="0.75" header="0.3" footer="0.3"/>
  <headerFooter>
    <oddFooter>&amp;L_x000D_&amp;1#&amp;"Calibri"&amp;11&amp;K000000 Classification: Public</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CAF71-A6AB-470F-A4C2-1E31BC0D198A}">
  <dimension ref="A1"/>
  <sheetViews>
    <sheetView workbookViewId="0"/>
  </sheetViews>
  <sheetFormatPr defaultRowHeight="12.75"/>
  <sheetData/>
  <sheetProtection sheet="1" objects="1" scenarios="1"/>
  <pageMargins left="0.7" right="0.7" top="0.75" bottom="0.75" header="0.3" footer="0.3"/>
  <headerFooter>
    <oddFooter>&amp;L_x000D_&amp;1#&amp;"Calibri"&amp;11&amp;K000000 Classification: Public</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Instructions </vt:lpstr>
      <vt:lpstr>B.07 JMFSS</vt:lpstr>
      <vt:lpstr>B.09a Lot Report</vt:lpstr>
      <vt:lpstr>Data</vt:lpstr>
      <vt:lpstr>Price Adjustments</vt:lpstr>
      <vt:lpstr>Gradation Price Adj.</vt:lpstr>
      <vt:lpstr>B.07 Sample</vt:lpstr>
      <vt:lpstr>B.09a Sample</vt:lpstr>
      <vt:lpstr>'B.07 JMFSS'!Print_Area</vt:lpstr>
      <vt:lpstr>'B.09a Lot Report'!Print_Area</vt:lpstr>
      <vt:lpstr>'Gradation Price Adj.'!Print_Area</vt:lpstr>
      <vt:lpstr>'Instructions '!Print_Area</vt:lpstr>
      <vt:lpstr>'Price Adjustments'!Print_Area</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B-09a-Marshall Lot Paving Report Properties</dc:title>
  <dc:subject>Marshall Lot Paving</dc:subject>
  <dc:creator>Transportation and Economic Corridors</dc:creator>
  <cp:keywords>Security Classification:Public</cp:keywords>
  <cp:lastModifiedBy>Glenda Kuziemsky</cp:lastModifiedBy>
  <cp:lastPrinted>2024-12-09T23:12:31Z</cp:lastPrinted>
  <dcterms:created xsi:type="dcterms:W3CDTF">2024-06-05T15:34:43Z</dcterms:created>
  <dcterms:modified xsi:type="dcterms:W3CDTF">2025-02-26T16:09:08Z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c3ebf9-3c2f-4745-a75f-55836bdb736f_Enabled">
    <vt:lpwstr>true</vt:lpwstr>
  </property>
  <property fmtid="{D5CDD505-2E9C-101B-9397-08002B2CF9AE}" pid="3" name="MSIP_Label_60c3ebf9-3c2f-4745-a75f-55836bdb736f_SetDate">
    <vt:lpwstr>2025-01-08T16:04:12Z</vt:lpwstr>
  </property>
  <property fmtid="{D5CDD505-2E9C-101B-9397-08002B2CF9AE}" pid="4" name="MSIP_Label_60c3ebf9-3c2f-4745-a75f-55836bdb736f_Method">
    <vt:lpwstr>Privileged</vt:lpwstr>
  </property>
  <property fmtid="{D5CDD505-2E9C-101B-9397-08002B2CF9AE}" pid="5" name="MSIP_Label_60c3ebf9-3c2f-4745-a75f-55836bdb736f_Name">
    <vt:lpwstr>Public</vt:lpwstr>
  </property>
  <property fmtid="{D5CDD505-2E9C-101B-9397-08002B2CF9AE}" pid="6" name="MSIP_Label_60c3ebf9-3c2f-4745-a75f-55836bdb736f_SiteId">
    <vt:lpwstr>2bb51c06-af9b-42c5-8bf5-3c3b7b10850b</vt:lpwstr>
  </property>
  <property fmtid="{D5CDD505-2E9C-101B-9397-08002B2CF9AE}" pid="7" name="MSIP_Label_60c3ebf9-3c2f-4745-a75f-55836bdb736f_ActionId">
    <vt:lpwstr>b59512aa-250a-41d4-b2dc-3ea9d8183cfd</vt:lpwstr>
  </property>
  <property fmtid="{D5CDD505-2E9C-101B-9397-08002B2CF9AE}" pid="8" name="MSIP_Label_60c3ebf9-3c2f-4745-a75f-55836bdb736f_ContentBits">
    <vt:lpwstr>2</vt:lpwstr>
  </property>
</Properties>
</file>