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A\MyDocs\D\Duanita.Walker\"/>
    </mc:Choice>
  </mc:AlternateContent>
  <bookViews>
    <workbookView xWindow="0" yWindow="0" windowWidth="18870" windowHeight="7590"/>
  </bookViews>
  <sheets>
    <sheet name="Cover Page" sheetId="6" r:id="rId1"/>
    <sheet name="BLENDREV" sheetId="1" r:id="rId2"/>
    <sheet name="NETBKCAL" sheetId="2" r:id="rId3"/>
    <sheet name="DILUENT" sheetId="3" r:id="rId4"/>
    <sheet name="TRANSCST" sheetId="4" r:id="rId5"/>
    <sheet name="OOSPREV" sheetId="5" r:id="rId6"/>
    <sheet name="Summary" sheetId="7" r:id="rId7"/>
    <sheet name="Validation" sheetId="9" state="hidden" r:id="rId8"/>
    <sheet name="ADMIN" sheetId="10" r:id="rId9"/>
  </sheets>
  <definedNames>
    <definedName name="Customer">Validation!$R$4:$R$7</definedName>
    <definedName name="Diluents">Validation!$J$4:$J$8</definedName>
    <definedName name="Location">Validation!$T$4:$T$13</definedName>
    <definedName name="Months">OFFSET(Validation!$D$4,0,0,RIGHT('Cover Page'!$C$11,1)*3,1)</definedName>
    <definedName name="OriginType">Validation!$X$4:$X$7</definedName>
    <definedName name="PipeProducts">Validation!$H$4:$H$7</definedName>
    <definedName name="_xlnm.Print_Area" localSheetId="1">BLENDREV!$A$1:$K$51</definedName>
    <definedName name="_xlnm.Print_Area" localSheetId="0">'Cover Page'!$A$1:$N$44</definedName>
    <definedName name="_xlnm.Print_Area" localSheetId="3">DILUENT!$A$1:$K$48</definedName>
    <definedName name="_xlnm.Print_Area" localSheetId="2">NETBKCAL!$A$1:$J$48</definedName>
    <definedName name="_xlnm.Print_Area" localSheetId="5">OOSPREV!$A$1:$K$48</definedName>
    <definedName name="_xlnm.Print_Area" localSheetId="6">Summary!$A$1:$K$75</definedName>
    <definedName name="_xlnm.Print_Area" localSheetId="4">TRANSCST!$A$1:$L$48</definedName>
    <definedName name="Products">Validation!$F$4:$F$9</definedName>
    <definedName name="Streams">Validation!$B$4:$B$45</definedName>
    <definedName name="Transaction">Validation!$V$4:$V$5</definedName>
    <definedName name="Transportation">Validation!$P$4:$P$7</definedName>
    <definedName name="Type">Validation!$N$4:$N$9</definedName>
    <definedName name="Years">Validation!$L$4:$L$14</definedName>
  </definedNames>
  <calcPr calcId="162913" iterate="1"/>
</workbook>
</file>

<file path=xl/calcChain.xml><?xml version="1.0" encoding="utf-8"?>
<calcChain xmlns="http://schemas.openxmlformats.org/spreadsheetml/2006/main">
  <c r="C28" i="10" l="1"/>
  <c r="C19" i="10"/>
  <c r="C12" i="10"/>
  <c r="C11" i="10"/>
  <c r="C8" i="10"/>
  <c r="C9" i="10"/>
  <c r="C10" i="10"/>
  <c r="C31" i="10"/>
  <c r="C25" i="10"/>
  <c r="C22" i="10"/>
  <c r="J2" i="7"/>
  <c r="K2" i="7"/>
  <c r="K1" i="7"/>
  <c r="J1" i="7"/>
  <c r="J2" i="5"/>
  <c r="K2" i="5"/>
  <c r="K1" i="5"/>
  <c r="J1" i="5"/>
  <c r="K2" i="4"/>
  <c r="L2" i="4"/>
  <c r="L1" i="4"/>
  <c r="K1" i="4"/>
  <c r="J2" i="3"/>
  <c r="K2" i="3"/>
  <c r="K1" i="3"/>
  <c r="J1" i="3"/>
  <c r="I2" i="2"/>
  <c r="J2" i="2"/>
  <c r="J1" i="2"/>
  <c r="I1" i="2"/>
  <c r="J2" i="1"/>
  <c r="K2" i="1"/>
  <c r="K1" i="1"/>
  <c r="J1" i="1"/>
  <c r="N2" i="6"/>
  <c r="N1" i="6"/>
  <c r="M2" i="6"/>
  <c r="M1" i="6"/>
  <c r="I13" i="4"/>
  <c r="D9" i="7"/>
  <c r="I5" i="5"/>
  <c r="I5" i="4"/>
  <c r="I5" i="3"/>
  <c r="I5" i="2"/>
  <c r="E7" i="7"/>
  <c r="D7" i="7"/>
  <c r="D5" i="7"/>
  <c r="D5" i="5"/>
  <c r="D5" i="4"/>
  <c r="D5" i="3"/>
  <c r="D5" i="2"/>
  <c r="I5" i="1"/>
  <c r="D5" i="1"/>
  <c r="I14" i="4"/>
  <c r="I15" i="4"/>
  <c r="D4" i="9"/>
  <c r="D5" i="9"/>
  <c r="D6" i="9"/>
  <c r="D7" i="9"/>
  <c r="D8" i="9"/>
  <c r="D9" i="9"/>
  <c r="D10" i="9"/>
  <c r="D11" i="9"/>
  <c r="D12" i="9"/>
  <c r="D13" i="9"/>
  <c r="D14" i="9"/>
  <c r="D15" i="9"/>
  <c r="J5" i="7"/>
  <c r="J7" i="7"/>
  <c r="B16" i="7"/>
  <c r="D16" i="7" s="1"/>
  <c r="C16" i="7"/>
  <c r="D7" i="5"/>
  <c r="D8" i="5"/>
  <c r="D10" i="5"/>
  <c r="F10" i="5"/>
  <c r="D7" i="4"/>
  <c r="D8" i="4"/>
  <c r="D10" i="4"/>
  <c r="F10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D7" i="3"/>
  <c r="D8" i="3"/>
  <c r="D10" i="3"/>
  <c r="F10" i="3"/>
  <c r="D7" i="2"/>
  <c r="D8" i="2"/>
  <c r="D10" i="2"/>
  <c r="F10" i="2"/>
  <c r="D7" i="1"/>
  <c r="D8" i="1"/>
  <c r="D10" i="1"/>
  <c r="F10" i="1"/>
  <c r="B64" i="7"/>
  <c r="D64" i="7" s="1"/>
  <c r="B48" i="7"/>
  <c r="C64" i="7"/>
  <c r="E64" i="7" s="1"/>
  <c r="C48" i="7" l="1"/>
  <c r="D48" i="7"/>
  <c r="G48" i="7"/>
  <c r="G32" i="7"/>
  <c r="E16" i="7"/>
  <c r="B32" i="7"/>
  <c r="G64" i="7"/>
  <c r="B17" i="7"/>
  <c r="E48" i="7" l="1"/>
  <c r="G65" i="7"/>
  <c r="B18" i="7"/>
  <c r="B65" i="7"/>
  <c r="G33" i="7"/>
  <c r="C17" i="7"/>
  <c r="G49" i="7"/>
  <c r="D17" i="7"/>
  <c r="B49" i="7"/>
  <c r="E17" i="7"/>
  <c r="B33" i="7"/>
  <c r="F16" i="7"/>
  <c r="H64" i="7"/>
  <c r="J64" i="7" s="1"/>
  <c r="I64" i="7"/>
  <c r="I48" i="7"/>
  <c r="H48" i="7"/>
  <c r="J48" i="7" s="1"/>
  <c r="D32" i="7"/>
  <c r="E32" i="7" s="1"/>
  <c r="H16" i="7" s="1"/>
  <c r="J16" i="7" s="1"/>
  <c r="C32" i="7"/>
  <c r="G16" i="7" s="1"/>
  <c r="I32" i="7" l="1"/>
  <c r="D49" i="7"/>
  <c r="C49" i="7"/>
  <c r="H32" i="7"/>
  <c r="J32" i="7" s="1"/>
  <c r="I16" i="7"/>
  <c r="C33" i="7"/>
  <c r="G17" i="7" s="1"/>
  <c r="D33" i="7"/>
  <c r="E33" i="7" s="1"/>
  <c r="H17" i="7" s="1"/>
  <c r="J17" i="7" s="1"/>
  <c r="I49" i="7"/>
  <c r="H49" i="7"/>
  <c r="J49" i="7" s="1"/>
  <c r="E18" i="7"/>
  <c r="G66" i="7"/>
  <c r="B19" i="7"/>
  <c r="B50" i="7"/>
  <c r="B34" i="7"/>
  <c r="D18" i="7"/>
  <c r="G50" i="7"/>
  <c r="C18" i="7"/>
  <c r="B66" i="7"/>
  <c r="G34" i="7"/>
  <c r="F17" i="7"/>
  <c r="H65" i="7"/>
  <c r="J65" i="7" s="1"/>
  <c r="I65" i="7"/>
  <c r="C65" i="7"/>
  <c r="E65" i="7" s="1"/>
  <c r="D65" i="7"/>
  <c r="I33" i="7" l="1"/>
  <c r="C66" i="7"/>
  <c r="E66" i="7" s="1"/>
  <c r="D66" i="7"/>
  <c r="C34" i="7"/>
  <c r="G18" i="7" s="1"/>
  <c r="I18" i="7" s="1"/>
  <c r="D34" i="7"/>
  <c r="E34" i="7" s="1"/>
  <c r="H18" i="7" s="1"/>
  <c r="I17" i="7"/>
  <c r="C50" i="7"/>
  <c r="D50" i="7"/>
  <c r="I66" i="7"/>
  <c r="H66" i="7"/>
  <c r="J66" i="7" s="1"/>
  <c r="H33" i="7"/>
  <c r="J33" i="7" s="1"/>
  <c r="E49" i="7"/>
  <c r="F18" i="7"/>
  <c r="J18" i="7"/>
  <c r="H50" i="7"/>
  <c r="J50" i="7" s="1"/>
  <c r="I50" i="7"/>
  <c r="B20" i="7"/>
  <c r="B51" i="7"/>
  <c r="G51" i="7"/>
  <c r="G67" i="7"/>
  <c r="C19" i="7"/>
  <c r="G35" i="7"/>
  <c r="D19" i="7"/>
  <c r="B35" i="7"/>
  <c r="B67" i="7"/>
  <c r="E19" i="7"/>
  <c r="C67" i="7" l="1"/>
  <c r="E67" i="7" s="1"/>
  <c r="D67" i="7"/>
  <c r="B68" i="7"/>
  <c r="C20" i="7"/>
  <c r="E20" i="7"/>
  <c r="D20" i="7"/>
  <c r="G68" i="7"/>
  <c r="B36" i="7"/>
  <c r="G52" i="7"/>
  <c r="B52" i="7"/>
  <c r="B21" i="7"/>
  <c r="G36" i="7"/>
  <c r="H51" i="7"/>
  <c r="J51" i="7" s="1"/>
  <c r="I51" i="7"/>
  <c r="E50" i="7"/>
  <c r="H34" i="7"/>
  <c r="J34" i="7" s="1"/>
  <c r="F19" i="7"/>
  <c r="C51" i="7"/>
  <c r="D51" i="7"/>
  <c r="C35" i="7"/>
  <c r="G19" i="7" s="1"/>
  <c r="I19" i="7" s="1"/>
  <c r="D35" i="7"/>
  <c r="E35" i="7" s="1"/>
  <c r="H19" i="7" s="1"/>
  <c r="J19" i="7" s="1"/>
  <c r="H67" i="7"/>
  <c r="J67" i="7" s="1"/>
  <c r="I67" i="7"/>
  <c r="I34" i="7"/>
  <c r="H35" i="7" l="1"/>
  <c r="J35" i="7" s="1"/>
  <c r="E51" i="7"/>
  <c r="I52" i="7"/>
  <c r="H52" i="7"/>
  <c r="J52" i="7" s="1"/>
  <c r="F20" i="7"/>
  <c r="I35" i="7"/>
  <c r="D36" i="7"/>
  <c r="E36" i="7" s="1"/>
  <c r="H20" i="7" s="1"/>
  <c r="J20" i="7" s="1"/>
  <c r="C36" i="7"/>
  <c r="G20" i="7" s="1"/>
  <c r="E21" i="7"/>
  <c r="G69" i="7"/>
  <c r="B37" i="7"/>
  <c r="D21" i="7"/>
  <c r="B53" i="7"/>
  <c r="B69" i="7"/>
  <c r="G37" i="7"/>
  <c r="B22" i="7"/>
  <c r="C21" i="7"/>
  <c r="G53" i="7"/>
  <c r="H68" i="7"/>
  <c r="J68" i="7" s="1"/>
  <c r="I68" i="7"/>
  <c r="C68" i="7"/>
  <c r="E68" i="7" s="1"/>
  <c r="D68" i="7"/>
  <c r="D52" i="7"/>
  <c r="C52" i="7"/>
  <c r="F21" i="7" l="1"/>
  <c r="E52" i="7"/>
  <c r="H36" i="7"/>
  <c r="J36" i="7" s="1"/>
  <c r="I36" i="7"/>
  <c r="C37" i="7"/>
  <c r="G21" i="7" s="1"/>
  <c r="D37" i="7"/>
  <c r="E37" i="7" s="1"/>
  <c r="H21" i="7" s="1"/>
  <c r="J21" i="7" s="1"/>
  <c r="C53" i="7"/>
  <c r="D53" i="7"/>
  <c r="I53" i="7"/>
  <c r="H53" i="7"/>
  <c r="J53" i="7" s="1"/>
  <c r="C69" i="7"/>
  <c r="E69" i="7" s="1"/>
  <c r="D69" i="7"/>
  <c r="I69" i="7"/>
  <c r="H69" i="7"/>
  <c r="J69" i="7" s="1"/>
  <c r="B38" i="7"/>
  <c r="E22" i="7"/>
  <c r="B70" i="7"/>
  <c r="B23" i="7"/>
  <c r="G70" i="7"/>
  <c r="C22" i="7"/>
  <c r="B54" i="7"/>
  <c r="G54" i="7"/>
  <c r="G38" i="7"/>
  <c r="D22" i="7"/>
  <c r="I20" i="7"/>
  <c r="I21" i="7" l="1"/>
  <c r="C54" i="7"/>
  <c r="D54" i="7"/>
  <c r="D70" i="7"/>
  <c r="C70" i="7"/>
  <c r="E70" i="7" s="1"/>
  <c r="I70" i="7"/>
  <c r="H70" i="7"/>
  <c r="J70" i="7" s="1"/>
  <c r="C38" i="7"/>
  <c r="G22" i="7" s="1"/>
  <c r="I22" i="7" s="1"/>
  <c r="D38" i="7"/>
  <c r="E38" i="7" s="1"/>
  <c r="H22" i="7" s="1"/>
  <c r="E53" i="7"/>
  <c r="H37" i="7"/>
  <c r="J37" i="7" s="1"/>
  <c r="I54" i="7"/>
  <c r="H54" i="7"/>
  <c r="J54" i="7" s="1"/>
  <c r="B24" i="7"/>
  <c r="B55" i="7"/>
  <c r="G39" i="7"/>
  <c r="E23" i="7"/>
  <c r="G71" i="7"/>
  <c r="D23" i="7"/>
  <c r="G55" i="7"/>
  <c r="C23" i="7"/>
  <c r="B71" i="7"/>
  <c r="B39" i="7"/>
  <c r="F22" i="7"/>
  <c r="J22" i="7"/>
  <c r="I37" i="7"/>
  <c r="D71" i="7" l="1"/>
  <c r="C71" i="7"/>
  <c r="E71" i="7" s="1"/>
  <c r="I71" i="7"/>
  <c r="H71" i="7"/>
  <c r="J71" i="7" s="1"/>
  <c r="H38" i="7"/>
  <c r="J38" i="7" s="1"/>
  <c r="E54" i="7"/>
  <c r="F23" i="7"/>
  <c r="E24" i="7"/>
  <c r="D24" i="7"/>
  <c r="G40" i="7"/>
  <c r="G72" i="7"/>
  <c r="B25" i="7"/>
  <c r="B72" i="7"/>
  <c r="G56" i="7"/>
  <c r="B40" i="7"/>
  <c r="B56" i="7"/>
  <c r="C24" i="7"/>
  <c r="H55" i="7"/>
  <c r="J55" i="7" s="1"/>
  <c r="I55" i="7"/>
  <c r="D39" i="7"/>
  <c r="E39" i="7" s="1"/>
  <c r="H23" i="7" s="1"/>
  <c r="J23" i="7" s="1"/>
  <c r="C39" i="7"/>
  <c r="G23" i="7" s="1"/>
  <c r="I23" i="7" s="1"/>
  <c r="C55" i="7"/>
  <c r="D55" i="7"/>
  <c r="I38" i="7"/>
  <c r="C56" i="7" l="1"/>
  <c r="D56" i="7"/>
  <c r="B26" i="7"/>
  <c r="E25" i="7"/>
  <c r="B57" i="7"/>
  <c r="D25" i="7"/>
  <c r="G41" i="7"/>
  <c r="B73" i="7"/>
  <c r="C25" i="7"/>
  <c r="G57" i="7"/>
  <c r="B41" i="7"/>
  <c r="G73" i="7"/>
  <c r="F24" i="7"/>
  <c r="I39" i="7"/>
  <c r="C40" i="7"/>
  <c r="G24" i="7" s="1"/>
  <c r="D40" i="7"/>
  <c r="E40" i="7" s="1"/>
  <c r="H24" i="7" s="1"/>
  <c r="J24" i="7" s="1"/>
  <c r="H72" i="7"/>
  <c r="J72" i="7" s="1"/>
  <c r="I72" i="7"/>
  <c r="D72" i="7"/>
  <c r="C72" i="7"/>
  <c r="E72" i="7" s="1"/>
  <c r="H39" i="7"/>
  <c r="J39" i="7" s="1"/>
  <c r="E55" i="7"/>
  <c r="I56" i="7"/>
  <c r="H56" i="7"/>
  <c r="J56" i="7" s="1"/>
  <c r="I40" i="7" l="1"/>
  <c r="I57" i="7"/>
  <c r="H57" i="7"/>
  <c r="J57" i="7" s="1"/>
  <c r="I24" i="7"/>
  <c r="I73" i="7"/>
  <c r="H73" i="7"/>
  <c r="J73" i="7" s="1"/>
  <c r="C73" i="7"/>
  <c r="E73" i="7" s="1"/>
  <c r="D73" i="7"/>
  <c r="F25" i="7"/>
  <c r="D41" i="7"/>
  <c r="E41" i="7" s="1"/>
  <c r="H25" i="7" s="1"/>
  <c r="J25" i="7" s="1"/>
  <c r="C41" i="7"/>
  <c r="G25" i="7" s="1"/>
  <c r="B27" i="7"/>
  <c r="G74" i="7"/>
  <c r="C26" i="7"/>
  <c r="E26" i="7"/>
  <c r="B74" i="7"/>
  <c r="G42" i="7"/>
  <c r="G58" i="7"/>
  <c r="B58" i="7"/>
  <c r="B42" i="7"/>
  <c r="D26" i="7"/>
  <c r="D57" i="7"/>
  <c r="C57" i="7"/>
  <c r="E56" i="7"/>
  <c r="H40" i="7"/>
  <c r="J40" i="7" s="1"/>
  <c r="I41" i="7" l="1"/>
  <c r="I58" i="7"/>
  <c r="H58" i="7"/>
  <c r="J58" i="7" s="1"/>
  <c r="H74" i="7"/>
  <c r="J74" i="7" s="1"/>
  <c r="I74" i="7"/>
  <c r="D42" i="7"/>
  <c r="E42" i="7" s="1"/>
  <c r="H26" i="7" s="1"/>
  <c r="C42" i="7"/>
  <c r="G26" i="7" s="1"/>
  <c r="I26" i="7" s="1"/>
  <c r="C74" i="7"/>
  <c r="E74" i="7" s="1"/>
  <c r="D74" i="7"/>
  <c r="E27" i="7"/>
  <c r="G75" i="7"/>
  <c r="B75" i="7"/>
  <c r="G43" i="7"/>
  <c r="B43" i="7"/>
  <c r="C27" i="7"/>
  <c r="B59" i="7"/>
  <c r="D27" i="7"/>
  <c r="G59" i="7"/>
  <c r="H41" i="7"/>
  <c r="J41" i="7" s="1"/>
  <c r="E57" i="7"/>
  <c r="D58" i="7"/>
  <c r="C58" i="7"/>
  <c r="F26" i="7"/>
  <c r="J26" i="7"/>
  <c r="I25" i="7"/>
  <c r="E58" i="7" l="1"/>
  <c r="H42" i="7"/>
  <c r="J42" i="7" s="1"/>
  <c r="H59" i="7"/>
  <c r="J59" i="7" s="1"/>
  <c r="I59" i="7"/>
  <c r="D43" i="7"/>
  <c r="E43" i="7" s="1"/>
  <c r="H27" i="7" s="1"/>
  <c r="J27" i="7" s="1"/>
  <c r="C43" i="7"/>
  <c r="G27" i="7" s="1"/>
  <c r="I27" i="7" s="1"/>
  <c r="F27" i="7"/>
  <c r="I42" i="7"/>
  <c r="I75" i="7"/>
  <c r="H75" i="7"/>
  <c r="J75" i="7" s="1"/>
  <c r="C59" i="7"/>
  <c r="D59" i="7"/>
  <c r="D75" i="7"/>
  <c r="C75" i="7"/>
  <c r="E75" i="7" s="1"/>
  <c r="I43" i="7" l="1"/>
  <c r="H43" i="7"/>
  <c r="J43" i="7" s="1"/>
  <c r="E59" i="7"/>
</calcChain>
</file>

<file path=xl/sharedStrings.xml><?xml version="1.0" encoding="utf-8"?>
<sst xmlns="http://schemas.openxmlformats.org/spreadsheetml/2006/main" count="298" uniqueCount="199">
  <si>
    <t>Cost Analysis and Reporting Enhancement (CARE)</t>
  </si>
  <si>
    <t>Stream:</t>
  </si>
  <si>
    <t>Operator Name:</t>
  </si>
  <si>
    <t>Operator ID:</t>
  </si>
  <si>
    <t>For the Period:</t>
  </si>
  <si>
    <t>to</t>
  </si>
  <si>
    <t>Month of Sale</t>
  </si>
  <si>
    <t>Arms Length Transaction (%)</t>
  </si>
  <si>
    <t>Blend Volume (m3)</t>
  </si>
  <si>
    <t>Diluent Type</t>
  </si>
  <si>
    <t>Shrinkage Volume (m3)</t>
  </si>
  <si>
    <t>Month of Supply</t>
  </si>
  <si>
    <t>Diluent Pool Location</t>
  </si>
  <si>
    <t>Price (C$/m3)</t>
  </si>
  <si>
    <t>Mode of Transportation</t>
  </si>
  <si>
    <t>Transportation Cost (C$)</t>
  </si>
  <si>
    <t>Month</t>
  </si>
  <si>
    <t>Product</t>
  </si>
  <si>
    <t>Arms Length Transaction (Yes/No)</t>
  </si>
  <si>
    <t>Destination (Title Transfer)</t>
  </si>
  <si>
    <t>Point of Sale</t>
  </si>
  <si>
    <t>Diluent Volume (m3) (Per Type)</t>
  </si>
  <si>
    <t>Diluent Price (C$/m3) (Per Type)</t>
  </si>
  <si>
    <t>Diluent Sent Back to Project (Yes/No)</t>
  </si>
  <si>
    <t>Volume (m3)</t>
  </si>
  <si>
    <t>Origin</t>
  </si>
  <si>
    <t>Destination</t>
  </si>
  <si>
    <t>Transportation Costs (C$)</t>
  </si>
  <si>
    <t>Price (C$/unit)</t>
  </si>
  <si>
    <t>Other Handling Costs (C$)</t>
  </si>
  <si>
    <t>Stream Name:</t>
  </si>
  <si>
    <t>Reporting Period:</t>
  </si>
  <si>
    <t>List of Projects in Stream:</t>
  </si>
  <si>
    <t>Q1</t>
  </si>
  <si>
    <t>etc.</t>
  </si>
  <si>
    <t>Netback Price</t>
  </si>
  <si>
    <t>Notes:</t>
  </si>
  <si>
    <t>OSR Number</t>
  </si>
  <si>
    <t>Project Name</t>
  </si>
  <si>
    <t>Sulphur (CCB)</t>
  </si>
  <si>
    <t>Density (CCB) in kg/m3</t>
  </si>
  <si>
    <t>TAN (CCB) in mg KOH/g</t>
  </si>
  <si>
    <t>Q2</t>
  </si>
  <si>
    <t>Q3</t>
  </si>
  <si>
    <t>Q4</t>
  </si>
  <si>
    <t>Bitumen</t>
  </si>
  <si>
    <t>If Other Stream:</t>
  </si>
  <si>
    <t>Includes Diluent Return? (Yes/No)</t>
  </si>
  <si>
    <t>AWB - Access Western Blend</t>
  </si>
  <si>
    <t>BR - Bow River</t>
  </si>
  <si>
    <t>CLB - Cold Lake Blend</t>
  </si>
  <si>
    <t>LLB - Lloyd Blend</t>
  </si>
  <si>
    <t>LLK - Lloyd Blend Kerrobert</t>
  </si>
  <si>
    <t>MSO - Mixed Sour Oil</t>
  </si>
  <si>
    <t>SH - Seal Heavy</t>
  </si>
  <si>
    <t>SHB - Surmont Heavy Blend</t>
  </si>
  <si>
    <t>PRB - Peace River Blend</t>
  </si>
  <si>
    <t>SCO</t>
  </si>
  <si>
    <t>Dilbit</t>
  </si>
  <si>
    <t>Products</t>
  </si>
  <si>
    <t>Streams</t>
  </si>
  <si>
    <t>Diluents</t>
  </si>
  <si>
    <t>Synbit</t>
  </si>
  <si>
    <t>Syndilbit</t>
  </si>
  <si>
    <t>Other – See Notes</t>
  </si>
  <si>
    <t>condensate</t>
  </si>
  <si>
    <t>butane</t>
  </si>
  <si>
    <t>OSN</t>
  </si>
  <si>
    <t>Volume</t>
  </si>
  <si>
    <t>Months</t>
  </si>
  <si>
    <t>Revenue Forms Summary</t>
  </si>
  <si>
    <t>Diluent Ratio Calculator</t>
  </si>
  <si>
    <t>Diluent Ratio</t>
  </si>
  <si>
    <t>Current Reporting Period:</t>
  </si>
  <si>
    <t>Years</t>
  </si>
  <si>
    <t>Transportation Cost per m3</t>
  </si>
  <si>
    <t>BIT - Bitumen</t>
  </si>
  <si>
    <t>CSB - Christina Lake Synbit</t>
  </si>
  <si>
    <t>ELS - Edmonton Light Sour</t>
  </si>
  <si>
    <t>FBT - Firebag Bitumen</t>
  </si>
  <si>
    <t>FHR - FHR Heavy</t>
  </si>
  <si>
    <t>JSB - Joslyn Blend</t>
  </si>
  <si>
    <t>LLE - Echo</t>
  </si>
  <si>
    <t>MKH - MacKay River Dilbit</t>
  </si>
  <si>
    <t>MKHS - MacKay River Synbit</t>
  </si>
  <si>
    <t>MPO - Peace River Sour</t>
  </si>
  <si>
    <t>MSW - Mixed Sweeet Blend</t>
  </si>
  <si>
    <t>PBS - Pine Blend</t>
  </si>
  <si>
    <t>PSH - Long Lake Heavy Dilsynbit</t>
  </si>
  <si>
    <t>WCB - Western Canadian Blend</t>
  </si>
  <si>
    <t>WH - Wabasca Heavy</t>
  </si>
  <si>
    <t>Total Consideration</t>
  </si>
  <si>
    <t>Handling Charge</t>
  </si>
  <si>
    <t>Total Disposition</t>
  </si>
  <si>
    <t>Unit Price</t>
  </si>
  <si>
    <t>Blend Volume</t>
  </si>
  <si>
    <t>Diluent Volume</t>
  </si>
  <si>
    <t>Diluent Value</t>
  </si>
  <si>
    <t>Arms Length</t>
  </si>
  <si>
    <t>Transportation Cost Calculator</t>
  </si>
  <si>
    <t>Cost per m3</t>
  </si>
  <si>
    <t>Monthly Cost</t>
  </si>
  <si>
    <t>Other</t>
  </si>
  <si>
    <t>Diluent Density (kg/m3)</t>
  </si>
  <si>
    <t xml:space="preserve">           Cost Analysis and Reporting Enhancement (CARE)</t>
  </si>
  <si>
    <t>Revenue Forms - Filed Quarterly</t>
  </si>
  <si>
    <t>Unassigned</t>
  </si>
  <si>
    <t>F - Fosterton</t>
  </si>
  <si>
    <t>KDB - Kearl Lake Dilbit</t>
  </si>
  <si>
    <t>SC - Smiley Coleville</t>
  </si>
  <si>
    <t>SCS - Statoil Cheecham Synbit</t>
  </si>
  <si>
    <t>Pipeline Terminal</t>
  </si>
  <si>
    <t>Trucking Terminal</t>
  </si>
  <si>
    <t>Other - See Notes</t>
  </si>
  <si>
    <t>Type</t>
  </si>
  <si>
    <t>Railbit</t>
  </si>
  <si>
    <t>Rail Terminal</t>
  </si>
  <si>
    <t>Transportation</t>
  </si>
  <si>
    <t>Rail</t>
  </si>
  <si>
    <t>Pipeline</t>
  </si>
  <si>
    <t>Customer</t>
  </si>
  <si>
    <t>Midstreamer</t>
  </si>
  <si>
    <t>Refiner</t>
  </si>
  <si>
    <t>Location</t>
  </si>
  <si>
    <t>Eastern Canada</t>
  </si>
  <si>
    <t>Western Canada</t>
  </si>
  <si>
    <t>PADD I</t>
  </si>
  <si>
    <t>PADD II</t>
  </si>
  <si>
    <t>PADD III</t>
  </si>
  <si>
    <t>PADD IV</t>
  </si>
  <si>
    <t>PADD V</t>
  </si>
  <si>
    <t>SCB - Statoil Cheecham Blend</t>
  </si>
  <si>
    <t>CDB - Christina Lake Dilbit</t>
  </si>
  <si>
    <t>PH - Peace River Heavy</t>
  </si>
  <si>
    <t>Offshore Asia</t>
  </si>
  <si>
    <t>Offshore Europe</t>
  </si>
  <si>
    <t>Upgrader</t>
  </si>
  <si>
    <t>Pipeline Transportation Cost Calculator</t>
  </si>
  <si>
    <t>Rail Transportation Cost Calculator</t>
  </si>
  <si>
    <t>Truck Transportation Cost Calculator</t>
  </si>
  <si>
    <t>Truck</t>
  </si>
  <si>
    <t>Refinery Terminal</t>
  </si>
  <si>
    <t>PipeProducts</t>
  </si>
  <si>
    <t>Product Type:</t>
  </si>
  <si>
    <t>If Other Product Type:</t>
  </si>
  <si>
    <t>POS Facility Type</t>
  </si>
  <si>
    <t>Transcation</t>
  </si>
  <si>
    <t>Non-Arms Length</t>
  </si>
  <si>
    <t>OriginType</t>
  </si>
  <si>
    <t>Total Transported Volume (m3)</t>
  </si>
  <si>
    <t>Other Transportation Cost Calculator</t>
  </si>
  <si>
    <t>Transportation Cost in the Price (Yes/No)</t>
  </si>
  <si>
    <t>Upgrader Terminal</t>
  </si>
  <si>
    <t>Bitumen Netback Calculator for Arms Length Transaction</t>
  </si>
  <si>
    <t>Weighted Average Diluent Price</t>
  </si>
  <si>
    <t>ADMIN SHEET - "FOR DEPARTMENT OF ENERGY USE ONLY" DO NOT REMOVE</t>
  </si>
  <si>
    <t>Form Id:</t>
  </si>
  <si>
    <t>Version #:</t>
  </si>
  <si>
    <t>Arms Length Product Volume (m3)</t>
  </si>
  <si>
    <t>Arms Length Product Price (C$/m3)</t>
  </si>
  <si>
    <t>Arms Length Handling Charge as Reported (C$)</t>
  </si>
  <si>
    <t>Non-Arms Length Product Volume (m3)</t>
  </si>
  <si>
    <t>If Using Rail, Committed? (Yes/No)</t>
  </si>
  <si>
    <t>Pipeline Name(s) (If Using Pipeline)</t>
  </si>
  <si>
    <t xml:space="preserve">Bitumen/Bitumen Blend Revenue </t>
  </si>
  <si>
    <t>Bitumen Blend Netback Calculation</t>
  </si>
  <si>
    <t>Diluent Supplied to a Stream</t>
  </si>
  <si>
    <t>Transportation Costs</t>
  </si>
  <si>
    <t>Other Oil Sands Products Revenue</t>
  </si>
  <si>
    <t>SDB - Sunrise Dilbit Blend</t>
  </si>
  <si>
    <t xml:space="preserve">CARE REVENUE FORM WAS REVIEWED AS AT NOVEMBER 13, 2014 </t>
  </si>
  <si>
    <t>CARE_REVENUE</t>
  </si>
  <si>
    <t>Contact Name:</t>
  </si>
  <si>
    <t>Company Title:</t>
  </si>
  <si>
    <t>Date Prepared:</t>
  </si>
  <si>
    <t>Phone Number:</t>
  </si>
  <si>
    <t>E-Mail Address:</t>
  </si>
  <si>
    <t>BHB - Borealis Heavy Blend</t>
  </si>
  <si>
    <t>PBT - Petro Canada Bitumen</t>
  </si>
  <si>
    <t>OSRXX1</t>
  </si>
  <si>
    <t>OSRXX2</t>
  </si>
  <si>
    <t>OSRXX3</t>
  </si>
  <si>
    <t>Project Name 1</t>
  </si>
  <si>
    <t>Project Name 2</t>
  </si>
  <si>
    <t>Project Name 3</t>
  </si>
  <si>
    <t>REVCOVER</t>
  </si>
  <si>
    <t>NOTES FROM SPREADSHEET</t>
  </si>
  <si>
    <t>BLENDREV</t>
  </si>
  <si>
    <t>NETBKCAL</t>
  </si>
  <si>
    <t>Notes</t>
  </si>
  <si>
    <t>DILUENT</t>
  </si>
  <si>
    <t>TRANSCST</t>
  </si>
  <si>
    <t>OOSPREV</t>
  </si>
  <si>
    <t>LCB - Leismer Cheecham Blend</t>
  </si>
  <si>
    <t>PDH - Long Lake Heavy Dilbit</t>
  </si>
  <si>
    <t>WDB - Western Dilbit Blend</t>
  </si>
  <si>
    <t>PXB - Petrochina Mackay Synbit</t>
  </si>
  <si>
    <t>FRB - Fort Hills Reduced Carbon Lifecycle Dilbit Blend</t>
  </si>
  <si>
    <t>SMA - Surmont Mix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</si>
</sst>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164" formatCode="0.0"/>
    <numFmt numFmtId="165" formatCode="yyyy\ mm\ dd"/>
    <numFmt numFmtId="166" formatCode="mmmm\ yyyy"/>
    <numFmt numFmtId="167" formatCode="#,##0.0"/>
    <numFmt numFmtId="168" formatCode="0.0%"/>
    <numFmt numFmtId="169" formatCode="_-&quot;$&quot;* #,##0_-;\-&quot;$&quot;* #,##0_-;_-&quot;$&quot;* &quot;-&quot;??_-;_-@_-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rgb="FF3366FF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</cellStyleXfs>
  <cellXfs count="103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Border="1"/>
    <xf numFmtId="165" fontId="0" fillId="0" borderId="1" xfId="0" applyNumberFormat="1" applyBorder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/>
    <xf numFmtId="0" fontId="0" fillId="2" borderId="0" xfId="0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/>
    <xf numFmtId="0" fontId="6" fillId="0" borderId="0" xfId="0" applyFont="1" applyAlignment="1">
      <alignment horizontal="left"/>
    </xf>
    <xf numFmtId="0" fontId="3" fillId="0" borderId="0" xfId="0" applyFont="1" applyProtection="1"/>
    <xf numFmtId="0" fontId="0" fillId="0" borderId="0" xfId="0" applyProtection="1"/>
    <xf numFmtId="0" fontId="0" fillId="0" borderId="1" xfId="0" applyBorder="1" applyProtection="1"/>
    <xf numFmtId="0" fontId="0" fillId="0" borderId="0" xfId="0" applyFill="1" applyProtection="1"/>
    <xf numFmtId="0" fontId="0" fillId="0" borderId="1" xfId="0" applyFill="1" applyBorder="1" applyAlignment="1" applyProtection="1">
      <alignment horizontal="left"/>
    </xf>
    <xf numFmtId="0" fontId="7" fillId="0" borderId="0" xfId="0" applyFont="1" applyProtection="1"/>
    <xf numFmtId="0" fontId="5" fillId="0" borderId="2" xfId="0" applyFont="1" applyBorder="1" applyProtection="1"/>
    <xf numFmtId="0" fontId="5" fillId="0" borderId="2" xfId="0" applyFont="1" applyBorder="1" applyAlignment="1" applyProtection="1">
      <alignment wrapText="1"/>
    </xf>
    <xf numFmtId="166" fontId="0" fillId="0" borderId="2" xfId="0" applyNumberFormat="1" applyBorder="1" applyProtection="1"/>
    <xf numFmtId="169" fontId="1" fillId="0" borderId="2" xfId="1" applyNumberFormat="1" applyFont="1" applyBorder="1" applyProtection="1"/>
    <xf numFmtId="3" fontId="0" fillId="0" borderId="2" xfId="0" applyNumberFormat="1" applyBorder="1" applyProtection="1"/>
    <xf numFmtId="44" fontId="1" fillId="0" borderId="2" xfId="1" applyNumberFormat="1" applyFont="1" applyBorder="1" applyProtection="1"/>
    <xf numFmtId="0" fontId="0" fillId="0" borderId="0" xfId="0" applyBorder="1" applyProtection="1"/>
    <xf numFmtId="0" fontId="5" fillId="0" borderId="0" xfId="0" applyFont="1" applyBorder="1" applyProtection="1"/>
    <xf numFmtId="10" fontId="0" fillId="0" borderId="2" xfId="0" applyNumberFormat="1" applyBorder="1" applyProtection="1"/>
    <xf numFmtId="166" fontId="0" fillId="0" borderId="0" xfId="0" applyNumberFormat="1" applyBorder="1" applyProtection="1"/>
    <xf numFmtId="0" fontId="8" fillId="2" borderId="1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3" fontId="0" fillId="0" borderId="2" xfId="0" applyNumberFormat="1" applyBorder="1" applyProtection="1"/>
    <xf numFmtId="0" fontId="0" fillId="0" borderId="0" xfId="0"/>
    <xf numFmtId="0" fontId="5" fillId="0" borderId="2" xfId="0" applyFont="1" applyBorder="1" applyProtection="1"/>
    <xf numFmtId="0" fontId="5" fillId="0" borderId="2" xfId="0" applyFont="1" applyBorder="1" applyAlignment="1" applyProtection="1">
      <alignment wrapText="1"/>
    </xf>
    <xf numFmtId="0" fontId="0" fillId="0" borderId="1" xfId="0" applyBorder="1" applyAlignment="1"/>
    <xf numFmtId="167" fontId="0" fillId="0" borderId="0" xfId="0" applyNumberFormat="1"/>
    <xf numFmtId="0" fontId="0" fillId="0" borderId="0" xfId="0" applyFill="1"/>
    <xf numFmtId="0" fontId="8" fillId="0" borderId="1" xfId="0" applyFont="1" applyBorder="1" applyProtection="1">
      <protection locked="0"/>
    </xf>
    <xf numFmtId="49" fontId="8" fillId="0" borderId="1" xfId="0" applyNumberFormat="1" applyFont="1" applyBorder="1" applyProtection="1">
      <protection locked="0"/>
    </xf>
    <xf numFmtId="0" fontId="8" fillId="0" borderId="2" xfId="0" applyFont="1" applyBorder="1" applyProtection="1">
      <protection locked="0"/>
    </xf>
    <xf numFmtId="164" fontId="8" fillId="0" borderId="2" xfId="0" applyNumberFormat="1" applyFont="1" applyBorder="1" applyProtection="1">
      <protection locked="0"/>
    </xf>
    <xf numFmtId="2" fontId="8" fillId="0" borderId="2" xfId="0" applyNumberFormat="1" applyFont="1" applyBorder="1" applyProtection="1">
      <protection locked="0"/>
    </xf>
    <xf numFmtId="10" fontId="8" fillId="0" borderId="2" xfId="0" applyNumberFormat="1" applyFont="1" applyBorder="1" applyProtection="1">
      <protection locked="0"/>
    </xf>
    <xf numFmtId="166" fontId="8" fillId="0" borderId="2" xfId="0" applyNumberFormat="1" applyFont="1" applyBorder="1" applyAlignment="1" applyProtection="1">
      <alignment horizontal="right"/>
      <protection locked="0"/>
    </xf>
    <xf numFmtId="167" fontId="8" fillId="2" borderId="2" xfId="0" applyNumberFormat="1" applyFont="1" applyFill="1" applyBorder="1" applyProtection="1">
      <protection locked="0"/>
    </xf>
    <xf numFmtId="44" fontId="8" fillId="2" borderId="2" xfId="1" applyFont="1" applyFill="1" applyBorder="1" applyProtection="1">
      <protection locked="0"/>
    </xf>
    <xf numFmtId="0" fontId="8" fillId="0" borderId="2" xfId="0" applyFont="1" applyBorder="1" applyAlignment="1" applyProtection="1">
      <alignment horizontal="right"/>
      <protection locked="0"/>
    </xf>
    <xf numFmtId="167" fontId="8" fillId="0" borderId="2" xfId="0" applyNumberFormat="1" applyFont="1" applyBorder="1" applyAlignment="1" applyProtection="1">
      <alignment horizontal="right"/>
      <protection locked="0"/>
    </xf>
    <xf numFmtId="44" fontId="8" fillId="2" borderId="2" xfId="1" applyFont="1" applyFill="1" applyBorder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center"/>
      <protection locked="0"/>
    </xf>
    <xf numFmtId="166" fontId="8" fillId="0" borderId="2" xfId="0" applyNumberFormat="1" applyFont="1" applyBorder="1" applyProtection="1">
      <protection locked="0"/>
    </xf>
    <xf numFmtId="167" fontId="8" fillId="0" borderId="2" xfId="0" applyNumberFormat="1" applyFont="1" applyBorder="1" applyProtection="1">
      <protection locked="0"/>
    </xf>
    <xf numFmtId="44" fontId="8" fillId="0" borderId="2" xfId="1" applyFont="1" applyBorder="1" applyProtection="1">
      <protection locked="0"/>
    </xf>
    <xf numFmtId="168" fontId="8" fillId="0" borderId="2" xfId="0" applyNumberFormat="1" applyFont="1" applyBorder="1" applyProtection="1">
      <protection locked="0"/>
    </xf>
    <xf numFmtId="44" fontId="8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top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2" fontId="0" fillId="2" borderId="0" xfId="0" applyNumberFormat="1" applyFill="1" applyAlignment="1">
      <alignment horizontal="right"/>
    </xf>
    <xf numFmtId="0" fontId="3" fillId="2" borderId="0" xfId="0" applyFont="1" applyFill="1"/>
    <xf numFmtId="0" fontId="9" fillId="2" borderId="0" xfId="0" applyFont="1" applyFill="1" applyAlignment="1">
      <alignment horizontal="right" wrapText="1"/>
    </xf>
    <xf numFmtId="0" fontId="7" fillId="2" borderId="0" xfId="0" applyFont="1" applyFill="1" applyProtection="1"/>
    <xf numFmtId="0" fontId="0" fillId="2" borderId="0" xfId="0" applyFill="1" applyProtection="1"/>
    <xf numFmtId="0" fontId="5" fillId="0" borderId="0" xfId="0" applyFont="1" applyProtection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/>
      <protection locked="0"/>
    </xf>
    <xf numFmtId="166" fontId="0" fillId="0" borderId="0" xfId="0" applyNumberFormat="1" applyProtection="1"/>
    <xf numFmtId="44" fontId="0" fillId="0" borderId="2" xfId="0" applyNumberFormat="1" applyFill="1" applyBorder="1" applyProtection="1"/>
    <xf numFmtId="14" fontId="8" fillId="0" borderId="4" xfId="0" applyNumberFormat="1" applyFont="1" applyBorder="1" applyAlignment="1" applyProtection="1">
      <alignment horizontal="left" vertical="center"/>
      <protection locked="0"/>
    </xf>
    <xf numFmtId="0" fontId="5" fillId="0" borderId="0" xfId="0" applyNumberFormat="1" applyFont="1" applyProtection="1"/>
    <xf numFmtId="0" fontId="0" fillId="0" borderId="0" xfId="0" applyNumberFormat="1" applyProtection="1"/>
    <xf numFmtId="0" fontId="5" fillId="0" borderId="0" xfId="0" applyNumberFormat="1" applyFont="1" applyAlignment="1" applyProtection="1">
      <alignment horizontal="right"/>
    </xf>
    <xf numFmtId="0" fontId="8" fillId="0" borderId="1" xfId="0" applyNumberFormat="1" applyFont="1" applyBorder="1" applyAlignment="1" applyProtection="1">
      <alignment horizontal="left" vertical="top"/>
    </xf>
    <xf numFmtId="0" fontId="0" fillId="0" borderId="0" xfId="0" applyNumberFormat="1" applyAlignment="1" applyProtection="1">
      <alignment vertical="top"/>
    </xf>
    <xf numFmtId="0" fontId="0" fillId="0" borderId="1" xfId="0" applyNumberFormat="1" applyFont="1" applyBorder="1" applyAlignment="1" applyProtection="1">
      <alignment horizontal="left" vertical="top"/>
    </xf>
    <xf numFmtId="0" fontId="0" fillId="0" borderId="4" xfId="0" applyNumberFormat="1" applyFont="1" applyBorder="1" applyAlignment="1" applyProtection="1">
      <alignment horizontal="left" vertical="top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 applyProtection="1">
      <alignment horizontal="left" vertical="top"/>
    </xf>
    <xf numFmtId="0" fontId="0" fillId="0" borderId="0" xfId="0" applyNumberFormat="1" applyAlignment="1" applyProtection="1">
      <alignment vertical="top" wrapText="1"/>
    </xf>
    <xf numFmtId="0" fontId="0" fillId="0" borderId="0" xfId="0" applyNumberFormat="1" applyAlignment="1" applyProtection="1">
      <alignment horizontal="left" vertical="top" wrapText="1"/>
    </xf>
    <xf numFmtId="2" fontId="5" fillId="0" borderId="0" xfId="0" applyNumberFormat="1" applyFont="1" applyAlignment="1" applyProtection="1">
      <alignment horizontal="right"/>
    </xf>
    <xf numFmtId="0" fontId="8" fillId="2" borderId="1" xfId="0" applyFont="1" applyFill="1" applyBorder="1" applyAlignment="1" applyProtection="1">
      <protection locked="0"/>
    </xf>
    <xf numFmtId="0" fontId="8" fillId="0" borderId="1" xfId="0" applyFont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0" fillId="0" borderId="1" xfId="0" applyBorder="1"/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/>
    </xf>
    <xf numFmtId="0" fontId="0" fillId="0" borderId="1" xfId="0" applyFill="1" applyBorder="1" applyProtection="1"/>
  </cellXfs>
  <cellStyles count="7">
    <cellStyle name="Currency" xfId="1" builtinId="4"/>
    <cellStyle name="Currency 2" xfId="2"/>
    <cellStyle name="Currency 3" xfId="3"/>
    <cellStyle name="Normal" xfId="0" builtinId="0"/>
    <cellStyle name="Normal 2" xfId="4"/>
    <cellStyle name="Normal 3" xfId="5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142875</xdr:rowOff>
    </xdr:from>
    <xdr:to>
      <xdr:col>1</xdr:col>
      <xdr:colOff>895350</xdr:colOff>
      <xdr:row>1</xdr:row>
      <xdr:rowOff>123825</xdr:rowOff>
    </xdr:to>
    <xdr:pic>
      <xdr:nvPicPr>
        <xdr:cNvPr id="1026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2875"/>
          <a:ext cx="1628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142875</xdr:rowOff>
    </xdr:from>
    <xdr:to>
      <xdr:col>2</xdr:col>
      <xdr:colOff>152400</xdr:colOff>
      <xdr:row>1</xdr:row>
      <xdr:rowOff>238125</xdr:rowOff>
    </xdr:to>
    <xdr:pic>
      <xdr:nvPicPr>
        <xdr:cNvPr id="2049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2875"/>
          <a:ext cx="16573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142875</xdr:rowOff>
    </xdr:from>
    <xdr:to>
      <xdr:col>2</xdr:col>
      <xdr:colOff>152400</xdr:colOff>
      <xdr:row>2</xdr:row>
      <xdr:rowOff>9525</xdr:rowOff>
    </xdr:to>
    <xdr:pic>
      <xdr:nvPicPr>
        <xdr:cNvPr id="3073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2875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142875</xdr:rowOff>
    </xdr:from>
    <xdr:to>
      <xdr:col>2</xdr:col>
      <xdr:colOff>152400</xdr:colOff>
      <xdr:row>2</xdr:row>
      <xdr:rowOff>95250</xdr:rowOff>
    </xdr:to>
    <xdr:pic>
      <xdr:nvPicPr>
        <xdr:cNvPr id="4097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2875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142875</xdr:rowOff>
    </xdr:from>
    <xdr:to>
      <xdr:col>2</xdr:col>
      <xdr:colOff>152400</xdr:colOff>
      <xdr:row>2</xdr:row>
      <xdr:rowOff>95250</xdr:rowOff>
    </xdr:to>
    <xdr:pic>
      <xdr:nvPicPr>
        <xdr:cNvPr id="5121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2875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142875</xdr:rowOff>
    </xdr:from>
    <xdr:to>
      <xdr:col>2</xdr:col>
      <xdr:colOff>152400</xdr:colOff>
      <xdr:row>2</xdr:row>
      <xdr:rowOff>95250</xdr:rowOff>
    </xdr:to>
    <xdr:pic>
      <xdr:nvPicPr>
        <xdr:cNvPr id="6145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2875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142875</xdr:rowOff>
    </xdr:from>
    <xdr:to>
      <xdr:col>2</xdr:col>
      <xdr:colOff>209550</xdr:colOff>
      <xdr:row>2</xdr:row>
      <xdr:rowOff>95250</xdr:rowOff>
    </xdr:to>
    <xdr:pic>
      <xdr:nvPicPr>
        <xdr:cNvPr id="7169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2875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tabSelected="1" zoomScaleNormal="100" workbookViewId="0">
      <selection activeCell="B4" sqref="B4"/>
    </sheetView>
  </sheetViews>
  <sheetFormatPr defaultRowHeight="12.75" x14ac:dyDescent="0.2"/>
  <cols>
    <col min="1" max="1" width="13.28515625" customWidth="1"/>
    <col min="2" max="2" width="15.85546875" customWidth="1"/>
    <col min="3" max="3" width="14.7109375" customWidth="1"/>
    <col min="4" max="4" width="12.5703125" customWidth="1"/>
    <col min="5" max="5" width="13.85546875" customWidth="1"/>
    <col min="6" max="6" width="14.7109375" customWidth="1"/>
    <col min="7" max="7" width="12.5703125" customWidth="1"/>
    <col min="8" max="8" width="13.85546875" customWidth="1"/>
    <col min="9" max="9" width="14.7109375" customWidth="1"/>
    <col min="10" max="10" width="12.5703125" customWidth="1"/>
    <col min="11" max="11" width="13.85546875" customWidth="1"/>
    <col min="12" max="12" width="14.7109375" customWidth="1"/>
    <col min="13" max="13" width="13.42578125" customWidth="1"/>
    <col min="14" max="14" width="17.42578125" bestFit="1" customWidth="1"/>
    <col min="17" max="17" width="19.5703125" customWidth="1"/>
    <col min="18" max="18" width="13.85546875" customWidth="1"/>
  </cols>
  <sheetData>
    <row r="1" spans="1:14" ht="38.25" customHeight="1" x14ac:dyDescent="0.3">
      <c r="D1" s="11"/>
      <c r="E1" s="15" t="s">
        <v>0</v>
      </c>
      <c r="F1" s="11"/>
      <c r="G1" s="11"/>
      <c r="H1" s="11"/>
      <c r="M1" s="62" t="str">
        <f>ADMIN!A2</f>
        <v>Form Id:</v>
      </c>
      <c r="N1" s="62" t="str">
        <f>ADMIN!B2</f>
        <v>CARE_REVENUE</v>
      </c>
    </row>
    <row r="2" spans="1:14" ht="20.25" customHeight="1" x14ac:dyDescent="0.3">
      <c r="D2" s="15"/>
      <c r="F2" s="15" t="s">
        <v>105</v>
      </c>
      <c r="G2" s="15"/>
      <c r="H2" s="15"/>
      <c r="M2" s="62" t="str">
        <f>ADMIN!A3</f>
        <v>Version #:</v>
      </c>
      <c r="N2" s="63">
        <f>ADMIN!B3</f>
        <v>3.11</v>
      </c>
    </row>
    <row r="3" spans="1:14" x14ac:dyDescent="0.2">
      <c r="D3" s="12"/>
      <c r="E3" s="12"/>
      <c r="F3" s="12"/>
      <c r="G3" s="12"/>
      <c r="H3" s="12"/>
    </row>
    <row r="4" spans="1:14" x14ac:dyDescent="0.2">
      <c r="D4" s="33"/>
      <c r="E4" s="33"/>
      <c r="F4" s="33"/>
      <c r="G4" s="33"/>
      <c r="H4" s="33"/>
    </row>
    <row r="5" spans="1:14" x14ac:dyDescent="0.2">
      <c r="D5" s="33"/>
      <c r="E5" s="33"/>
      <c r="F5" s="33"/>
      <c r="G5" s="33"/>
      <c r="H5" s="33"/>
    </row>
    <row r="7" spans="1:14" ht="15.75" x14ac:dyDescent="0.25">
      <c r="A7" s="1" t="s">
        <v>1</v>
      </c>
      <c r="C7" s="89"/>
      <c r="D7" s="89"/>
      <c r="E7" s="89"/>
      <c r="G7" s="1" t="s">
        <v>2</v>
      </c>
      <c r="I7" s="88"/>
      <c r="J7" s="88"/>
      <c r="K7" s="88"/>
    </row>
    <row r="8" spans="1:14" x14ac:dyDescent="0.2">
      <c r="C8" s="10"/>
      <c r="D8" s="10"/>
      <c r="E8" s="10"/>
    </row>
    <row r="9" spans="1:14" ht="15.75" x14ac:dyDescent="0.25">
      <c r="A9" s="1" t="s">
        <v>46</v>
      </c>
      <c r="C9" s="87"/>
      <c r="D9" s="87"/>
      <c r="E9" s="87"/>
      <c r="G9" s="1" t="s">
        <v>3</v>
      </c>
      <c r="I9" s="42"/>
    </row>
    <row r="10" spans="1:14" x14ac:dyDescent="0.2">
      <c r="C10" s="10"/>
      <c r="D10" s="10"/>
      <c r="E10" s="10"/>
    </row>
    <row r="11" spans="1:14" ht="15.75" x14ac:dyDescent="0.25">
      <c r="A11" s="1" t="s">
        <v>73</v>
      </c>
      <c r="C11" s="32" t="s">
        <v>33</v>
      </c>
      <c r="D11" s="32">
        <v>2020</v>
      </c>
      <c r="E11" s="10"/>
      <c r="G11" s="64" t="s">
        <v>143</v>
      </c>
      <c r="H11" s="10"/>
      <c r="I11" s="41"/>
      <c r="K11" s="64" t="s">
        <v>144</v>
      </c>
      <c r="L11" s="10"/>
      <c r="M11" s="41"/>
    </row>
    <row r="12" spans="1:14" x14ac:dyDescent="0.2">
      <c r="C12" s="10"/>
      <c r="D12" s="10"/>
      <c r="E12" s="10"/>
    </row>
    <row r="14" spans="1:14" ht="15.75" x14ac:dyDescent="0.25">
      <c r="A14" s="1" t="s">
        <v>32</v>
      </c>
    </row>
    <row r="15" spans="1:14" ht="12.75" customHeight="1" x14ac:dyDescent="0.2"/>
    <row r="16" spans="1:14" x14ac:dyDescent="0.2">
      <c r="C16" t="s">
        <v>33</v>
      </c>
      <c r="F16" t="s">
        <v>42</v>
      </c>
      <c r="I16" t="s">
        <v>43</v>
      </c>
      <c r="L16" t="s">
        <v>44</v>
      </c>
    </row>
    <row r="17" spans="1:14" ht="25.5" x14ac:dyDescent="0.2">
      <c r="A17" s="7" t="s">
        <v>37</v>
      </c>
      <c r="B17" s="7" t="s">
        <v>38</v>
      </c>
      <c r="C17" s="8" t="s">
        <v>40</v>
      </c>
      <c r="D17" s="8" t="s">
        <v>41</v>
      </c>
      <c r="E17" s="7" t="s">
        <v>39</v>
      </c>
      <c r="F17" s="8" t="s">
        <v>40</v>
      </c>
      <c r="G17" s="8" t="s">
        <v>41</v>
      </c>
      <c r="H17" s="7" t="s">
        <v>39</v>
      </c>
      <c r="I17" s="8" t="s">
        <v>40</v>
      </c>
      <c r="J17" s="8" t="s">
        <v>41</v>
      </c>
      <c r="K17" s="7" t="s">
        <v>39</v>
      </c>
      <c r="L17" s="8" t="s">
        <v>40</v>
      </c>
      <c r="M17" s="8" t="s">
        <v>41</v>
      </c>
      <c r="N17" s="7" t="s">
        <v>39</v>
      </c>
    </row>
    <row r="18" spans="1:14" x14ac:dyDescent="0.2">
      <c r="A18" s="43" t="s">
        <v>179</v>
      </c>
      <c r="B18" s="43" t="s">
        <v>182</v>
      </c>
      <c r="C18" s="44"/>
      <c r="D18" s="45"/>
      <c r="E18" s="46"/>
      <c r="F18" s="44"/>
      <c r="G18" s="45"/>
      <c r="H18" s="46"/>
      <c r="I18" s="44"/>
      <c r="J18" s="45"/>
      <c r="K18" s="46"/>
      <c r="L18" s="44"/>
      <c r="M18" s="45"/>
      <c r="N18" s="46"/>
    </row>
    <row r="19" spans="1:14" x14ac:dyDescent="0.2">
      <c r="A19" s="43" t="s">
        <v>180</v>
      </c>
      <c r="B19" s="43" t="s">
        <v>183</v>
      </c>
      <c r="C19" s="44"/>
      <c r="D19" s="45"/>
      <c r="E19" s="46"/>
      <c r="F19" s="44"/>
      <c r="G19" s="45"/>
      <c r="H19" s="46"/>
      <c r="I19" s="44"/>
      <c r="J19" s="45"/>
      <c r="K19" s="46"/>
      <c r="L19" s="44"/>
      <c r="M19" s="45"/>
      <c r="N19" s="46"/>
    </row>
    <row r="20" spans="1:14" x14ac:dyDescent="0.2">
      <c r="A20" s="43" t="s">
        <v>181</v>
      </c>
      <c r="B20" s="43" t="s">
        <v>184</v>
      </c>
      <c r="C20" s="44"/>
      <c r="D20" s="45"/>
      <c r="E20" s="46"/>
      <c r="F20" s="44"/>
      <c r="G20" s="45"/>
      <c r="H20" s="46"/>
      <c r="I20" s="44"/>
      <c r="J20" s="45"/>
      <c r="K20" s="46"/>
      <c r="L20" s="44"/>
      <c r="M20" s="45"/>
      <c r="N20" s="46"/>
    </row>
    <row r="21" spans="1:14" s="35" customFormat="1" x14ac:dyDescent="0.2">
      <c r="A21" s="43" t="s">
        <v>34</v>
      </c>
      <c r="B21" s="43"/>
      <c r="C21" s="44"/>
      <c r="D21" s="45"/>
      <c r="E21" s="46"/>
      <c r="F21" s="44"/>
      <c r="G21" s="45"/>
      <c r="H21" s="46"/>
      <c r="I21" s="44"/>
      <c r="J21" s="45"/>
      <c r="K21" s="46"/>
      <c r="L21" s="44"/>
      <c r="M21" s="45"/>
      <c r="N21" s="46"/>
    </row>
    <row r="22" spans="1:14" s="35" customFormat="1" x14ac:dyDescent="0.2">
      <c r="A22" s="43"/>
      <c r="B22" s="43"/>
      <c r="C22" s="44"/>
      <c r="D22" s="45"/>
      <c r="E22" s="46"/>
      <c r="F22" s="44"/>
      <c r="G22" s="45"/>
      <c r="H22" s="46"/>
      <c r="I22" s="44"/>
      <c r="J22" s="45"/>
      <c r="K22" s="46"/>
      <c r="L22" s="44"/>
      <c r="M22" s="45"/>
      <c r="N22" s="46"/>
    </row>
    <row r="23" spans="1:14" s="35" customFormat="1" x14ac:dyDescent="0.2">
      <c r="A23" s="43"/>
      <c r="B23" s="43"/>
      <c r="C23" s="44"/>
      <c r="D23" s="45"/>
      <c r="E23" s="46"/>
      <c r="F23" s="44"/>
      <c r="G23" s="45"/>
      <c r="H23" s="46"/>
      <c r="I23" s="44"/>
      <c r="J23" s="45"/>
      <c r="K23" s="46"/>
      <c r="L23" s="44"/>
      <c r="M23" s="45"/>
      <c r="N23" s="46"/>
    </row>
    <row r="24" spans="1:14" s="35" customFormat="1" x14ac:dyDescent="0.2">
      <c r="A24" s="43"/>
      <c r="B24" s="43"/>
      <c r="C24" s="44"/>
      <c r="D24" s="45"/>
      <c r="E24" s="46"/>
      <c r="F24" s="44"/>
      <c r="G24" s="45"/>
      <c r="H24" s="46"/>
      <c r="I24" s="44"/>
      <c r="J24" s="45"/>
      <c r="K24" s="46"/>
      <c r="L24" s="44"/>
      <c r="M24" s="45"/>
      <c r="N24" s="46"/>
    </row>
    <row r="25" spans="1:14" s="35" customFormat="1" x14ac:dyDescent="0.2">
      <c r="A25" s="43"/>
      <c r="B25" s="43"/>
      <c r="C25" s="44"/>
      <c r="D25" s="45"/>
      <c r="E25" s="46"/>
      <c r="F25" s="44"/>
      <c r="G25" s="45"/>
      <c r="H25" s="46"/>
      <c r="I25" s="44"/>
      <c r="J25" s="45"/>
      <c r="K25" s="46"/>
      <c r="L25" s="44"/>
      <c r="M25" s="45"/>
      <c r="N25" s="46"/>
    </row>
    <row r="26" spans="1:14" s="35" customFormat="1" x14ac:dyDescent="0.2">
      <c r="A26" s="43"/>
      <c r="B26" s="43"/>
      <c r="C26" s="44"/>
      <c r="D26" s="45"/>
      <c r="E26" s="46"/>
      <c r="F26" s="44"/>
      <c r="G26" s="45"/>
      <c r="H26" s="46"/>
      <c r="I26" s="44"/>
      <c r="J26" s="45"/>
      <c r="K26" s="46"/>
      <c r="L26" s="44"/>
      <c r="M26" s="45"/>
      <c r="N26" s="46"/>
    </row>
    <row r="27" spans="1:14" s="35" customFormat="1" x14ac:dyDescent="0.2">
      <c r="A27" s="43"/>
      <c r="B27" s="43"/>
      <c r="C27" s="44"/>
      <c r="D27" s="45"/>
      <c r="E27" s="46"/>
      <c r="F27" s="44"/>
      <c r="G27" s="45"/>
      <c r="H27" s="46"/>
      <c r="I27" s="44"/>
      <c r="J27" s="45"/>
      <c r="K27" s="46"/>
      <c r="L27" s="44"/>
      <c r="M27" s="45"/>
      <c r="N27" s="46"/>
    </row>
    <row r="28" spans="1:14" s="35" customFormat="1" x14ac:dyDescent="0.2">
      <c r="A28" s="43"/>
      <c r="B28" s="43"/>
      <c r="C28" s="44"/>
      <c r="D28" s="45"/>
      <c r="E28" s="46"/>
      <c r="F28" s="44"/>
      <c r="G28" s="45"/>
      <c r="H28" s="46"/>
      <c r="I28" s="44"/>
      <c r="J28" s="45"/>
      <c r="K28" s="46"/>
      <c r="L28" s="44"/>
      <c r="M28" s="45"/>
      <c r="N28" s="46"/>
    </row>
    <row r="29" spans="1:14" s="35" customFormat="1" x14ac:dyDescent="0.2">
      <c r="A29" s="43"/>
      <c r="B29" s="43"/>
      <c r="C29" s="44"/>
      <c r="D29" s="45"/>
      <c r="E29" s="46"/>
      <c r="F29" s="44"/>
      <c r="G29" s="45"/>
      <c r="H29" s="46"/>
      <c r="I29" s="44"/>
      <c r="J29" s="45"/>
      <c r="K29" s="46"/>
      <c r="L29" s="44"/>
      <c r="M29" s="45"/>
      <c r="N29" s="46"/>
    </row>
    <row r="30" spans="1:14" s="35" customFormat="1" x14ac:dyDescent="0.2">
      <c r="A30" s="43"/>
      <c r="B30" s="43"/>
      <c r="C30" s="44"/>
      <c r="D30" s="45"/>
      <c r="E30" s="46"/>
      <c r="F30" s="44"/>
      <c r="G30" s="45"/>
      <c r="H30" s="46"/>
      <c r="I30" s="44"/>
      <c r="J30" s="45"/>
      <c r="K30" s="46"/>
      <c r="L30" s="44"/>
      <c r="M30" s="45"/>
      <c r="N30" s="46"/>
    </row>
    <row r="31" spans="1:14" s="35" customFormat="1" x14ac:dyDescent="0.2">
      <c r="A31" s="43"/>
      <c r="B31" s="43"/>
      <c r="C31" s="44"/>
      <c r="D31" s="45"/>
      <c r="E31" s="46"/>
      <c r="F31" s="44"/>
      <c r="G31" s="45"/>
      <c r="H31" s="46"/>
      <c r="I31" s="44"/>
      <c r="J31" s="45"/>
      <c r="K31" s="46"/>
      <c r="L31" s="44"/>
      <c r="M31" s="45"/>
      <c r="N31" s="46"/>
    </row>
    <row r="32" spans="1:14" s="35" customFormat="1" x14ac:dyDescent="0.2">
      <c r="A32" s="43"/>
      <c r="B32" s="43"/>
      <c r="C32" s="44"/>
      <c r="D32" s="45"/>
      <c r="E32" s="46"/>
      <c r="F32" s="44"/>
      <c r="G32" s="45"/>
      <c r="H32" s="46"/>
      <c r="I32" s="44"/>
      <c r="J32" s="45"/>
      <c r="K32" s="46"/>
      <c r="L32" s="44"/>
      <c r="M32" s="45"/>
      <c r="N32" s="46"/>
    </row>
    <row r="33" spans="1:14" s="35" customFormat="1" x14ac:dyDescent="0.2">
      <c r="A33" s="43"/>
      <c r="B33" s="43"/>
      <c r="C33" s="44"/>
      <c r="D33" s="45"/>
      <c r="E33" s="46"/>
      <c r="F33" s="44"/>
      <c r="G33" s="45"/>
      <c r="H33" s="46"/>
      <c r="I33" s="44"/>
      <c r="J33" s="45"/>
      <c r="K33" s="46"/>
      <c r="L33" s="44"/>
      <c r="M33" s="45"/>
      <c r="N33" s="46"/>
    </row>
    <row r="34" spans="1:14" s="35" customFormat="1" x14ac:dyDescent="0.2">
      <c r="A34" s="43"/>
      <c r="B34" s="43"/>
      <c r="C34" s="44"/>
      <c r="D34" s="45"/>
      <c r="E34" s="46"/>
      <c r="F34" s="44"/>
      <c r="G34" s="45"/>
      <c r="H34" s="46"/>
      <c r="I34" s="44"/>
      <c r="J34" s="45"/>
      <c r="K34" s="46"/>
      <c r="L34" s="44"/>
      <c r="M34" s="45"/>
      <c r="N34" s="46"/>
    </row>
    <row r="35" spans="1:14" s="35" customFormat="1" x14ac:dyDescent="0.2">
      <c r="A35" s="43"/>
      <c r="B35" s="43"/>
      <c r="C35" s="44"/>
      <c r="D35" s="45"/>
      <c r="E35" s="46"/>
      <c r="F35" s="44"/>
      <c r="G35" s="45"/>
      <c r="H35" s="46"/>
      <c r="I35" s="44"/>
      <c r="J35" s="45"/>
      <c r="K35" s="46"/>
      <c r="L35" s="44"/>
      <c r="M35" s="45"/>
      <c r="N35" s="46"/>
    </row>
    <row r="36" spans="1:14" s="35" customFormat="1" x14ac:dyDescent="0.2">
      <c r="A36" s="43"/>
      <c r="B36" s="43"/>
      <c r="C36" s="44"/>
      <c r="D36" s="45"/>
      <c r="E36" s="46"/>
      <c r="F36" s="44"/>
      <c r="G36" s="45"/>
      <c r="H36" s="46"/>
      <c r="I36" s="44"/>
      <c r="J36" s="45"/>
      <c r="K36" s="46"/>
      <c r="L36" s="44"/>
      <c r="M36" s="45"/>
      <c r="N36" s="46"/>
    </row>
    <row r="37" spans="1:14" x14ac:dyDescent="0.2">
      <c r="A37" s="43"/>
      <c r="B37" s="43"/>
      <c r="C37" s="44"/>
      <c r="D37" s="45"/>
      <c r="E37" s="46"/>
      <c r="F37" s="44"/>
      <c r="G37" s="45"/>
      <c r="H37" s="46"/>
      <c r="I37" s="44"/>
      <c r="J37" s="45"/>
      <c r="K37" s="46"/>
      <c r="L37" s="44"/>
      <c r="M37" s="45"/>
      <c r="N37" s="46"/>
    </row>
    <row r="38" spans="1:14" x14ac:dyDescent="0.2">
      <c r="A38" s="17"/>
      <c r="B38" s="17"/>
      <c r="C38" s="17"/>
      <c r="D38" s="17"/>
      <c r="E38" s="17"/>
      <c r="F38" s="17"/>
      <c r="G38" s="17"/>
      <c r="H38" s="17"/>
    </row>
    <row r="39" spans="1:14" x14ac:dyDescent="0.2">
      <c r="A39" s="17"/>
      <c r="B39" s="68" t="s">
        <v>172</v>
      </c>
      <c r="C39" s="69"/>
      <c r="D39" s="17"/>
      <c r="E39" s="17"/>
      <c r="F39" s="17"/>
      <c r="G39" s="17"/>
      <c r="H39" s="17"/>
    </row>
    <row r="40" spans="1:14" x14ac:dyDescent="0.2">
      <c r="A40" s="17"/>
      <c r="B40" s="68" t="s">
        <v>173</v>
      </c>
      <c r="C40" s="70"/>
      <c r="D40" s="17"/>
      <c r="E40" s="17"/>
      <c r="F40" s="17"/>
      <c r="G40" s="17"/>
      <c r="H40" s="17"/>
    </row>
    <row r="41" spans="1:14" x14ac:dyDescent="0.2">
      <c r="A41" s="17"/>
      <c r="B41" s="68" t="s">
        <v>174</v>
      </c>
      <c r="C41" s="74"/>
      <c r="D41" s="17"/>
      <c r="E41" s="17"/>
      <c r="F41" s="17"/>
      <c r="G41" s="17"/>
      <c r="H41" s="17"/>
    </row>
    <row r="42" spans="1:14" x14ac:dyDescent="0.2">
      <c r="A42" s="17"/>
      <c r="B42" s="68" t="s">
        <v>175</v>
      </c>
      <c r="C42" s="70"/>
      <c r="D42" s="17"/>
      <c r="E42" s="17"/>
      <c r="F42" s="17"/>
      <c r="G42" s="17"/>
      <c r="H42" s="17"/>
    </row>
    <row r="43" spans="1:14" x14ac:dyDescent="0.2">
      <c r="A43" s="17"/>
      <c r="B43" s="68" t="s">
        <v>176</v>
      </c>
      <c r="C43" s="69"/>
      <c r="D43" s="17"/>
      <c r="E43" s="17"/>
      <c r="F43" s="17"/>
      <c r="G43" s="17"/>
      <c r="H43" s="17"/>
    </row>
    <row r="44" spans="1:14" x14ac:dyDescent="0.2">
      <c r="A44" s="17"/>
      <c r="B44" s="17"/>
      <c r="C44" s="17"/>
      <c r="D44" s="17"/>
      <c r="E44" s="17"/>
      <c r="F44" s="17"/>
      <c r="G44" s="17"/>
      <c r="H44" s="17"/>
    </row>
    <row r="45" spans="1:14" x14ac:dyDescent="0.2">
      <c r="A45" s="17"/>
      <c r="B45" s="17"/>
      <c r="C45" s="17"/>
      <c r="D45" s="17"/>
      <c r="E45" s="17"/>
      <c r="F45" s="17"/>
      <c r="G45" s="17"/>
      <c r="H45" s="17"/>
    </row>
    <row r="46" spans="1:14" x14ac:dyDescent="0.2">
      <c r="A46" s="17"/>
      <c r="B46" s="17"/>
      <c r="C46" s="17"/>
      <c r="D46" s="17"/>
      <c r="E46" s="17"/>
      <c r="F46" s="17"/>
      <c r="G46" s="17"/>
      <c r="H46" s="17"/>
    </row>
  </sheetData>
  <sheetProtection password="C2CF" sheet="1" objects="1" scenarios="1" formatColumns="0" insertRows="0"/>
  <mergeCells count="3">
    <mergeCell ref="C9:E9"/>
    <mergeCell ref="I7:K7"/>
    <mergeCell ref="C7:E7"/>
  </mergeCells>
  <dataValidations count="9">
    <dataValidation type="list" allowBlank="1" showInputMessage="1" showErrorMessage="1" sqref="C11">
      <formula1>"Q1,Q2,Q3,Q4"</formula1>
    </dataValidation>
    <dataValidation type="list" allowBlank="1" showInputMessage="1" showErrorMessage="1" sqref="D11">
      <formula1>Years</formula1>
    </dataValidation>
    <dataValidation type="decimal" allowBlank="1" showInputMessage="1" showErrorMessage="1" error="Enter a density between 800 and 1100" sqref="L18:L36 I18:I36 F18:F36 C18:C36">
      <formula1>800</formula1>
      <formula2>1100</formula2>
    </dataValidation>
    <dataValidation type="decimal" allowBlank="1" showInputMessage="1" showErrorMessage="1" error="Enter a TAN between 0 and 5" sqref="M18:M36 J18:J36 G18:G36 D18:D36">
      <formula1>0</formula1>
      <formula2>5</formula2>
    </dataValidation>
    <dataValidation type="decimal" allowBlank="1" showInputMessage="1" showErrorMessage="1" error="Enter Sulphur between 0% and 10%" sqref="H18:H36 N18:N36 K18:K36 E18:E36">
      <formula1>0</formula1>
      <formula2>0.1</formula2>
    </dataValidation>
    <dataValidation type="list" allowBlank="1" showInputMessage="1" showErrorMessage="1" sqref="C7:E7">
      <formula1>Streams</formula1>
    </dataValidation>
    <dataValidation type="custom" allowBlank="1" showInputMessage="1" showErrorMessage="1" sqref="C9:E9">
      <formula1>$C$7="Other"</formula1>
    </dataValidation>
    <dataValidation type="list" allowBlank="1" showInputMessage="1" showErrorMessage="1" sqref="I11">
      <formula1>Products</formula1>
    </dataValidation>
    <dataValidation type="custom" allowBlank="1" showInputMessage="1" showErrorMessage="1" sqref="M11">
      <formula1>$I$11="Other"</formula1>
    </dataValidation>
  </dataValidations>
  <pageMargins left="0.34" right="0.36" top="0.56000000000000005" bottom="0.75" header="0.3" footer="0.3"/>
  <pageSetup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3"/>
  <sheetViews>
    <sheetView showGridLines="0" workbookViewId="0">
      <selection activeCell="B4" sqref="B4"/>
    </sheetView>
  </sheetViews>
  <sheetFormatPr defaultRowHeight="12.75" x14ac:dyDescent="0.2"/>
  <cols>
    <col min="2" max="9" width="15.7109375" customWidth="1"/>
    <col min="10" max="10" width="18.7109375" customWidth="1"/>
    <col min="11" max="11" width="16.85546875" bestFit="1" customWidth="1"/>
    <col min="12" max="12" width="10.7109375" bestFit="1" customWidth="1"/>
  </cols>
  <sheetData>
    <row r="1" spans="2:11" ht="28.5" customHeight="1" x14ac:dyDescent="0.3">
      <c r="C1" s="90" t="s">
        <v>0</v>
      </c>
      <c r="D1" s="90"/>
      <c r="E1" s="90"/>
      <c r="F1" s="90"/>
      <c r="G1" s="90"/>
      <c r="H1" s="90"/>
      <c r="I1" s="90"/>
      <c r="J1" s="62" t="str">
        <f>ADMIN!A2</f>
        <v>Form Id:</v>
      </c>
      <c r="K1" s="62" t="str">
        <f>ADMIN!B2</f>
        <v>CARE_REVENUE</v>
      </c>
    </row>
    <row r="2" spans="2:11" ht="20.25" x14ac:dyDescent="0.3">
      <c r="C2" s="90" t="s">
        <v>164</v>
      </c>
      <c r="D2" s="90"/>
      <c r="E2" s="90"/>
      <c r="F2" s="90"/>
      <c r="G2" s="90"/>
      <c r="H2" s="90"/>
      <c r="I2" s="90"/>
      <c r="J2" s="62" t="str">
        <f>ADMIN!A3</f>
        <v>Version #:</v>
      </c>
      <c r="K2" s="62">
        <f>ADMIN!B3</f>
        <v>3.11</v>
      </c>
    </row>
    <row r="5" spans="2:11" ht="15.75" x14ac:dyDescent="0.25">
      <c r="B5" s="1" t="s">
        <v>1</v>
      </c>
      <c r="D5" s="91" t="str">
        <f>IF('Cover Page'!C7="","",IF('Cover Page'!C7=Validation!B44,IF(ISBLANK('Cover Page'!C9),Validation!B44,'Cover Page'!C9),'Cover Page'!C7))</f>
        <v/>
      </c>
      <c r="E5" s="91"/>
      <c r="G5" s="64" t="s">
        <v>143</v>
      </c>
      <c r="I5" s="38" t="str">
        <f>IF('Cover Page'!I11="","",IF('Cover Page'!I11=Validation!F9,IF(ISBLANK('Cover Page'!M11),Validation!F9,'Cover Page'!M11),'Cover Page'!I11))</f>
        <v/>
      </c>
      <c r="J5" s="35"/>
    </row>
    <row r="7" spans="2:11" ht="15.75" x14ac:dyDescent="0.25">
      <c r="B7" s="1" t="s">
        <v>2</v>
      </c>
      <c r="D7" s="13" t="str">
        <f>IF('Cover Page'!I7="","",'Cover Page'!I7)</f>
        <v/>
      </c>
    </row>
    <row r="8" spans="2:11" ht="15.75" x14ac:dyDescent="0.25">
      <c r="B8" s="1" t="s">
        <v>3</v>
      </c>
      <c r="D8" s="13" t="str">
        <f>IF('Cover Page'!I9="","",'Cover Page'!I9)</f>
        <v/>
      </c>
    </row>
    <row r="10" spans="2:11" ht="15.75" x14ac:dyDescent="0.25">
      <c r="B10" s="1" t="s">
        <v>4</v>
      </c>
      <c r="D10" s="5">
        <f>DATE('Cover Page'!D11,1,1)</f>
        <v>43831</v>
      </c>
      <c r="E10" s="3" t="s">
        <v>5</v>
      </c>
      <c r="F10" s="5">
        <f>DATE('Cover Page'!D11,RIGHT('Cover Page'!C11,1)*3+1,0)</f>
        <v>43921</v>
      </c>
    </row>
    <row r="12" spans="2:11" ht="60" x14ac:dyDescent="0.2">
      <c r="B12" s="6" t="s">
        <v>6</v>
      </c>
      <c r="C12" s="6" t="s">
        <v>20</v>
      </c>
      <c r="D12" s="61" t="s">
        <v>145</v>
      </c>
      <c r="E12" s="61" t="s">
        <v>158</v>
      </c>
      <c r="F12" s="61" t="s">
        <v>159</v>
      </c>
      <c r="G12" s="61" t="s">
        <v>160</v>
      </c>
      <c r="H12" s="61" t="s">
        <v>161</v>
      </c>
    </row>
    <row r="13" spans="2:11" x14ac:dyDescent="0.2">
      <c r="B13" s="47"/>
      <c r="C13" s="71"/>
      <c r="D13" s="43"/>
      <c r="E13" s="48"/>
      <c r="F13" s="49"/>
      <c r="G13" s="49"/>
      <c r="H13" s="48"/>
    </row>
    <row r="14" spans="2:11" s="35" customFormat="1" x14ac:dyDescent="0.2">
      <c r="B14" s="47"/>
      <c r="C14" s="50"/>
      <c r="D14" s="43"/>
      <c r="E14" s="48"/>
      <c r="F14" s="49"/>
      <c r="G14" s="49"/>
      <c r="H14" s="48"/>
    </row>
    <row r="15" spans="2:11" s="35" customFormat="1" x14ac:dyDescent="0.2">
      <c r="B15" s="47"/>
      <c r="C15" s="71"/>
      <c r="D15" s="43"/>
      <c r="E15" s="48"/>
      <c r="F15" s="49"/>
      <c r="G15" s="49"/>
      <c r="H15" s="48"/>
    </row>
    <row r="16" spans="2:11" s="35" customFormat="1" x14ac:dyDescent="0.2">
      <c r="B16" s="47"/>
      <c r="C16" s="50"/>
      <c r="D16" s="43"/>
      <c r="E16" s="48"/>
      <c r="F16" s="49"/>
      <c r="G16" s="49"/>
      <c r="H16" s="48"/>
    </row>
    <row r="17" spans="2:10" x14ac:dyDescent="0.2">
      <c r="B17" s="47"/>
      <c r="C17" s="50"/>
      <c r="D17" s="43"/>
      <c r="E17" s="48"/>
      <c r="F17" s="49"/>
      <c r="G17" s="49"/>
      <c r="H17" s="48"/>
    </row>
    <row r="18" spans="2:10" x14ac:dyDescent="0.2">
      <c r="B18" s="47"/>
      <c r="C18" s="50"/>
      <c r="D18" s="43"/>
      <c r="E18" s="48"/>
      <c r="F18" s="49"/>
      <c r="G18" s="49"/>
      <c r="H18" s="48"/>
    </row>
    <row r="19" spans="2:10" x14ac:dyDescent="0.2">
      <c r="B19" s="47"/>
      <c r="C19" s="50"/>
      <c r="D19" s="43"/>
      <c r="E19" s="48"/>
      <c r="F19" s="49"/>
      <c r="G19" s="49"/>
      <c r="H19" s="48"/>
    </row>
    <row r="20" spans="2:10" x14ac:dyDescent="0.2">
      <c r="B20" s="47"/>
      <c r="C20" s="50"/>
      <c r="D20" s="43"/>
      <c r="E20" s="48"/>
      <c r="F20" s="49"/>
      <c r="G20" s="49"/>
      <c r="H20" s="48"/>
    </row>
    <row r="21" spans="2:10" x14ac:dyDescent="0.2">
      <c r="B21" s="47"/>
      <c r="C21" s="50"/>
      <c r="D21" s="43"/>
      <c r="E21" s="48"/>
      <c r="F21" s="49"/>
      <c r="G21" s="49"/>
      <c r="H21" s="48"/>
    </row>
    <row r="22" spans="2:10" x14ac:dyDescent="0.2">
      <c r="B22" s="47"/>
      <c r="C22" s="50"/>
      <c r="D22" s="43"/>
      <c r="E22" s="48"/>
      <c r="F22" s="49"/>
      <c r="G22" s="49"/>
      <c r="H22" s="48"/>
    </row>
    <row r="23" spans="2:10" x14ac:dyDescent="0.2">
      <c r="B23" s="47"/>
      <c r="C23" s="50"/>
      <c r="D23" s="43"/>
      <c r="E23" s="48"/>
      <c r="F23" s="49"/>
      <c r="G23" s="49"/>
      <c r="H23" s="48"/>
      <c r="J23" s="39"/>
    </row>
    <row r="24" spans="2:10" x14ac:dyDescent="0.2">
      <c r="B24" s="47"/>
      <c r="C24" s="50"/>
      <c r="D24" s="43"/>
      <c r="E24" s="48"/>
      <c r="F24" s="49"/>
      <c r="G24" s="49"/>
      <c r="H24" s="48"/>
    </row>
    <row r="25" spans="2:10" x14ac:dyDescent="0.2">
      <c r="B25" s="47"/>
      <c r="C25" s="50"/>
      <c r="D25" s="43"/>
      <c r="E25" s="48"/>
      <c r="F25" s="49"/>
      <c r="G25" s="49"/>
      <c r="H25" s="48"/>
    </row>
    <row r="26" spans="2:10" x14ac:dyDescent="0.2">
      <c r="B26" s="47"/>
      <c r="C26" s="50"/>
      <c r="D26" s="43"/>
      <c r="E26" s="48"/>
      <c r="F26" s="49"/>
      <c r="G26" s="49"/>
      <c r="H26" s="48"/>
    </row>
    <row r="27" spans="2:10" x14ac:dyDescent="0.2">
      <c r="B27" s="47"/>
      <c r="C27" s="50"/>
      <c r="D27" s="43"/>
      <c r="E27" s="48"/>
      <c r="F27" s="49"/>
      <c r="G27" s="49"/>
      <c r="H27" s="48"/>
    </row>
    <row r="28" spans="2:10" x14ac:dyDescent="0.2">
      <c r="B28" s="47"/>
      <c r="C28" s="50"/>
      <c r="D28" s="43"/>
      <c r="E28" s="48"/>
      <c r="F28" s="49"/>
      <c r="G28" s="49"/>
      <c r="H28" s="48"/>
    </row>
    <row r="29" spans="2:10" x14ac:dyDescent="0.2">
      <c r="B29" s="47"/>
      <c r="C29" s="50"/>
      <c r="D29" s="43"/>
      <c r="E29" s="48"/>
      <c r="F29" s="49"/>
      <c r="G29" s="49"/>
      <c r="H29" s="48"/>
    </row>
    <row r="30" spans="2:10" x14ac:dyDescent="0.2">
      <c r="B30" s="47"/>
      <c r="C30" s="50"/>
      <c r="D30" s="43"/>
      <c r="E30" s="48"/>
      <c r="F30" s="49"/>
      <c r="G30" s="49"/>
      <c r="H30" s="48"/>
    </row>
    <row r="31" spans="2:10" x14ac:dyDescent="0.2">
      <c r="B31" s="47"/>
      <c r="C31" s="50"/>
      <c r="D31" s="43"/>
      <c r="E31" s="48"/>
      <c r="F31" s="49"/>
      <c r="G31" s="49"/>
      <c r="H31" s="48"/>
    </row>
    <row r="32" spans="2:10" x14ac:dyDescent="0.2">
      <c r="B32" s="47"/>
      <c r="C32" s="50"/>
      <c r="D32" s="43"/>
      <c r="E32" s="48"/>
      <c r="F32" s="49"/>
      <c r="G32" s="49"/>
      <c r="H32" s="48"/>
    </row>
    <row r="33" spans="2:11" x14ac:dyDescent="0.2">
      <c r="B33" s="47"/>
      <c r="C33" s="50"/>
      <c r="D33" s="43"/>
      <c r="E33" s="48"/>
      <c r="F33" s="49"/>
      <c r="G33" s="49"/>
      <c r="H33" s="48"/>
    </row>
    <row r="34" spans="2:11" x14ac:dyDescent="0.2">
      <c r="B34" s="47"/>
      <c r="C34" s="50"/>
      <c r="D34" s="43"/>
      <c r="E34" s="48"/>
      <c r="F34" s="49"/>
      <c r="G34" s="49"/>
      <c r="H34" s="48"/>
    </row>
    <row r="35" spans="2:11" x14ac:dyDescent="0.2">
      <c r="B35" s="47"/>
      <c r="C35" s="50"/>
      <c r="D35" s="43"/>
      <c r="E35" s="48"/>
      <c r="F35" s="49"/>
      <c r="G35" s="49"/>
      <c r="H35" s="48"/>
    </row>
    <row r="36" spans="2:11" x14ac:dyDescent="0.2">
      <c r="B36" s="47"/>
      <c r="C36" s="50"/>
      <c r="D36" s="43"/>
      <c r="E36" s="48"/>
      <c r="F36" s="49"/>
      <c r="G36" s="49"/>
      <c r="H36" s="48"/>
    </row>
    <row r="37" spans="2:11" x14ac:dyDescent="0.2">
      <c r="B37" s="47"/>
      <c r="C37" s="50"/>
      <c r="D37" s="43"/>
      <c r="E37" s="48"/>
      <c r="F37" s="49"/>
      <c r="G37" s="49"/>
      <c r="H37" s="48"/>
    </row>
    <row r="38" spans="2:11" x14ac:dyDescent="0.2">
      <c r="B38" s="47"/>
      <c r="C38" s="50"/>
      <c r="D38" s="43"/>
      <c r="E38" s="48"/>
      <c r="F38" s="49"/>
      <c r="G38" s="49"/>
      <c r="H38" s="48"/>
    </row>
    <row r="39" spans="2:11" x14ac:dyDescent="0.2">
      <c r="B39" s="47"/>
      <c r="C39" s="50"/>
      <c r="D39" s="43"/>
      <c r="E39" s="48"/>
      <c r="F39" s="49"/>
      <c r="G39" s="49"/>
      <c r="H39" s="48"/>
    </row>
    <row r="41" spans="2:11" s="2" customFormat="1" ht="15" x14ac:dyDescent="0.25">
      <c r="B41" s="4" t="s">
        <v>36</v>
      </c>
    </row>
    <row r="42" spans="2:11" s="2" customFormat="1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4"/>
    </row>
    <row r="43" spans="2:11" s="2" customFormat="1" x14ac:dyDescent="0.2">
      <c r="B43" s="95"/>
      <c r="C43" s="96"/>
      <c r="D43" s="96"/>
      <c r="E43" s="96"/>
      <c r="F43" s="96"/>
      <c r="G43" s="96"/>
      <c r="H43" s="96"/>
      <c r="I43" s="96"/>
      <c r="J43" s="96"/>
      <c r="K43" s="97"/>
    </row>
    <row r="44" spans="2:11" s="2" customFormat="1" x14ac:dyDescent="0.2">
      <c r="B44" s="95"/>
      <c r="C44" s="96"/>
      <c r="D44" s="96"/>
      <c r="E44" s="96"/>
      <c r="F44" s="96"/>
      <c r="G44" s="96"/>
      <c r="H44" s="96"/>
      <c r="I44" s="96"/>
      <c r="J44" s="96"/>
      <c r="K44" s="97"/>
    </row>
    <row r="45" spans="2:11" s="2" customFormat="1" x14ac:dyDescent="0.2">
      <c r="B45" s="95"/>
      <c r="C45" s="96"/>
      <c r="D45" s="96"/>
      <c r="E45" s="96"/>
      <c r="F45" s="96"/>
      <c r="G45" s="96"/>
      <c r="H45" s="96"/>
      <c r="I45" s="96"/>
      <c r="J45" s="96"/>
      <c r="K45" s="97"/>
    </row>
    <row r="46" spans="2:11" s="2" customFormat="1" x14ac:dyDescent="0.2">
      <c r="B46" s="95"/>
      <c r="C46" s="96"/>
      <c r="D46" s="96"/>
      <c r="E46" s="96"/>
      <c r="F46" s="96"/>
      <c r="G46" s="96"/>
      <c r="H46" s="96"/>
      <c r="I46" s="96"/>
      <c r="J46" s="96"/>
      <c r="K46" s="97"/>
    </row>
    <row r="47" spans="2:11" s="2" customFormat="1" x14ac:dyDescent="0.2">
      <c r="B47" s="95"/>
      <c r="C47" s="96"/>
      <c r="D47" s="96"/>
      <c r="E47" s="96"/>
      <c r="F47" s="96"/>
      <c r="G47" s="96"/>
      <c r="H47" s="96"/>
      <c r="I47" s="96"/>
      <c r="J47" s="96"/>
      <c r="K47" s="97"/>
    </row>
    <row r="48" spans="2:11" s="2" customFormat="1" x14ac:dyDescent="0.2">
      <c r="B48" s="95"/>
      <c r="C48" s="96"/>
      <c r="D48" s="96"/>
      <c r="E48" s="96"/>
      <c r="F48" s="96"/>
      <c r="G48" s="96"/>
      <c r="H48" s="96"/>
      <c r="I48" s="96"/>
      <c r="J48" s="96"/>
      <c r="K48" s="97"/>
    </row>
    <row r="49" spans="2:11" s="2" customFormat="1" x14ac:dyDescent="0.2">
      <c r="B49" s="95"/>
      <c r="C49" s="96"/>
      <c r="D49" s="96"/>
      <c r="E49" s="96"/>
      <c r="F49" s="96"/>
      <c r="G49" s="96"/>
      <c r="H49" s="96"/>
      <c r="I49" s="96"/>
      <c r="J49" s="96"/>
      <c r="K49" s="97"/>
    </row>
    <row r="50" spans="2:11" s="2" customFormat="1" x14ac:dyDescent="0.2">
      <c r="B50" s="95"/>
      <c r="C50" s="96"/>
      <c r="D50" s="96"/>
      <c r="E50" s="96"/>
      <c r="F50" s="96"/>
      <c r="G50" s="96"/>
      <c r="H50" s="96"/>
      <c r="I50" s="96"/>
      <c r="J50" s="96"/>
      <c r="K50" s="97"/>
    </row>
    <row r="51" spans="2:11" s="2" customFormat="1" x14ac:dyDescent="0.2">
      <c r="B51" s="98"/>
      <c r="C51" s="99"/>
      <c r="D51" s="99"/>
      <c r="E51" s="99"/>
      <c r="F51" s="99"/>
      <c r="G51" s="99"/>
      <c r="H51" s="99"/>
      <c r="I51" s="99"/>
      <c r="J51" s="99"/>
      <c r="K51" s="100"/>
    </row>
    <row r="52" spans="2:11" s="2" customFormat="1" x14ac:dyDescent="0.2"/>
    <row r="53" spans="2:11" s="2" customFormat="1" x14ac:dyDescent="0.2"/>
  </sheetData>
  <sheetProtection password="C2CF" sheet="1" objects="1" scenarios="1" formatColumns="0" insertRows="0"/>
  <mergeCells count="4">
    <mergeCell ref="C1:I1"/>
    <mergeCell ref="C2:I2"/>
    <mergeCell ref="D5:E5"/>
    <mergeCell ref="B42:K51"/>
  </mergeCells>
  <dataValidations count="2">
    <dataValidation type="list" allowBlank="1" showInputMessage="1" showErrorMessage="1" sqref="B13:B39">
      <formula1>Months</formula1>
    </dataValidation>
    <dataValidation type="list" allowBlank="1" showInputMessage="1" showErrorMessage="1" sqref="D13:D39">
      <formula1>Type</formula1>
    </dataValidation>
  </dataValidations>
  <pageMargins left="0.28999999999999998" right="0.43" top="0.49" bottom="0.75" header="0.3" footer="0.3"/>
  <pageSetup scale="7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0"/>
  <sheetViews>
    <sheetView showGridLines="0" workbookViewId="0">
      <selection activeCell="F34" sqref="F34"/>
    </sheetView>
  </sheetViews>
  <sheetFormatPr defaultRowHeight="12.75" x14ac:dyDescent="0.2"/>
  <cols>
    <col min="2" max="6" width="15.7109375" customWidth="1"/>
    <col min="7" max="7" width="14.28515625" customWidth="1"/>
    <col min="8" max="8" width="15.7109375" customWidth="1"/>
    <col min="9" max="9" width="19.140625" customWidth="1"/>
    <col min="10" max="10" width="15.85546875" customWidth="1"/>
  </cols>
  <sheetData>
    <row r="1" spans="2:10" ht="27" customHeight="1" x14ac:dyDescent="0.3">
      <c r="C1" s="90" t="s">
        <v>0</v>
      </c>
      <c r="D1" s="90"/>
      <c r="E1" s="90"/>
      <c r="F1" s="90"/>
      <c r="G1" s="90"/>
      <c r="H1" s="90"/>
      <c r="I1" s="65" t="str">
        <f>ADMIN!A2</f>
        <v>Form Id:</v>
      </c>
      <c r="J1" s="65" t="str">
        <f>ADMIN!B2</f>
        <v>CARE_REVENUE</v>
      </c>
    </row>
    <row r="2" spans="2:10" ht="20.25" x14ac:dyDescent="0.3">
      <c r="C2" s="90" t="s">
        <v>165</v>
      </c>
      <c r="D2" s="90"/>
      <c r="E2" s="90"/>
      <c r="F2" s="90"/>
      <c r="G2" s="90"/>
      <c r="H2" s="90"/>
      <c r="I2" s="65" t="str">
        <f>ADMIN!A3</f>
        <v>Version #:</v>
      </c>
      <c r="J2" s="65">
        <f>ADMIN!B3</f>
        <v>3.11</v>
      </c>
    </row>
    <row r="5" spans="2:10" ht="15.75" x14ac:dyDescent="0.25">
      <c r="B5" s="1" t="s">
        <v>1</v>
      </c>
      <c r="D5" s="91" t="str">
        <f>IF('Cover Page'!C7="","",IF('Cover Page'!C7=Validation!B44,IF(ISBLANK('Cover Page'!C9),Validation!B44,'Cover Page'!C9),'Cover Page'!C7))</f>
        <v/>
      </c>
      <c r="E5" s="91"/>
      <c r="G5" s="64" t="s">
        <v>143</v>
      </c>
      <c r="H5" s="35"/>
      <c r="I5" s="38" t="str">
        <f>IF('Cover Page'!I11="","",IF('Cover Page'!I11=Validation!F9,IF(ISBLANK('Cover Page'!M11),Validation!F9,'Cover Page'!M11),'Cover Page'!I11))</f>
        <v/>
      </c>
      <c r="J5" s="35"/>
    </row>
    <row r="6" spans="2:10" x14ac:dyDescent="0.2">
      <c r="I6" s="35"/>
    </row>
    <row r="7" spans="2:10" ht="15.75" x14ac:dyDescent="0.25">
      <c r="B7" s="1" t="s">
        <v>2</v>
      </c>
      <c r="D7" s="14" t="str">
        <f>IF('Cover Page'!I7="","",'Cover Page'!I7)</f>
        <v/>
      </c>
    </row>
    <row r="8" spans="2:10" ht="15.75" x14ac:dyDescent="0.25">
      <c r="B8" s="1" t="s">
        <v>3</v>
      </c>
      <c r="D8" s="14" t="str">
        <f>IF('Cover Page'!I9="","",'Cover Page'!I9)</f>
        <v/>
      </c>
    </row>
    <row r="10" spans="2:10" ht="15.75" x14ac:dyDescent="0.25">
      <c r="B10" s="1" t="s">
        <v>4</v>
      </c>
      <c r="D10" s="5">
        <f>DATE('Cover Page'!D11,1,1)</f>
        <v>43831</v>
      </c>
      <c r="E10" s="3" t="s">
        <v>5</v>
      </c>
      <c r="F10" s="5">
        <f>DATE('Cover Page'!D11,RIGHT('Cover Page'!C11,1)*3+1,0)</f>
        <v>43921</v>
      </c>
    </row>
    <row r="12" spans="2:10" ht="60" x14ac:dyDescent="0.2">
      <c r="B12" s="6" t="s">
        <v>6</v>
      </c>
      <c r="C12" s="6" t="s">
        <v>8</v>
      </c>
      <c r="D12" s="6" t="s">
        <v>9</v>
      </c>
      <c r="E12" s="6" t="s">
        <v>21</v>
      </c>
      <c r="F12" s="6" t="s">
        <v>22</v>
      </c>
      <c r="G12" s="6" t="s">
        <v>10</v>
      </c>
      <c r="H12" s="6" t="s">
        <v>23</v>
      </c>
    </row>
    <row r="13" spans="2:10" x14ac:dyDescent="0.2">
      <c r="B13" s="47"/>
      <c r="C13" s="51"/>
      <c r="D13" s="50"/>
      <c r="E13" s="51"/>
      <c r="F13" s="52"/>
      <c r="G13" s="51"/>
      <c r="H13" s="53"/>
    </row>
    <row r="14" spans="2:10" x14ac:dyDescent="0.2">
      <c r="B14" s="47"/>
      <c r="C14" s="51"/>
      <c r="D14" s="50"/>
      <c r="E14" s="51"/>
      <c r="F14" s="52"/>
      <c r="G14" s="51"/>
      <c r="H14" s="53"/>
    </row>
    <row r="15" spans="2:10" x14ac:dyDescent="0.2">
      <c r="B15" s="47"/>
      <c r="C15" s="51"/>
      <c r="D15" s="50"/>
      <c r="E15" s="51"/>
      <c r="F15" s="52"/>
      <c r="G15" s="51"/>
      <c r="H15" s="53"/>
    </row>
    <row r="16" spans="2:10" x14ac:dyDescent="0.2">
      <c r="B16" s="47"/>
      <c r="C16" s="51"/>
      <c r="D16" s="50"/>
      <c r="E16" s="51"/>
      <c r="F16" s="52"/>
      <c r="G16" s="51"/>
      <c r="H16" s="53"/>
    </row>
    <row r="17" spans="2:8" x14ac:dyDescent="0.2">
      <c r="B17" s="47"/>
      <c r="C17" s="51"/>
      <c r="D17" s="50"/>
      <c r="E17" s="51"/>
      <c r="F17" s="52"/>
      <c r="G17" s="51"/>
      <c r="H17" s="53"/>
    </row>
    <row r="18" spans="2:8" x14ac:dyDescent="0.2">
      <c r="B18" s="47"/>
      <c r="C18" s="51"/>
      <c r="D18" s="50"/>
      <c r="E18" s="51"/>
      <c r="F18" s="52"/>
      <c r="G18" s="51"/>
      <c r="H18" s="53"/>
    </row>
    <row r="19" spans="2:8" x14ac:dyDescent="0.2">
      <c r="B19" s="47"/>
      <c r="C19" s="51"/>
      <c r="D19" s="50"/>
      <c r="E19" s="51"/>
      <c r="F19" s="52"/>
      <c r="G19" s="51"/>
      <c r="H19" s="53"/>
    </row>
    <row r="20" spans="2:8" x14ac:dyDescent="0.2">
      <c r="B20" s="47"/>
      <c r="C20" s="51"/>
      <c r="D20" s="50"/>
      <c r="E20" s="51"/>
      <c r="F20" s="52"/>
      <c r="G20" s="51"/>
      <c r="H20" s="53"/>
    </row>
    <row r="21" spans="2:8" x14ac:dyDescent="0.2">
      <c r="B21" s="47"/>
      <c r="C21" s="51"/>
      <c r="D21" s="50"/>
      <c r="E21" s="51"/>
      <c r="F21" s="52"/>
      <c r="G21" s="51"/>
      <c r="H21" s="53"/>
    </row>
    <row r="22" spans="2:8" x14ac:dyDescent="0.2">
      <c r="B22" s="47"/>
      <c r="C22" s="51"/>
      <c r="D22" s="50"/>
      <c r="E22" s="51"/>
      <c r="F22" s="52"/>
      <c r="G22" s="51"/>
      <c r="H22" s="53"/>
    </row>
    <row r="23" spans="2:8" x14ac:dyDescent="0.2">
      <c r="B23" s="47"/>
      <c r="C23" s="51"/>
      <c r="D23" s="50"/>
      <c r="E23" s="51"/>
      <c r="F23" s="52"/>
      <c r="G23" s="51"/>
      <c r="H23" s="53"/>
    </row>
    <row r="24" spans="2:8" x14ac:dyDescent="0.2">
      <c r="B24" s="47"/>
      <c r="C24" s="51"/>
      <c r="D24" s="50"/>
      <c r="E24" s="51"/>
      <c r="F24" s="52"/>
      <c r="G24" s="51"/>
      <c r="H24" s="53"/>
    </row>
    <row r="25" spans="2:8" x14ac:dyDescent="0.2">
      <c r="B25" s="47"/>
      <c r="C25" s="51"/>
      <c r="D25" s="50"/>
      <c r="E25" s="51"/>
      <c r="F25" s="52"/>
      <c r="G25" s="51"/>
      <c r="H25" s="53"/>
    </row>
    <row r="26" spans="2:8" x14ac:dyDescent="0.2">
      <c r="B26" s="47"/>
      <c r="C26" s="51"/>
      <c r="D26" s="50"/>
      <c r="E26" s="51"/>
      <c r="F26" s="52"/>
      <c r="G26" s="51"/>
      <c r="H26" s="53"/>
    </row>
    <row r="27" spans="2:8" x14ac:dyDescent="0.2">
      <c r="B27" s="47"/>
      <c r="C27" s="51"/>
      <c r="D27" s="50"/>
      <c r="E27" s="51"/>
      <c r="F27" s="52"/>
      <c r="G27" s="51"/>
      <c r="H27" s="53"/>
    </row>
    <row r="28" spans="2:8" x14ac:dyDescent="0.2">
      <c r="B28" s="47"/>
      <c r="C28" s="51"/>
      <c r="D28" s="50"/>
      <c r="E28" s="51"/>
      <c r="F28" s="52"/>
      <c r="G28" s="51"/>
      <c r="H28" s="53"/>
    </row>
    <row r="29" spans="2:8" x14ac:dyDescent="0.2">
      <c r="B29" s="47"/>
      <c r="C29" s="51"/>
      <c r="D29" s="50"/>
      <c r="E29" s="51"/>
      <c r="F29" s="52"/>
      <c r="G29" s="51"/>
      <c r="H29" s="53"/>
    </row>
    <row r="30" spans="2:8" x14ac:dyDescent="0.2">
      <c r="B30" s="47"/>
      <c r="C30" s="51"/>
      <c r="D30" s="50"/>
      <c r="E30" s="51"/>
      <c r="F30" s="52"/>
      <c r="G30" s="51"/>
      <c r="H30" s="53"/>
    </row>
    <row r="31" spans="2:8" x14ac:dyDescent="0.2">
      <c r="B31" s="47"/>
      <c r="C31" s="51"/>
      <c r="D31" s="50"/>
      <c r="E31" s="51"/>
      <c r="F31" s="52"/>
      <c r="G31" s="51"/>
      <c r="H31" s="53"/>
    </row>
    <row r="32" spans="2:8" x14ac:dyDescent="0.2">
      <c r="B32" s="47"/>
      <c r="C32" s="51"/>
      <c r="D32" s="50"/>
      <c r="E32" s="51"/>
      <c r="F32" s="52"/>
      <c r="G32" s="51"/>
      <c r="H32" s="53"/>
    </row>
    <row r="33" spans="2:10" x14ac:dyDescent="0.2">
      <c r="B33" s="47"/>
      <c r="C33" s="51"/>
      <c r="D33" s="50"/>
      <c r="E33" s="51"/>
      <c r="F33" s="52"/>
      <c r="G33" s="51"/>
      <c r="H33" s="53"/>
    </row>
    <row r="34" spans="2:10" x14ac:dyDescent="0.2">
      <c r="B34" s="47"/>
      <c r="C34" s="51"/>
      <c r="D34" s="50"/>
      <c r="E34" s="51"/>
      <c r="F34" s="52"/>
      <c r="G34" s="51"/>
      <c r="H34" s="53"/>
    </row>
    <row r="35" spans="2:10" x14ac:dyDescent="0.2">
      <c r="B35" s="47"/>
      <c r="C35" s="51"/>
      <c r="D35" s="50"/>
      <c r="E35" s="51"/>
      <c r="F35" s="52"/>
      <c r="G35" s="51"/>
      <c r="H35" s="53"/>
    </row>
    <row r="36" spans="2:10" x14ac:dyDescent="0.2">
      <c r="B36" s="47"/>
      <c r="C36" s="51"/>
      <c r="D36" s="50"/>
      <c r="E36" s="51"/>
      <c r="F36" s="52"/>
      <c r="G36" s="51"/>
      <c r="H36" s="53"/>
    </row>
    <row r="38" spans="2:10" s="2" customFormat="1" ht="15" x14ac:dyDescent="0.25">
      <c r="B38" s="4" t="s">
        <v>36</v>
      </c>
    </row>
    <row r="39" spans="2:10" s="2" customFormat="1" x14ac:dyDescent="0.2">
      <c r="B39" s="92"/>
      <c r="C39" s="93"/>
      <c r="D39" s="93"/>
      <c r="E39" s="93"/>
      <c r="F39" s="93"/>
      <c r="G39" s="93"/>
      <c r="H39" s="93"/>
      <c r="I39" s="93"/>
      <c r="J39" s="94"/>
    </row>
    <row r="40" spans="2:10" s="2" customFormat="1" x14ac:dyDescent="0.2">
      <c r="B40" s="95"/>
      <c r="C40" s="96"/>
      <c r="D40" s="96"/>
      <c r="E40" s="96"/>
      <c r="F40" s="96"/>
      <c r="G40" s="96"/>
      <c r="H40" s="96"/>
      <c r="I40" s="96"/>
      <c r="J40" s="97"/>
    </row>
    <row r="41" spans="2:10" s="2" customFormat="1" x14ac:dyDescent="0.2">
      <c r="B41" s="95"/>
      <c r="C41" s="96"/>
      <c r="D41" s="96"/>
      <c r="E41" s="96"/>
      <c r="F41" s="96"/>
      <c r="G41" s="96"/>
      <c r="H41" s="96"/>
      <c r="I41" s="96"/>
      <c r="J41" s="97"/>
    </row>
    <row r="42" spans="2:10" s="2" customFormat="1" x14ac:dyDescent="0.2">
      <c r="B42" s="95"/>
      <c r="C42" s="96"/>
      <c r="D42" s="96"/>
      <c r="E42" s="96"/>
      <c r="F42" s="96"/>
      <c r="G42" s="96"/>
      <c r="H42" s="96"/>
      <c r="I42" s="96"/>
      <c r="J42" s="97"/>
    </row>
    <row r="43" spans="2:10" s="2" customFormat="1" x14ac:dyDescent="0.2">
      <c r="B43" s="95"/>
      <c r="C43" s="96"/>
      <c r="D43" s="96"/>
      <c r="E43" s="96"/>
      <c r="F43" s="96"/>
      <c r="G43" s="96"/>
      <c r="H43" s="96"/>
      <c r="I43" s="96"/>
      <c r="J43" s="97"/>
    </row>
    <row r="44" spans="2:10" s="2" customFormat="1" x14ac:dyDescent="0.2">
      <c r="B44" s="95"/>
      <c r="C44" s="96"/>
      <c r="D44" s="96"/>
      <c r="E44" s="96"/>
      <c r="F44" s="96"/>
      <c r="G44" s="96"/>
      <c r="H44" s="96"/>
      <c r="I44" s="96"/>
      <c r="J44" s="97"/>
    </row>
    <row r="45" spans="2:10" s="2" customFormat="1" x14ac:dyDescent="0.2">
      <c r="B45" s="95"/>
      <c r="C45" s="96"/>
      <c r="D45" s="96"/>
      <c r="E45" s="96"/>
      <c r="F45" s="96"/>
      <c r="G45" s="96"/>
      <c r="H45" s="96"/>
      <c r="I45" s="96"/>
      <c r="J45" s="97"/>
    </row>
    <row r="46" spans="2:10" s="2" customFormat="1" x14ac:dyDescent="0.2">
      <c r="B46" s="95"/>
      <c r="C46" s="96"/>
      <c r="D46" s="96"/>
      <c r="E46" s="96"/>
      <c r="F46" s="96"/>
      <c r="G46" s="96"/>
      <c r="H46" s="96"/>
      <c r="I46" s="96"/>
      <c r="J46" s="97"/>
    </row>
    <row r="47" spans="2:10" s="2" customFormat="1" x14ac:dyDescent="0.2">
      <c r="B47" s="95"/>
      <c r="C47" s="96"/>
      <c r="D47" s="96"/>
      <c r="E47" s="96"/>
      <c r="F47" s="96"/>
      <c r="G47" s="96"/>
      <c r="H47" s="96"/>
      <c r="I47" s="96"/>
      <c r="J47" s="97"/>
    </row>
    <row r="48" spans="2:10" s="2" customFormat="1" x14ac:dyDescent="0.2">
      <c r="B48" s="98"/>
      <c r="C48" s="99"/>
      <c r="D48" s="99"/>
      <c r="E48" s="99"/>
      <c r="F48" s="99"/>
      <c r="G48" s="99"/>
      <c r="H48" s="99"/>
      <c r="I48" s="99"/>
      <c r="J48" s="100"/>
    </row>
    <row r="49" s="2" customFormat="1" x14ac:dyDescent="0.2"/>
    <row r="50" s="2" customFormat="1" x14ac:dyDescent="0.2"/>
  </sheetData>
  <sheetProtection password="C2CF" sheet="1" objects="1" scenarios="1" formatColumns="0" insertRows="0"/>
  <mergeCells count="4">
    <mergeCell ref="C1:H1"/>
    <mergeCell ref="C2:H2"/>
    <mergeCell ref="D5:E5"/>
    <mergeCell ref="B39:J48"/>
  </mergeCells>
  <dataValidations count="5">
    <dataValidation type="list" allowBlank="1" showInputMessage="1" showErrorMessage="1" sqref="D13:D36">
      <formula1>Diluents</formula1>
    </dataValidation>
    <dataValidation type="list" allowBlank="1" showInputMessage="1" showErrorMessage="1" sqref="B13:B36">
      <formula1>Months</formula1>
    </dataValidation>
    <dataValidation type="list" allowBlank="1" showInputMessage="1" showErrorMessage="1" sqref="H13:H36">
      <formula1>"Yes,No"</formula1>
    </dataValidation>
    <dataValidation operator="greaterThanOrEqual" allowBlank="1" showInputMessage="1" showErrorMessage="1" sqref="G13:G36"/>
    <dataValidation operator="greaterThanOrEqual" allowBlank="1" showInputMessage="1" showErrorMessage="1" sqref="C13:C36 E13:F36"/>
  </dataValidations>
  <pageMargins left="0.28000000000000003" right="0.7" top="0.5" bottom="0.75" header="0.3" footer="0.3"/>
  <pageSetup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0"/>
  <sheetViews>
    <sheetView showGridLines="0" workbookViewId="0">
      <selection activeCell="B4" sqref="B4"/>
    </sheetView>
  </sheetViews>
  <sheetFormatPr defaultRowHeight="12.75" x14ac:dyDescent="0.2"/>
  <cols>
    <col min="2" max="9" width="15.7109375" customWidth="1"/>
    <col min="10" max="10" width="16.28515625" customWidth="1"/>
    <col min="11" max="11" width="16.140625" customWidth="1"/>
  </cols>
  <sheetData>
    <row r="1" spans="2:11" ht="20.25" x14ac:dyDescent="0.3">
      <c r="C1" s="90" t="s">
        <v>0</v>
      </c>
      <c r="D1" s="90"/>
      <c r="E1" s="90"/>
      <c r="F1" s="90"/>
      <c r="G1" s="90"/>
      <c r="H1" s="90"/>
      <c r="I1" s="90"/>
      <c r="J1" s="62" t="str">
        <f>ADMIN!A2</f>
        <v>Form Id:</v>
      </c>
      <c r="K1" s="62" t="str">
        <f>ADMIN!B2</f>
        <v>CARE_REVENUE</v>
      </c>
    </row>
    <row r="2" spans="2:11" ht="20.25" x14ac:dyDescent="0.3">
      <c r="C2" s="90" t="s">
        <v>166</v>
      </c>
      <c r="D2" s="90"/>
      <c r="E2" s="90"/>
      <c r="F2" s="90"/>
      <c r="G2" s="90"/>
      <c r="H2" s="90"/>
      <c r="I2" s="90"/>
      <c r="J2" s="62" t="str">
        <f>ADMIN!A3</f>
        <v>Version #:</v>
      </c>
      <c r="K2" s="62">
        <f>ADMIN!B3</f>
        <v>3.11</v>
      </c>
    </row>
    <row r="5" spans="2:11" ht="15.75" x14ac:dyDescent="0.25">
      <c r="B5" s="1" t="s">
        <v>1</v>
      </c>
      <c r="D5" s="91" t="str">
        <f>IF('Cover Page'!C7="","",IF('Cover Page'!C7=Validation!B44,IF(ISBLANK('Cover Page'!C9),Validation!B44,'Cover Page'!C9),'Cover Page'!C7))</f>
        <v/>
      </c>
      <c r="E5" s="91"/>
      <c r="G5" s="64" t="s">
        <v>143</v>
      </c>
      <c r="H5" s="35"/>
      <c r="I5" s="38" t="str">
        <f>IF('Cover Page'!I11="","",IF('Cover Page'!I11=Validation!F9,IF(ISBLANK('Cover Page'!M11),Validation!F9,'Cover Page'!M11),'Cover Page'!I11))</f>
        <v/>
      </c>
    </row>
    <row r="7" spans="2:11" ht="15.75" x14ac:dyDescent="0.25">
      <c r="B7" s="1" t="s">
        <v>2</v>
      </c>
      <c r="D7" s="14" t="str">
        <f>IF('Cover Page'!I7="","",'Cover Page'!I7)</f>
        <v/>
      </c>
    </row>
    <row r="8" spans="2:11" ht="15.75" x14ac:dyDescent="0.25">
      <c r="B8" s="1" t="s">
        <v>3</v>
      </c>
      <c r="D8" s="14" t="str">
        <f>IF('Cover Page'!I9="","",'Cover Page'!I9)</f>
        <v/>
      </c>
    </row>
    <row r="10" spans="2:11" ht="15.75" x14ac:dyDescent="0.25">
      <c r="B10" s="1" t="s">
        <v>4</v>
      </c>
      <c r="D10" s="5">
        <f>DATE('Cover Page'!D11,1,1)</f>
        <v>43831</v>
      </c>
      <c r="E10" s="3" t="s">
        <v>5</v>
      </c>
      <c r="F10" s="5">
        <f>DATE('Cover Page'!D11,RIGHT('Cover Page'!C11,1)*3+1,0)</f>
        <v>43921</v>
      </c>
    </row>
    <row r="12" spans="2:11" ht="45" x14ac:dyDescent="0.2">
      <c r="B12" s="6" t="s">
        <v>11</v>
      </c>
      <c r="C12" s="6" t="s">
        <v>9</v>
      </c>
      <c r="D12" s="6" t="s">
        <v>103</v>
      </c>
      <c r="E12" s="6" t="s">
        <v>12</v>
      </c>
      <c r="F12" s="6" t="s">
        <v>24</v>
      </c>
      <c r="G12" s="6" t="s">
        <v>13</v>
      </c>
      <c r="H12" s="6" t="s">
        <v>7</v>
      </c>
      <c r="I12" s="61" t="s">
        <v>14</v>
      </c>
      <c r="J12" s="61" t="s">
        <v>151</v>
      </c>
      <c r="K12" s="6" t="s">
        <v>15</v>
      </c>
    </row>
    <row r="13" spans="2:11" x14ac:dyDescent="0.2">
      <c r="B13" s="54"/>
      <c r="C13" s="43"/>
      <c r="D13" s="44"/>
      <c r="E13" s="43"/>
      <c r="F13" s="55"/>
      <c r="G13" s="56"/>
      <c r="H13" s="57"/>
      <c r="I13" s="43"/>
      <c r="J13" s="53"/>
      <c r="K13" s="56"/>
    </row>
    <row r="14" spans="2:11" x14ac:dyDescent="0.2">
      <c r="B14" s="54"/>
      <c r="C14" s="43"/>
      <c r="D14" s="44"/>
      <c r="E14" s="43"/>
      <c r="F14" s="55"/>
      <c r="G14" s="56"/>
      <c r="H14" s="57"/>
      <c r="I14" s="43"/>
      <c r="J14" s="53"/>
      <c r="K14" s="56"/>
    </row>
    <row r="15" spans="2:11" x14ac:dyDescent="0.2">
      <c r="B15" s="54"/>
      <c r="C15" s="43"/>
      <c r="D15" s="44"/>
      <c r="E15" s="43"/>
      <c r="F15" s="55"/>
      <c r="G15" s="56"/>
      <c r="H15" s="57"/>
      <c r="I15" s="43"/>
      <c r="J15" s="53"/>
      <c r="K15" s="56"/>
    </row>
    <row r="16" spans="2:11" x14ac:dyDescent="0.2">
      <c r="B16" s="54"/>
      <c r="C16" s="43"/>
      <c r="D16" s="44"/>
      <c r="E16" s="43"/>
      <c r="F16" s="55"/>
      <c r="G16" s="56"/>
      <c r="H16" s="57"/>
      <c r="I16" s="43"/>
      <c r="J16" s="53"/>
      <c r="K16" s="56"/>
    </row>
    <row r="17" spans="2:11" x14ac:dyDescent="0.2">
      <c r="B17" s="54"/>
      <c r="C17" s="43"/>
      <c r="D17" s="44"/>
      <c r="E17" s="43"/>
      <c r="F17" s="55"/>
      <c r="G17" s="56"/>
      <c r="H17" s="57"/>
      <c r="I17" s="43"/>
      <c r="J17" s="53"/>
      <c r="K17" s="56"/>
    </row>
    <row r="18" spans="2:11" x14ac:dyDescent="0.2">
      <c r="B18" s="54"/>
      <c r="C18" s="43"/>
      <c r="D18" s="44"/>
      <c r="E18" s="43"/>
      <c r="F18" s="55"/>
      <c r="G18" s="56"/>
      <c r="H18" s="57"/>
      <c r="I18" s="43"/>
      <c r="J18" s="53"/>
      <c r="K18" s="56"/>
    </row>
    <row r="19" spans="2:11" x14ac:dyDescent="0.2">
      <c r="B19" s="54"/>
      <c r="C19" s="43"/>
      <c r="D19" s="44"/>
      <c r="E19" s="43"/>
      <c r="F19" s="55"/>
      <c r="G19" s="56"/>
      <c r="H19" s="57"/>
      <c r="I19" s="43"/>
      <c r="J19" s="53"/>
      <c r="K19" s="56"/>
    </row>
    <row r="20" spans="2:11" x14ac:dyDescent="0.2">
      <c r="B20" s="54"/>
      <c r="C20" s="43"/>
      <c r="D20" s="44"/>
      <c r="E20" s="43"/>
      <c r="F20" s="55"/>
      <c r="G20" s="56"/>
      <c r="H20" s="57"/>
      <c r="I20" s="43"/>
      <c r="J20" s="53"/>
      <c r="K20" s="56"/>
    </row>
    <row r="21" spans="2:11" x14ac:dyDescent="0.2">
      <c r="B21" s="54"/>
      <c r="C21" s="43"/>
      <c r="D21" s="44"/>
      <c r="E21" s="43"/>
      <c r="F21" s="55"/>
      <c r="G21" s="56"/>
      <c r="H21" s="57"/>
      <c r="I21" s="43"/>
      <c r="J21" s="53"/>
      <c r="K21" s="56"/>
    </row>
    <row r="22" spans="2:11" x14ac:dyDescent="0.2">
      <c r="B22" s="54"/>
      <c r="C22" s="43"/>
      <c r="D22" s="44"/>
      <c r="E22" s="43"/>
      <c r="F22" s="55"/>
      <c r="G22" s="56"/>
      <c r="H22" s="57"/>
      <c r="I22" s="43"/>
      <c r="J22" s="53"/>
      <c r="K22" s="56"/>
    </row>
    <row r="23" spans="2:11" x14ac:dyDescent="0.2">
      <c r="B23" s="54"/>
      <c r="C23" s="43"/>
      <c r="D23" s="44"/>
      <c r="E23" s="43"/>
      <c r="F23" s="55"/>
      <c r="G23" s="56"/>
      <c r="H23" s="57"/>
      <c r="I23" s="43"/>
      <c r="J23" s="53"/>
      <c r="K23" s="56"/>
    </row>
    <row r="24" spans="2:11" x14ac:dyDescent="0.2">
      <c r="B24" s="54"/>
      <c r="C24" s="43"/>
      <c r="D24" s="44"/>
      <c r="E24" s="43"/>
      <c r="F24" s="55"/>
      <c r="G24" s="56"/>
      <c r="H24" s="57"/>
      <c r="I24" s="43"/>
      <c r="J24" s="53"/>
      <c r="K24" s="56"/>
    </row>
    <row r="25" spans="2:11" x14ac:dyDescent="0.2">
      <c r="B25" s="54"/>
      <c r="C25" s="43"/>
      <c r="D25" s="44"/>
      <c r="E25" s="43"/>
      <c r="F25" s="55"/>
      <c r="G25" s="56"/>
      <c r="H25" s="57"/>
      <c r="I25" s="43"/>
      <c r="J25" s="53"/>
      <c r="K25" s="56"/>
    </row>
    <row r="26" spans="2:11" x14ac:dyDescent="0.2">
      <c r="B26" s="54"/>
      <c r="C26" s="43"/>
      <c r="D26" s="44"/>
      <c r="E26" s="43"/>
      <c r="F26" s="55"/>
      <c r="G26" s="56"/>
      <c r="H26" s="57"/>
      <c r="I26" s="43"/>
      <c r="J26" s="53"/>
      <c r="K26" s="56"/>
    </row>
    <row r="27" spans="2:11" x14ac:dyDescent="0.2">
      <c r="B27" s="54"/>
      <c r="C27" s="43"/>
      <c r="D27" s="44"/>
      <c r="E27" s="43"/>
      <c r="F27" s="55"/>
      <c r="G27" s="56"/>
      <c r="H27" s="57"/>
      <c r="I27" s="43"/>
      <c r="J27" s="53"/>
      <c r="K27" s="56"/>
    </row>
    <row r="28" spans="2:11" x14ac:dyDescent="0.2">
      <c r="B28" s="54"/>
      <c r="C28" s="43"/>
      <c r="D28" s="44"/>
      <c r="E28" s="43"/>
      <c r="F28" s="55"/>
      <c r="G28" s="56"/>
      <c r="H28" s="57"/>
      <c r="I28" s="43"/>
      <c r="J28" s="53"/>
      <c r="K28" s="56"/>
    </row>
    <row r="29" spans="2:11" x14ac:dyDescent="0.2">
      <c r="B29" s="54"/>
      <c r="C29" s="43"/>
      <c r="D29" s="44"/>
      <c r="E29" s="43"/>
      <c r="F29" s="55"/>
      <c r="G29" s="56"/>
      <c r="H29" s="57"/>
      <c r="I29" s="43"/>
      <c r="J29" s="53"/>
      <c r="K29" s="56"/>
    </row>
    <row r="30" spans="2:11" x14ac:dyDescent="0.2">
      <c r="B30" s="54"/>
      <c r="C30" s="43"/>
      <c r="D30" s="44"/>
      <c r="E30" s="43"/>
      <c r="F30" s="55"/>
      <c r="G30" s="56"/>
      <c r="H30" s="57"/>
      <c r="I30" s="43"/>
      <c r="J30" s="53"/>
      <c r="K30" s="56"/>
    </row>
    <row r="31" spans="2:11" x14ac:dyDescent="0.2">
      <c r="B31" s="54"/>
      <c r="C31" s="43"/>
      <c r="D31" s="44"/>
      <c r="E31" s="43"/>
      <c r="F31" s="55"/>
      <c r="G31" s="56"/>
      <c r="H31" s="57"/>
      <c r="I31" s="43"/>
      <c r="J31" s="53"/>
      <c r="K31" s="56"/>
    </row>
    <row r="32" spans="2:11" x14ac:dyDescent="0.2">
      <c r="B32" s="54"/>
      <c r="C32" s="43"/>
      <c r="D32" s="44"/>
      <c r="E32" s="43"/>
      <c r="F32" s="55"/>
      <c r="G32" s="56"/>
      <c r="H32" s="57"/>
      <c r="I32" s="43"/>
      <c r="J32" s="53"/>
      <c r="K32" s="56"/>
    </row>
    <row r="33" spans="2:11" x14ac:dyDescent="0.2">
      <c r="B33" s="54"/>
      <c r="C33" s="43"/>
      <c r="D33" s="44"/>
      <c r="E33" s="43"/>
      <c r="F33" s="55"/>
      <c r="G33" s="56"/>
      <c r="H33" s="57"/>
      <c r="I33" s="43"/>
      <c r="J33" s="53"/>
      <c r="K33" s="56"/>
    </row>
    <row r="34" spans="2:11" x14ac:dyDescent="0.2">
      <c r="B34" s="54"/>
      <c r="C34" s="43"/>
      <c r="D34" s="44"/>
      <c r="E34" s="43"/>
      <c r="F34" s="55"/>
      <c r="G34" s="56"/>
      <c r="H34" s="57"/>
      <c r="I34" s="43"/>
      <c r="J34" s="53"/>
      <c r="K34" s="56"/>
    </row>
    <row r="35" spans="2:11" x14ac:dyDescent="0.2">
      <c r="B35" s="54"/>
      <c r="C35" s="43"/>
      <c r="D35" s="44"/>
      <c r="E35" s="43"/>
      <c r="F35" s="55"/>
      <c r="G35" s="56"/>
      <c r="H35" s="57"/>
      <c r="I35" s="43"/>
      <c r="J35" s="53"/>
      <c r="K35" s="56"/>
    </row>
    <row r="36" spans="2:11" x14ac:dyDescent="0.2">
      <c r="B36" s="54"/>
      <c r="C36" s="43"/>
      <c r="D36" s="44"/>
      <c r="E36" s="43"/>
      <c r="F36" s="55"/>
      <c r="G36" s="56"/>
      <c r="H36" s="57"/>
      <c r="I36" s="43"/>
      <c r="J36" s="53"/>
      <c r="K36" s="56"/>
    </row>
    <row r="38" spans="2:11" s="2" customFormat="1" ht="15" x14ac:dyDescent="0.25">
      <c r="B38" s="4" t="s">
        <v>36</v>
      </c>
    </row>
    <row r="39" spans="2:11" s="2" customFormat="1" x14ac:dyDescent="0.2">
      <c r="B39" s="92"/>
      <c r="C39" s="93"/>
      <c r="D39" s="93"/>
      <c r="E39" s="93"/>
      <c r="F39" s="93"/>
      <c r="G39" s="93"/>
      <c r="H39" s="93"/>
      <c r="I39" s="93"/>
      <c r="J39" s="93"/>
      <c r="K39" s="94"/>
    </row>
    <row r="40" spans="2:11" s="2" customFormat="1" x14ac:dyDescent="0.2">
      <c r="B40" s="95"/>
      <c r="C40" s="96"/>
      <c r="D40" s="96"/>
      <c r="E40" s="96"/>
      <c r="F40" s="96"/>
      <c r="G40" s="96"/>
      <c r="H40" s="96"/>
      <c r="I40" s="96"/>
      <c r="J40" s="96"/>
      <c r="K40" s="97"/>
    </row>
    <row r="41" spans="2:11" s="2" customFormat="1" x14ac:dyDescent="0.2">
      <c r="B41" s="95"/>
      <c r="C41" s="96"/>
      <c r="D41" s="96"/>
      <c r="E41" s="96"/>
      <c r="F41" s="96"/>
      <c r="G41" s="96"/>
      <c r="H41" s="96"/>
      <c r="I41" s="96"/>
      <c r="J41" s="96"/>
      <c r="K41" s="97"/>
    </row>
    <row r="42" spans="2:11" s="2" customFormat="1" x14ac:dyDescent="0.2">
      <c r="B42" s="95"/>
      <c r="C42" s="96"/>
      <c r="D42" s="96"/>
      <c r="E42" s="96"/>
      <c r="F42" s="96"/>
      <c r="G42" s="96"/>
      <c r="H42" s="96"/>
      <c r="I42" s="96"/>
      <c r="J42" s="96"/>
      <c r="K42" s="97"/>
    </row>
    <row r="43" spans="2:11" s="2" customFormat="1" x14ac:dyDescent="0.2">
      <c r="B43" s="95"/>
      <c r="C43" s="96"/>
      <c r="D43" s="96"/>
      <c r="E43" s="96"/>
      <c r="F43" s="96"/>
      <c r="G43" s="96"/>
      <c r="H43" s="96"/>
      <c r="I43" s="96"/>
      <c r="J43" s="96"/>
      <c r="K43" s="97"/>
    </row>
    <row r="44" spans="2:11" s="2" customFormat="1" x14ac:dyDescent="0.2">
      <c r="B44" s="95"/>
      <c r="C44" s="96"/>
      <c r="D44" s="96"/>
      <c r="E44" s="96"/>
      <c r="F44" s="96"/>
      <c r="G44" s="96"/>
      <c r="H44" s="96"/>
      <c r="I44" s="96"/>
      <c r="J44" s="96"/>
      <c r="K44" s="97"/>
    </row>
    <row r="45" spans="2:11" s="2" customFormat="1" x14ac:dyDescent="0.2">
      <c r="B45" s="95"/>
      <c r="C45" s="96"/>
      <c r="D45" s="96"/>
      <c r="E45" s="96"/>
      <c r="F45" s="96"/>
      <c r="G45" s="96"/>
      <c r="H45" s="96"/>
      <c r="I45" s="96"/>
      <c r="J45" s="96"/>
      <c r="K45" s="97"/>
    </row>
    <row r="46" spans="2:11" s="2" customFormat="1" x14ac:dyDescent="0.2">
      <c r="B46" s="95"/>
      <c r="C46" s="96"/>
      <c r="D46" s="96"/>
      <c r="E46" s="96"/>
      <c r="F46" s="96"/>
      <c r="G46" s="96"/>
      <c r="H46" s="96"/>
      <c r="I46" s="96"/>
      <c r="J46" s="96"/>
      <c r="K46" s="97"/>
    </row>
    <row r="47" spans="2:11" s="2" customFormat="1" x14ac:dyDescent="0.2">
      <c r="B47" s="95"/>
      <c r="C47" s="96"/>
      <c r="D47" s="96"/>
      <c r="E47" s="96"/>
      <c r="F47" s="96"/>
      <c r="G47" s="96"/>
      <c r="H47" s="96"/>
      <c r="I47" s="96"/>
      <c r="J47" s="96"/>
      <c r="K47" s="97"/>
    </row>
    <row r="48" spans="2:11" s="2" customFormat="1" x14ac:dyDescent="0.2">
      <c r="B48" s="98"/>
      <c r="C48" s="99"/>
      <c r="D48" s="99"/>
      <c r="E48" s="99"/>
      <c r="F48" s="99"/>
      <c r="G48" s="99"/>
      <c r="H48" s="99"/>
      <c r="I48" s="99"/>
      <c r="J48" s="99"/>
      <c r="K48" s="100"/>
    </row>
    <row r="49" s="2" customFormat="1" x14ac:dyDescent="0.2"/>
    <row r="50" s="2" customFormat="1" x14ac:dyDescent="0.2"/>
  </sheetData>
  <sheetProtection password="C2CF" sheet="1" objects="1" scenarios="1" formatColumns="0" insertRows="0"/>
  <mergeCells count="4">
    <mergeCell ref="C1:I1"/>
    <mergeCell ref="C2:I2"/>
    <mergeCell ref="D5:E5"/>
    <mergeCell ref="B39:K48"/>
  </mergeCells>
  <dataValidations count="6">
    <dataValidation type="list" allowBlank="1" showInputMessage="1" showErrorMessage="1" sqref="C13:C36">
      <formula1>Diluents</formula1>
    </dataValidation>
    <dataValidation type="list" allowBlank="1" showInputMessage="1" showErrorMessage="1" sqref="B13:B36">
      <formula1>Months</formula1>
    </dataValidation>
    <dataValidation operator="greaterThanOrEqual" allowBlank="1" showInputMessage="1" showErrorMessage="1" sqref="K13:K36 D13:D36 F13:G36"/>
    <dataValidation type="decimal" allowBlank="1" showInputMessage="1" showErrorMessage="1" sqref="H13:H36">
      <formula1>0</formula1>
      <formula2>1</formula2>
    </dataValidation>
    <dataValidation type="list" allowBlank="1" showInputMessage="1" showErrorMessage="1" sqref="J13:J36">
      <formula1>"Yes,No"</formula1>
    </dataValidation>
    <dataValidation type="list" allowBlank="1" showInputMessage="1" showErrorMessage="1" sqref="I13:I36">
      <formula1>Transportation</formula1>
    </dataValidation>
  </dataValidations>
  <pageMargins left="0.31" right="0.45" top="0.49" bottom="0.75" header="0.3" footer="0.3"/>
  <pageSetup scale="7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0"/>
  <sheetViews>
    <sheetView showGridLines="0" workbookViewId="0">
      <selection activeCell="B4" sqref="B4"/>
    </sheetView>
  </sheetViews>
  <sheetFormatPr defaultRowHeight="12.75" x14ac:dyDescent="0.2"/>
  <cols>
    <col min="2" max="2" width="15.7109375" customWidth="1"/>
    <col min="3" max="3" width="12.5703125" customWidth="1"/>
    <col min="4" max="4" width="15.7109375" customWidth="1"/>
    <col min="5" max="5" width="15.85546875" customWidth="1"/>
    <col min="6" max="9" width="15.7109375" customWidth="1"/>
    <col min="10" max="10" width="16.42578125" customWidth="1"/>
    <col min="11" max="11" width="15.85546875" customWidth="1"/>
    <col min="12" max="13" width="17" bestFit="1" customWidth="1"/>
  </cols>
  <sheetData>
    <row r="1" spans="2:12" ht="20.25" x14ac:dyDescent="0.3">
      <c r="D1" s="15" t="s">
        <v>104</v>
      </c>
      <c r="E1" s="11"/>
      <c r="F1" s="11"/>
      <c r="G1" s="11"/>
      <c r="H1" s="11"/>
      <c r="I1" s="11"/>
      <c r="K1" s="62" t="str">
        <f>ADMIN!A2</f>
        <v>Form Id:</v>
      </c>
      <c r="L1" s="62" t="str">
        <f>ADMIN!B2</f>
        <v>CARE_REVENUE</v>
      </c>
    </row>
    <row r="2" spans="2:12" ht="20.25" x14ac:dyDescent="0.3">
      <c r="C2" s="90" t="s">
        <v>167</v>
      </c>
      <c r="D2" s="90"/>
      <c r="E2" s="90"/>
      <c r="F2" s="90"/>
      <c r="G2" s="90"/>
      <c r="H2" s="90"/>
      <c r="I2" s="90"/>
      <c r="J2" s="90"/>
      <c r="K2" s="62" t="str">
        <f>ADMIN!A3</f>
        <v>Version #:</v>
      </c>
      <c r="L2" s="62">
        <f>ADMIN!B3</f>
        <v>3.11</v>
      </c>
    </row>
    <row r="5" spans="2:12" ht="15.75" x14ac:dyDescent="0.25">
      <c r="B5" s="1" t="s">
        <v>1</v>
      </c>
      <c r="D5" s="91" t="str">
        <f>IF('Cover Page'!C7="","",IF('Cover Page'!C7=Validation!B44,IF(ISBLANK('Cover Page'!C9),Validation!B44,'Cover Page'!C9),'Cover Page'!C7))</f>
        <v/>
      </c>
      <c r="E5" s="91"/>
      <c r="G5" s="64" t="s">
        <v>143</v>
      </c>
      <c r="H5" s="35"/>
      <c r="I5" s="38" t="str">
        <f>IF('Cover Page'!I11="","",IF('Cover Page'!I11=Validation!F9,IF(ISBLANK('Cover Page'!M11),Validation!F9,'Cover Page'!M11),'Cover Page'!I11))</f>
        <v/>
      </c>
    </row>
    <row r="7" spans="2:12" ht="15.75" x14ac:dyDescent="0.25">
      <c r="B7" s="1" t="s">
        <v>2</v>
      </c>
      <c r="D7" s="14" t="str">
        <f>IF('Cover Page'!I7="","",'Cover Page'!I7)</f>
        <v/>
      </c>
    </row>
    <row r="8" spans="2:12" ht="15.75" x14ac:dyDescent="0.25">
      <c r="B8" s="1" t="s">
        <v>3</v>
      </c>
      <c r="D8" s="14" t="str">
        <f>IF('Cover Page'!I9="","",'Cover Page'!I9)</f>
        <v/>
      </c>
    </row>
    <row r="10" spans="2:12" ht="15.75" x14ac:dyDescent="0.25">
      <c r="B10" s="1" t="s">
        <v>4</v>
      </c>
      <c r="D10" s="5">
        <f>DATE('Cover Page'!D11,1,1)</f>
        <v>43831</v>
      </c>
      <c r="E10" s="3" t="s">
        <v>5</v>
      </c>
      <c r="F10" s="5">
        <f>DATE('Cover Page'!D11,RIGHT('Cover Page'!C11,1)*3+1,0)</f>
        <v>43921</v>
      </c>
    </row>
    <row r="12" spans="2:12" ht="60" x14ac:dyDescent="0.2">
      <c r="B12" s="6" t="s">
        <v>16</v>
      </c>
      <c r="C12" s="6" t="s">
        <v>25</v>
      </c>
      <c r="D12" s="6" t="s">
        <v>26</v>
      </c>
      <c r="E12" s="61" t="s">
        <v>14</v>
      </c>
      <c r="F12" s="61" t="s">
        <v>163</v>
      </c>
      <c r="G12" s="6" t="s">
        <v>149</v>
      </c>
      <c r="H12" s="6" t="s">
        <v>27</v>
      </c>
      <c r="I12" s="61" t="s">
        <v>75</v>
      </c>
      <c r="J12" s="61" t="s">
        <v>162</v>
      </c>
      <c r="K12" s="6" t="s">
        <v>47</v>
      </c>
    </row>
    <row r="13" spans="2:12" x14ac:dyDescent="0.2">
      <c r="B13" s="54"/>
      <c r="C13" s="43"/>
      <c r="D13" s="43"/>
      <c r="E13" s="43"/>
      <c r="F13" s="43"/>
      <c r="G13" s="55"/>
      <c r="H13" s="49"/>
      <c r="I13" s="73" t="str">
        <f>IF(G13&gt;0,H13/G13,"")</f>
        <v/>
      </c>
      <c r="J13" s="59"/>
      <c r="K13" s="59"/>
    </row>
    <row r="14" spans="2:12" x14ac:dyDescent="0.2">
      <c r="B14" s="54"/>
      <c r="C14" s="43"/>
      <c r="D14" s="43"/>
      <c r="E14" s="43"/>
      <c r="F14" s="43"/>
      <c r="G14" s="55"/>
      <c r="H14" s="49"/>
      <c r="I14" s="73" t="str">
        <f t="shared" ref="I14:I36" si="0">IF(G14&gt;0,H14/G14,"")</f>
        <v/>
      </c>
      <c r="J14" s="59"/>
      <c r="K14" s="59"/>
    </row>
    <row r="15" spans="2:12" x14ac:dyDescent="0.2">
      <c r="B15" s="54"/>
      <c r="C15" s="43"/>
      <c r="D15" s="43"/>
      <c r="E15" s="43"/>
      <c r="F15" s="43"/>
      <c r="G15" s="55"/>
      <c r="H15" s="49"/>
      <c r="I15" s="73" t="str">
        <f t="shared" si="0"/>
        <v/>
      </c>
      <c r="J15" s="59"/>
      <c r="K15" s="59"/>
    </row>
    <row r="16" spans="2:12" x14ac:dyDescent="0.2">
      <c r="B16" s="54"/>
      <c r="C16" s="43"/>
      <c r="D16" s="43"/>
      <c r="E16" s="43"/>
      <c r="F16" s="43"/>
      <c r="G16" s="55"/>
      <c r="H16" s="49"/>
      <c r="I16" s="73" t="str">
        <f t="shared" si="0"/>
        <v/>
      </c>
      <c r="J16" s="59"/>
      <c r="K16" s="59"/>
    </row>
    <row r="17" spans="2:11" x14ac:dyDescent="0.2">
      <c r="B17" s="54"/>
      <c r="C17" s="43"/>
      <c r="D17" s="43"/>
      <c r="E17" s="43"/>
      <c r="F17" s="43"/>
      <c r="G17" s="55"/>
      <c r="H17" s="49"/>
      <c r="I17" s="73" t="str">
        <f t="shared" si="0"/>
        <v/>
      </c>
      <c r="J17" s="59"/>
      <c r="K17" s="59"/>
    </row>
    <row r="18" spans="2:11" x14ac:dyDescent="0.2">
      <c r="B18" s="54"/>
      <c r="C18" s="43"/>
      <c r="D18" s="43"/>
      <c r="E18" s="43"/>
      <c r="F18" s="43"/>
      <c r="G18" s="55"/>
      <c r="H18" s="49"/>
      <c r="I18" s="73" t="str">
        <f t="shared" si="0"/>
        <v/>
      </c>
      <c r="J18" s="59"/>
      <c r="K18" s="59"/>
    </row>
    <row r="19" spans="2:11" x14ac:dyDescent="0.2">
      <c r="B19" s="54"/>
      <c r="C19" s="43"/>
      <c r="D19" s="43"/>
      <c r="E19" s="43"/>
      <c r="F19" s="43"/>
      <c r="G19" s="55"/>
      <c r="H19" s="49"/>
      <c r="I19" s="73" t="str">
        <f t="shared" si="0"/>
        <v/>
      </c>
      <c r="J19" s="59"/>
      <c r="K19" s="59"/>
    </row>
    <row r="20" spans="2:11" x14ac:dyDescent="0.2">
      <c r="B20" s="54"/>
      <c r="C20" s="43"/>
      <c r="D20" s="43"/>
      <c r="E20" s="43"/>
      <c r="F20" s="43"/>
      <c r="G20" s="55"/>
      <c r="H20" s="49"/>
      <c r="I20" s="73" t="str">
        <f t="shared" si="0"/>
        <v/>
      </c>
      <c r="J20" s="59"/>
      <c r="K20" s="59"/>
    </row>
    <row r="21" spans="2:11" x14ac:dyDescent="0.2">
      <c r="B21" s="54"/>
      <c r="C21" s="43"/>
      <c r="D21" s="43"/>
      <c r="E21" s="43"/>
      <c r="F21" s="43"/>
      <c r="G21" s="55"/>
      <c r="H21" s="49"/>
      <c r="I21" s="73" t="str">
        <f t="shared" si="0"/>
        <v/>
      </c>
      <c r="J21" s="59"/>
      <c r="K21" s="59"/>
    </row>
    <row r="22" spans="2:11" x14ac:dyDescent="0.2">
      <c r="B22" s="54"/>
      <c r="C22" s="43"/>
      <c r="D22" s="43"/>
      <c r="E22" s="43"/>
      <c r="F22" s="43"/>
      <c r="G22" s="55"/>
      <c r="H22" s="49"/>
      <c r="I22" s="73" t="str">
        <f t="shared" si="0"/>
        <v/>
      </c>
      <c r="J22" s="59"/>
      <c r="K22" s="59"/>
    </row>
    <row r="23" spans="2:11" x14ac:dyDescent="0.2">
      <c r="B23" s="54"/>
      <c r="C23" s="43"/>
      <c r="D23" s="43"/>
      <c r="E23" s="43"/>
      <c r="F23" s="43"/>
      <c r="G23" s="55"/>
      <c r="H23" s="49"/>
      <c r="I23" s="73" t="str">
        <f t="shared" si="0"/>
        <v/>
      </c>
      <c r="J23" s="59"/>
      <c r="K23" s="59"/>
    </row>
    <row r="24" spans="2:11" x14ac:dyDescent="0.2">
      <c r="B24" s="54"/>
      <c r="C24" s="43"/>
      <c r="D24" s="43"/>
      <c r="E24" s="43"/>
      <c r="F24" s="43"/>
      <c r="G24" s="55"/>
      <c r="H24" s="49"/>
      <c r="I24" s="73" t="str">
        <f t="shared" si="0"/>
        <v/>
      </c>
      <c r="J24" s="59"/>
      <c r="K24" s="59"/>
    </row>
    <row r="25" spans="2:11" x14ac:dyDescent="0.2">
      <c r="B25" s="54"/>
      <c r="C25" s="43"/>
      <c r="D25" s="43"/>
      <c r="E25" s="43"/>
      <c r="F25" s="43"/>
      <c r="G25" s="55"/>
      <c r="H25" s="49"/>
      <c r="I25" s="73" t="str">
        <f t="shared" si="0"/>
        <v/>
      </c>
      <c r="J25" s="59"/>
      <c r="K25" s="59"/>
    </row>
    <row r="26" spans="2:11" x14ac:dyDescent="0.2">
      <c r="B26" s="54"/>
      <c r="C26" s="43"/>
      <c r="D26" s="43"/>
      <c r="E26" s="43"/>
      <c r="F26" s="43"/>
      <c r="G26" s="55"/>
      <c r="H26" s="49"/>
      <c r="I26" s="73" t="str">
        <f t="shared" si="0"/>
        <v/>
      </c>
      <c r="J26" s="59"/>
      <c r="K26" s="59"/>
    </row>
    <row r="27" spans="2:11" x14ac:dyDescent="0.2">
      <c r="B27" s="54"/>
      <c r="C27" s="43"/>
      <c r="D27" s="43"/>
      <c r="E27" s="43"/>
      <c r="F27" s="43"/>
      <c r="G27" s="55"/>
      <c r="H27" s="49"/>
      <c r="I27" s="73" t="str">
        <f t="shared" si="0"/>
        <v/>
      </c>
      <c r="J27" s="59"/>
      <c r="K27" s="59"/>
    </row>
    <row r="28" spans="2:11" x14ac:dyDescent="0.2">
      <c r="B28" s="54"/>
      <c r="C28" s="43"/>
      <c r="D28" s="43"/>
      <c r="E28" s="43"/>
      <c r="F28" s="43"/>
      <c r="G28" s="55"/>
      <c r="H28" s="49"/>
      <c r="I28" s="73" t="str">
        <f t="shared" si="0"/>
        <v/>
      </c>
      <c r="J28" s="59"/>
      <c r="K28" s="59"/>
    </row>
    <row r="29" spans="2:11" x14ac:dyDescent="0.2">
      <c r="B29" s="54"/>
      <c r="C29" s="43"/>
      <c r="D29" s="43"/>
      <c r="E29" s="43"/>
      <c r="F29" s="43"/>
      <c r="G29" s="55"/>
      <c r="H29" s="49"/>
      <c r="I29" s="73" t="str">
        <f t="shared" si="0"/>
        <v/>
      </c>
      <c r="J29" s="59"/>
      <c r="K29" s="59"/>
    </row>
    <row r="30" spans="2:11" x14ac:dyDescent="0.2">
      <c r="B30" s="54"/>
      <c r="C30" s="43"/>
      <c r="D30" s="43"/>
      <c r="E30" s="43"/>
      <c r="F30" s="43"/>
      <c r="G30" s="55"/>
      <c r="H30" s="49"/>
      <c r="I30" s="73" t="str">
        <f t="shared" si="0"/>
        <v/>
      </c>
      <c r="J30" s="59"/>
      <c r="K30" s="59"/>
    </row>
    <row r="31" spans="2:11" x14ac:dyDescent="0.2">
      <c r="B31" s="54"/>
      <c r="C31" s="43"/>
      <c r="D31" s="43"/>
      <c r="E31" s="43"/>
      <c r="F31" s="43"/>
      <c r="G31" s="55"/>
      <c r="H31" s="49"/>
      <c r="I31" s="73" t="str">
        <f t="shared" si="0"/>
        <v/>
      </c>
      <c r="J31" s="59"/>
      <c r="K31" s="59"/>
    </row>
    <row r="32" spans="2:11" x14ac:dyDescent="0.2">
      <c r="B32" s="54"/>
      <c r="C32" s="43"/>
      <c r="D32" s="43"/>
      <c r="E32" s="43"/>
      <c r="F32" s="43"/>
      <c r="G32" s="55"/>
      <c r="H32" s="49"/>
      <c r="I32" s="73" t="str">
        <f t="shared" si="0"/>
        <v/>
      </c>
      <c r="J32" s="59"/>
      <c r="K32" s="59"/>
    </row>
    <row r="33" spans="2:13" x14ac:dyDescent="0.2">
      <c r="B33" s="54"/>
      <c r="C33" s="43"/>
      <c r="D33" s="43"/>
      <c r="E33" s="43"/>
      <c r="F33" s="43"/>
      <c r="G33" s="55"/>
      <c r="H33" s="49"/>
      <c r="I33" s="73" t="str">
        <f t="shared" si="0"/>
        <v/>
      </c>
      <c r="J33" s="59"/>
      <c r="K33" s="59"/>
    </row>
    <row r="34" spans="2:13" x14ac:dyDescent="0.2">
      <c r="B34" s="54"/>
      <c r="C34" s="43"/>
      <c r="D34" s="43"/>
      <c r="E34" s="43"/>
      <c r="F34" s="43"/>
      <c r="G34" s="55"/>
      <c r="H34" s="49"/>
      <c r="I34" s="73" t="str">
        <f t="shared" si="0"/>
        <v/>
      </c>
      <c r="J34" s="59"/>
      <c r="K34" s="59"/>
    </row>
    <row r="35" spans="2:13" x14ac:dyDescent="0.2">
      <c r="B35" s="54"/>
      <c r="C35" s="43"/>
      <c r="D35" s="43"/>
      <c r="E35" s="43"/>
      <c r="F35" s="43"/>
      <c r="G35" s="55"/>
      <c r="H35" s="49"/>
      <c r="I35" s="73" t="str">
        <f t="shared" si="0"/>
        <v/>
      </c>
      <c r="J35" s="59"/>
      <c r="K35" s="59"/>
    </row>
    <row r="36" spans="2:13" x14ac:dyDescent="0.2">
      <c r="B36" s="54"/>
      <c r="C36" s="43"/>
      <c r="D36" s="43"/>
      <c r="E36" s="43"/>
      <c r="F36" s="43"/>
      <c r="G36" s="55"/>
      <c r="H36" s="49"/>
      <c r="I36" s="73" t="str">
        <f t="shared" si="0"/>
        <v/>
      </c>
      <c r="J36" s="59"/>
      <c r="K36" s="59"/>
    </row>
    <row r="38" spans="2:13" s="2" customFormat="1" ht="15" x14ac:dyDescent="0.25">
      <c r="B38" s="4" t="s">
        <v>36</v>
      </c>
    </row>
    <row r="39" spans="2:13" s="2" customFormat="1" x14ac:dyDescent="0.2">
      <c r="B39" s="92"/>
      <c r="C39" s="93"/>
      <c r="D39" s="93"/>
      <c r="E39" s="93"/>
      <c r="F39" s="93"/>
      <c r="G39" s="93"/>
      <c r="H39" s="93"/>
      <c r="I39" s="93"/>
      <c r="J39" s="93"/>
      <c r="K39" s="93"/>
      <c r="L39" s="94"/>
      <c r="M39" s="60"/>
    </row>
    <row r="40" spans="2:13" s="2" customFormat="1" x14ac:dyDescent="0.2"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7"/>
      <c r="M40" s="60"/>
    </row>
    <row r="41" spans="2:13" s="2" customFormat="1" x14ac:dyDescent="0.2"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7"/>
      <c r="M41" s="60"/>
    </row>
    <row r="42" spans="2:13" s="2" customFormat="1" x14ac:dyDescent="0.2"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7"/>
      <c r="M42" s="60"/>
    </row>
    <row r="43" spans="2:13" s="2" customFormat="1" x14ac:dyDescent="0.2">
      <c r="B43" s="95"/>
      <c r="C43" s="96"/>
      <c r="D43" s="96"/>
      <c r="E43" s="96"/>
      <c r="F43" s="96"/>
      <c r="G43" s="96"/>
      <c r="H43" s="96"/>
      <c r="I43" s="96"/>
      <c r="J43" s="96"/>
      <c r="K43" s="96"/>
      <c r="L43" s="97"/>
      <c r="M43" s="60"/>
    </row>
    <row r="44" spans="2:13" s="2" customFormat="1" x14ac:dyDescent="0.2">
      <c r="B44" s="95"/>
      <c r="C44" s="96"/>
      <c r="D44" s="96"/>
      <c r="E44" s="96"/>
      <c r="F44" s="96"/>
      <c r="G44" s="96"/>
      <c r="H44" s="96"/>
      <c r="I44" s="96"/>
      <c r="J44" s="96"/>
      <c r="K44" s="96"/>
      <c r="L44" s="97"/>
      <c r="M44" s="60"/>
    </row>
    <row r="45" spans="2:13" s="2" customFormat="1" x14ac:dyDescent="0.2">
      <c r="B45" s="95"/>
      <c r="C45" s="96"/>
      <c r="D45" s="96"/>
      <c r="E45" s="96"/>
      <c r="F45" s="96"/>
      <c r="G45" s="96"/>
      <c r="H45" s="96"/>
      <c r="I45" s="96"/>
      <c r="J45" s="96"/>
      <c r="K45" s="96"/>
      <c r="L45" s="97"/>
      <c r="M45" s="60"/>
    </row>
    <row r="46" spans="2:13" s="2" customFormat="1" x14ac:dyDescent="0.2">
      <c r="B46" s="95"/>
      <c r="C46" s="96"/>
      <c r="D46" s="96"/>
      <c r="E46" s="96"/>
      <c r="F46" s="96"/>
      <c r="G46" s="96"/>
      <c r="H46" s="96"/>
      <c r="I46" s="96"/>
      <c r="J46" s="96"/>
      <c r="K46" s="96"/>
      <c r="L46" s="97"/>
      <c r="M46" s="60"/>
    </row>
    <row r="47" spans="2:13" s="2" customFormat="1" x14ac:dyDescent="0.2">
      <c r="B47" s="95"/>
      <c r="C47" s="96"/>
      <c r="D47" s="96"/>
      <c r="E47" s="96"/>
      <c r="F47" s="96"/>
      <c r="G47" s="96"/>
      <c r="H47" s="96"/>
      <c r="I47" s="96"/>
      <c r="J47" s="96"/>
      <c r="K47" s="96"/>
      <c r="L47" s="97"/>
      <c r="M47" s="60"/>
    </row>
    <row r="48" spans="2:13" s="2" customFormat="1" x14ac:dyDescent="0.2">
      <c r="B48" s="98"/>
      <c r="C48" s="99"/>
      <c r="D48" s="99"/>
      <c r="E48" s="99"/>
      <c r="F48" s="99"/>
      <c r="G48" s="99"/>
      <c r="H48" s="99"/>
      <c r="I48" s="99"/>
      <c r="J48" s="99"/>
      <c r="K48" s="99"/>
      <c r="L48" s="100"/>
      <c r="M48" s="60"/>
    </row>
    <row r="49" s="2" customFormat="1" x14ac:dyDescent="0.2"/>
    <row r="50" s="2" customFormat="1" x14ac:dyDescent="0.2"/>
  </sheetData>
  <sheetProtection password="C2CF" sheet="1" objects="1" scenarios="1" formatColumns="0" insertRows="0"/>
  <mergeCells count="3">
    <mergeCell ref="C2:J2"/>
    <mergeCell ref="D5:E5"/>
    <mergeCell ref="B39:L48"/>
  </mergeCells>
  <dataValidations count="4">
    <dataValidation type="list" allowBlank="1" showInputMessage="1" showErrorMessage="1" sqref="B13:B36">
      <formula1>Months</formula1>
    </dataValidation>
    <dataValidation type="list" allowBlank="1" showInputMessage="1" showErrorMessage="1" sqref="J13:K36">
      <formula1>"Yes,No"</formula1>
    </dataValidation>
    <dataValidation operator="greaterThanOrEqual" allowBlank="1" showInputMessage="1" showErrorMessage="1" sqref="G13:I36"/>
    <dataValidation type="list" allowBlank="1" showInputMessage="1" showErrorMessage="1" sqref="E13:E36">
      <formula1>Transportation</formula1>
    </dataValidation>
  </dataValidations>
  <pageMargins left="0.28999999999999998" right="0.52" top="0.55000000000000004" bottom="0.75" header="0.3" footer="0.3"/>
  <pageSetup scale="75" orientation="landscape" r:id="rId1"/>
  <ignoredErrors>
    <ignoredError sqref="I14:I36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0"/>
  <sheetViews>
    <sheetView showGridLines="0" workbookViewId="0">
      <selection activeCell="B4" sqref="B4"/>
    </sheetView>
  </sheetViews>
  <sheetFormatPr defaultRowHeight="12.75" x14ac:dyDescent="0.2"/>
  <cols>
    <col min="2" max="9" width="15.7109375" customWidth="1"/>
    <col min="10" max="10" width="19.42578125" customWidth="1"/>
    <col min="11" max="11" width="16.5703125" bestFit="1" customWidth="1"/>
  </cols>
  <sheetData>
    <row r="1" spans="2:11" ht="20.25" x14ac:dyDescent="0.3">
      <c r="C1" s="90" t="s">
        <v>0</v>
      </c>
      <c r="D1" s="90"/>
      <c r="E1" s="90"/>
      <c r="F1" s="90"/>
      <c r="G1" s="90"/>
      <c r="H1" s="90"/>
      <c r="I1" s="90"/>
      <c r="J1" s="62" t="str">
        <f>ADMIN!A2</f>
        <v>Form Id:</v>
      </c>
      <c r="K1" s="62" t="str">
        <f>ADMIN!B2</f>
        <v>CARE_REVENUE</v>
      </c>
    </row>
    <row r="2" spans="2:11" ht="20.25" x14ac:dyDescent="0.3">
      <c r="C2" s="90" t="s">
        <v>168</v>
      </c>
      <c r="D2" s="90"/>
      <c r="E2" s="90"/>
      <c r="F2" s="90"/>
      <c r="G2" s="90"/>
      <c r="H2" s="90"/>
      <c r="I2" s="90"/>
      <c r="J2" s="62" t="str">
        <f>ADMIN!A3</f>
        <v>Version #:</v>
      </c>
      <c r="K2" s="62">
        <f>ADMIN!B3</f>
        <v>3.11</v>
      </c>
    </row>
    <row r="5" spans="2:11" ht="15.75" x14ac:dyDescent="0.25">
      <c r="B5" s="1" t="s">
        <v>1</v>
      </c>
      <c r="D5" s="91" t="str">
        <f>IF('Cover Page'!C7="","",IF('Cover Page'!C7=Validation!B44,IF(ISBLANK('Cover Page'!C9),Validation!B44,'Cover Page'!C9),'Cover Page'!C7))</f>
        <v/>
      </c>
      <c r="E5" s="91"/>
      <c r="G5" s="64" t="s">
        <v>143</v>
      </c>
      <c r="H5" s="35"/>
      <c r="I5" s="38" t="str">
        <f>IF('Cover Page'!I11="","",IF('Cover Page'!I11=Validation!F9,IF(ISBLANK('Cover Page'!M11),Validation!F9,'Cover Page'!M11),'Cover Page'!I11))</f>
        <v/>
      </c>
    </row>
    <row r="7" spans="2:11" ht="15.75" x14ac:dyDescent="0.25">
      <c r="B7" s="1" t="s">
        <v>2</v>
      </c>
      <c r="D7" s="14" t="str">
        <f>IF('Cover Page'!I7="","",'Cover Page'!I7)</f>
        <v/>
      </c>
    </row>
    <row r="8" spans="2:11" ht="15.75" x14ac:dyDescent="0.25">
      <c r="B8" s="1" t="s">
        <v>3</v>
      </c>
      <c r="D8" s="14" t="str">
        <f>IF('Cover Page'!I9="","",'Cover Page'!I9)</f>
        <v/>
      </c>
    </row>
    <row r="10" spans="2:11" ht="15.75" x14ac:dyDescent="0.25">
      <c r="B10" s="1" t="s">
        <v>4</v>
      </c>
      <c r="D10" s="5">
        <f>DATE('Cover Page'!D11,1,1)</f>
        <v>43831</v>
      </c>
      <c r="E10" s="3" t="s">
        <v>5</v>
      </c>
      <c r="F10" s="5">
        <f>DATE('Cover Page'!D11,RIGHT('Cover Page'!C11,1)*3+1,0)</f>
        <v>43921</v>
      </c>
    </row>
    <row r="12" spans="2:11" ht="45" x14ac:dyDescent="0.2">
      <c r="B12" s="6" t="s">
        <v>6</v>
      </c>
      <c r="C12" s="6" t="s">
        <v>17</v>
      </c>
      <c r="D12" s="6" t="s">
        <v>68</v>
      </c>
      <c r="E12" s="6" t="s">
        <v>28</v>
      </c>
      <c r="F12" s="6" t="s">
        <v>18</v>
      </c>
      <c r="G12" s="6" t="s">
        <v>14</v>
      </c>
      <c r="H12" s="6" t="s">
        <v>25</v>
      </c>
      <c r="I12" s="6" t="s">
        <v>19</v>
      </c>
      <c r="J12" s="6" t="s">
        <v>27</v>
      </c>
      <c r="K12" s="6" t="s">
        <v>29</v>
      </c>
    </row>
    <row r="13" spans="2:11" x14ac:dyDescent="0.2">
      <c r="B13" s="54"/>
      <c r="C13" s="43"/>
      <c r="D13" s="55"/>
      <c r="E13" s="58"/>
      <c r="F13" s="43"/>
      <c r="G13" s="43"/>
      <c r="H13" s="43"/>
      <c r="I13" s="43"/>
      <c r="J13" s="58"/>
      <c r="K13" s="58"/>
    </row>
    <row r="14" spans="2:11" x14ac:dyDescent="0.2">
      <c r="B14" s="54"/>
      <c r="C14" s="43"/>
      <c r="D14" s="55"/>
      <c r="E14" s="58"/>
      <c r="F14" s="43"/>
      <c r="G14" s="43"/>
      <c r="H14" s="43"/>
      <c r="I14" s="43"/>
      <c r="J14" s="58"/>
      <c r="K14" s="58"/>
    </row>
    <row r="15" spans="2:11" x14ac:dyDescent="0.2">
      <c r="B15" s="54"/>
      <c r="C15" s="43"/>
      <c r="D15" s="55"/>
      <c r="E15" s="58"/>
      <c r="F15" s="43"/>
      <c r="G15" s="43"/>
      <c r="H15" s="43"/>
      <c r="I15" s="43"/>
      <c r="J15" s="58"/>
      <c r="K15" s="58"/>
    </row>
    <row r="16" spans="2:11" x14ac:dyDescent="0.2">
      <c r="B16" s="54"/>
      <c r="C16" s="43"/>
      <c r="D16" s="55"/>
      <c r="E16" s="58"/>
      <c r="F16" s="43"/>
      <c r="G16" s="43"/>
      <c r="H16" s="43"/>
      <c r="I16" s="43"/>
      <c r="J16" s="58"/>
      <c r="K16" s="58"/>
    </row>
    <row r="17" spans="2:11" x14ac:dyDescent="0.2">
      <c r="B17" s="54"/>
      <c r="C17" s="43"/>
      <c r="D17" s="55"/>
      <c r="E17" s="58"/>
      <c r="F17" s="43"/>
      <c r="G17" s="43"/>
      <c r="H17" s="43"/>
      <c r="I17" s="43"/>
      <c r="J17" s="58"/>
      <c r="K17" s="58"/>
    </row>
    <row r="18" spans="2:11" x14ac:dyDescent="0.2">
      <c r="B18" s="54"/>
      <c r="C18" s="43"/>
      <c r="D18" s="55"/>
      <c r="E18" s="58"/>
      <c r="F18" s="43"/>
      <c r="G18" s="43"/>
      <c r="H18" s="43"/>
      <c r="I18" s="43"/>
      <c r="J18" s="58"/>
      <c r="K18" s="58"/>
    </row>
    <row r="19" spans="2:11" x14ac:dyDescent="0.2">
      <c r="B19" s="54"/>
      <c r="C19" s="43"/>
      <c r="D19" s="55"/>
      <c r="E19" s="58"/>
      <c r="F19" s="43"/>
      <c r="G19" s="43"/>
      <c r="H19" s="43"/>
      <c r="I19" s="43"/>
      <c r="J19" s="58"/>
      <c r="K19" s="58"/>
    </row>
    <row r="20" spans="2:11" x14ac:dyDescent="0.2">
      <c r="B20" s="54"/>
      <c r="C20" s="43"/>
      <c r="D20" s="55"/>
      <c r="E20" s="58"/>
      <c r="F20" s="43"/>
      <c r="G20" s="43"/>
      <c r="H20" s="43"/>
      <c r="I20" s="43"/>
      <c r="J20" s="58"/>
      <c r="K20" s="58"/>
    </row>
    <row r="21" spans="2:11" x14ac:dyDescent="0.2">
      <c r="B21" s="54"/>
      <c r="C21" s="43"/>
      <c r="D21" s="55"/>
      <c r="E21" s="58"/>
      <c r="F21" s="43"/>
      <c r="G21" s="43"/>
      <c r="H21" s="43"/>
      <c r="I21" s="43"/>
      <c r="J21" s="58"/>
      <c r="K21" s="58"/>
    </row>
    <row r="22" spans="2:11" x14ac:dyDescent="0.2">
      <c r="B22" s="54"/>
      <c r="C22" s="43"/>
      <c r="D22" s="55"/>
      <c r="E22" s="58"/>
      <c r="F22" s="43"/>
      <c r="G22" s="43"/>
      <c r="H22" s="43"/>
      <c r="I22" s="43"/>
      <c r="J22" s="58"/>
      <c r="K22" s="58"/>
    </row>
    <row r="23" spans="2:11" x14ac:dyDescent="0.2">
      <c r="B23" s="54"/>
      <c r="C23" s="43"/>
      <c r="D23" s="55"/>
      <c r="E23" s="58"/>
      <c r="F23" s="43"/>
      <c r="G23" s="43"/>
      <c r="H23" s="43"/>
      <c r="I23" s="43"/>
      <c r="J23" s="58"/>
      <c r="K23" s="58"/>
    </row>
    <row r="24" spans="2:11" x14ac:dyDescent="0.2">
      <c r="B24" s="54"/>
      <c r="C24" s="43"/>
      <c r="D24" s="55"/>
      <c r="E24" s="58"/>
      <c r="F24" s="43"/>
      <c r="G24" s="43"/>
      <c r="H24" s="43"/>
      <c r="I24" s="43"/>
      <c r="J24" s="58"/>
      <c r="K24" s="58"/>
    </row>
    <row r="25" spans="2:11" x14ac:dyDescent="0.2">
      <c r="B25" s="54"/>
      <c r="C25" s="43"/>
      <c r="D25" s="55"/>
      <c r="E25" s="58"/>
      <c r="F25" s="43"/>
      <c r="G25" s="43"/>
      <c r="H25" s="43"/>
      <c r="I25" s="43"/>
      <c r="J25" s="58"/>
      <c r="K25" s="58"/>
    </row>
    <row r="26" spans="2:11" x14ac:dyDescent="0.2">
      <c r="B26" s="54"/>
      <c r="C26" s="43"/>
      <c r="D26" s="55"/>
      <c r="E26" s="58"/>
      <c r="F26" s="43"/>
      <c r="G26" s="43"/>
      <c r="H26" s="43"/>
      <c r="I26" s="43"/>
      <c r="J26" s="58"/>
      <c r="K26" s="58"/>
    </row>
    <row r="27" spans="2:11" x14ac:dyDescent="0.2">
      <c r="B27" s="54"/>
      <c r="C27" s="43"/>
      <c r="D27" s="55"/>
      <c r="E27" s="58"/>
      <c r="F27" s="43"/>
      <c r="G27" s="43"/>
      <c r="H27" s="43"/>
      <c r="I27" s="43"/>
      <c r="J27" s="58"/>
      <c r="K27" s="58"/>
    </row>
    <row r="28" spans="2:11" x14ac:dyDescent="0.2">
      <c r="B28" s="54"/>
      <c r="C28" s="43"/>
      <c r="D28" s="55"/>
      <c r="E28" s="58"/>
      <c r="F28" s="43"/>
      <c r="G28" s="43"/>
      <c r="H28" s="43"/>
      <c r="I28" s="43"/>
      <c r="J28" s="58"/>
      <c r="K28" s="58"/>
    </row>
    <row r="29" spans="2:11" x14ac:dyDescent="0.2">
      <c r="B29" s="54"/>
      <c r="C29" s="43"/>
      <c r="D29" s="55"/>
      <c r="E29" s="58"/>
      <c r="F29" s="43"/>
      <c r="G29" s="43"/>
      <c r="H29" s="43"/>
      <c r="I29" s="43"/>
      <c r="J29" s="58"/>
      <c r="K29" s="58"/>
    </row>
    <row r="30" spans="2:11" x14ac:dyDescent="0.2">
      <c r="B30" s="54"/>
      <c r="C30" s="43"/>
      <c r="D30" s="55"/>
      <c r="E30" s="58"/>
      <c r="F30" s="43"/>
      <c r="G30" s="43"/>
      <c r="H30" s="43"/>
      <c r="I30" s="43"/>
      <c r="J30" s="58"/>
      <c r="K30" s="58"/>
    </row>
    <row r="31" spans="2:11" x14ac:dyDescent="0.2">
      <c r="B31" s="54"/>
      <c r="C31" s="43"/>
      <c r="D31" s="55"/>
      <c r="E31" s="58"/>
      <c r="F31" s="43"/>
      <c r="G31" s="43"/>
      <c r="H31" s="43"/>
      <c r="I31" s="43"/>
      <c r="J31" s="58"/>
      <c r="K31" s="58"/>
    </row>
    <row r="32" spans="2:11" x14ac:dyDescent="0.2">
      <c r="B32" s="54"/>
      <c r="C32" s="43"/>
      <c r="D32" s="55"/>
      <c r="E32" s="58"/>
      <c r="F32" s="43"/>
      <c r="G32" s="43"/>
      <c r="H32" s="43"/>
      <c r="I32" s="43"/>
      <c r="J32" s="58"/>
      <c r="K32" s="58"/>
    </row>
    <row r="33" spans="2:11" x14ac:dyDescent="0.2">
      <c r="B33" s="54"/>
      <c r="C33" s="43"/>
      <c r="D33" s="55"/>
      <c r="E33" s="58"/>
      <c r="F33" s="43"/>
      <c r="G33" s="43"/>
      <c r="H33" s="43"/>
      <c r="I33" s="43"/>
      <c r="J33" s="58"/>
      <c r="K33" s="58"/>
    </row>
    <row r="34" spans="2:11" x14ac:dyDescent="0.2">
      <c r="B34" s="54"/>
      <c r="C34" s="43"/>
      <c r="D34" s="55"/>
      <c r="E34" s="58"/>
      <c r="F34" s="43"/>
      <c r="G34" s="43"/>
      <c r="H34" s="43"/>
      <c r="I34" s="43"/>
      <c r="J34" s="58"/>
      <c r="K34" s="58"/>
    </row>
    <row r="35" spans="2:11" x14ac:dyDescent="0.2">
      <c r="B35" s="54"/>
      <c r="C35" s="43"/>
      <c r="D35" s="55"/>
      <c r="E35" s="58"/>
      <c r="F35" s="43"/>
      <c r="G35" s="43"/>
      <c r="H35" s="43"/>
      <c r="I35" s="43"/>
      <c r="J35" s="58"/>
      <c r="K35" s="58"/>
    </row>
    <row r="36" spans="2:11" x14ac:dyDescent="0.2">
      <c r="B36" s="54"/>
      <c r="C36" s="43"/>
      <c r="D36" s="55"/>
      <c r="E36" s="58"/>
      <c r="F36" s="43"/>
      <c r="G36" s="43"/>
      <c r="H36" s="43"/>
      <c r="I36" s="43"/>
      <c r="J36" s="58"/>
      <c r="K36" s="58"/>
    </row>
    <row r="38" spans="2:11" s="2" customFormat="1" ht="15" x14ac:dyDescent="0.25">
      <c r="B38" s="4" t="s">
        <v>36</v>
      </c>
    </row>
    <row r="39" spans="2:11" s="2" customFormat="1" x14ac:dyDescent="0.2">
      <c r="B39" s="92"/>
      <c r="C39" s="93"/>
      <c r="D39" s="93"/>
      <c r="E39" s="93"/>
      <c r="F39" s="93"/>
      <c r="G39" s="93"/>
      <c r="H39" s="93"/>
      <c r="I39" s="93"/>
      <c r="J39" s="93"/>
      <c r="K39" s="94"/>
    </row>
    <row r="40" spans="2:11" s="2" customFormat="1" x14ac:dyDescent="0.2">
      <c r="B40" s="95"/>
      <c r="C40" s="96"/>
      <c r="D40" s="96"/>
      <c r="E40" s="96"/>
      <c r="F40" s="96"/>
      <c r="G40" s="96"/>
      <c r="H40" s="96"/>
      <c r="I40" s="96"/>
      <c r="J40" s="96"/>
      <c r="K40" s="97"/>
    </row>
    <row r="41" spans="2:11" s="2" customFormat="1" x14ac:dyDescent="0.2">
      <c r="B41" s="95"/>
      <c r="C41" s="96"/>
      <c r="D41" s="96"/>
      <c r="E41" s="96"/>
      <c r="F41" s="96"/>
      <c r="G41" s="96"/>
      <c r="H41" s="96"/>
      <c r="I41" s="96"/>
      <c r="J41" s="96"/>
      <c r="K41" s="97"/>
    </row>
    <row r="42" spans="2:11" s="2" customFormat="1" x14ac:dyDescent="0.2">
      <c r="B42" s="95"/>
      <c r="C42" s="96"/>
      <c r="D42" s="96"/>
      <c r="E42" s="96"/>
      <c r="F42" s="96"/>
      <c r="G42" s="96"/>
      <c r="H42" s="96"/>
      <c r="I42" s="96"/>
      <c r="J42" s="96"/>
      <c r="K42" s="97"/>
    </row>
    <row r="43" spans="2:11" s="2" customFormat="1" x14ac:dyDescent="0.2">
      <c r="B43" s="95"/>
      <c r="C43" s="96"/>
      <c r="D43" s="96"/>
      <c r="E43" s="96"/>
      <c r="F43" s="96"/>
      <c r="G43" s="96"/>
      <c r="H43" s="96"/>
      <c r="I43" s="96"/>
      <c r="J43" s="96"/>
      <c r="K43" s="97"/>
    </row>
    <row r="44" spans="2:11" s="2" customFormat="1" x14ac:dyDescent="0.2">
      <c r="B44" s="95"/>
      <c r="C44" s="96"/>
      <c r="D44" s="96"/>
      <c r="E44" s="96"/>
      <c r="F44" s="96"/>
      <c r="G44" s="96"/>
      <c r="H44" s="96"/>
      <c r="I44" s="96"/>
      <c r="J44" s="96"/>
      <c r="K44" s="97"/>
    </row>
    <row r="45" spans="2:11" s="2" customFormat="1" x14ac:dyDescent="0.2">
      <c r="B45" s="95"/>
      <c r="C45" s="96"/>
      <c r="D45" s="96"/>
      <c r="E45" s="96"/>
      <c r="F45" s="96"/>
      <c r="G45" s="96"/>
      <c r="H45" s="96"/>
      <c r="I45" s="96"/>
      <c r="J45" s="96"/>
      <c r="K45" s="97"/>
    </row>
    <row r="46" spans="2:11" s="2" customFormat="1" x14ac:dyDescent="0.2">
      <c r="B46" s="95"/>
      <c r="C46" s="96"/>
      <c r="D46" s="96"/>
      <c r="E46" s="96"/>
      <c r="F46" s="96"/>
      <c r="G46" s="96"/>
      <c r="H46" s="96"/>
      <c r="I46" s="96"/>
      <c r="J46" s="96"/>
      <c r="K46" s="97"/>
    </row>
    <row r="47" spans="2:11" s="2" customFormat="1" x14ac:dyDescent="0.2">
      <c r="B47" s="95"/>
      <c r="C47" s="96"/>
      <c r="D47" s="96"/>
      <c r="E47" s="96"/>
      <c r="F47" s="96"/>
      <c r="G47" s="96"/>
      <c r="H47" s="96"/>
      <c r="I47" s="96"/>
      <c r="J47" s="96"/>
      <c r="K47" s="97"/>
    </row>
    <row r="48" spans="2:11" s="2" customFormat="1" x14ac:dyDescent="0.2">
      <c r="B48" s="98"/>
      <c r="C48" s="99"/>
      <c r="D48" s="99"/>
      <c r="E48" s="99"/>
      <c r="F48" s="99"/>
      <c r="G48" s="99"/>
      <c r="H48" s="99"/>
      <c r="I48" s="99"/>
      <c r="J48" s="99"/>
      <c r="K48" s="100"/>
    </row>
    <row r="49" s="2" customFormat="1" x14ac:dyDescent="0.2"/>
    <row r="50" s="2" customFormat="1" x14ac:dyDescent="0.2"/>
  </sheetData>
  <sheetProtection password="C2CF" sheet="1" objects="1" scenarios="1" formatColumns="0" insertRows="0"/>
  <mergeCells count="4">
    <mergeCell ref="C1:I1"/>
    <mergeCell ref="C2:I2"/>
    <mergeCell ref="B39:K48"/>
    <mergeCell ref="D5:E5"/>
  </mergeCells>
  <dataValidations count="5">
    <dataValidation type="list" allowBlank="1" showInputMessage="1" showErrorMessage="1" sqref="B13:B36">
      <formula1>Months</formula1>
    </dataValidation>
    <dataValidation type="list" allowBlank="1" showInputMessage="1" showErrorMessage="1" sqref="F13:F36">
      <formula1>"Yes,No"</formula1>
    </dataValidation>
    <dataValidation operator="greaterThanOrEqual" allowBlank="1" showInputMessage="1" showErrorMessage="1" sqref="D13:E36"/>
    <dataValidation operator="greaterThanOrEqual" allowBlank="1" showInputMessage="1" showErrorMessage="1" sqref="J13:K36"/>
    <dataValidation type="list" allowBlank="1" showInputMessage="1" showErrorMessage="1" sqref="G13:G36">
      <formula1>Transportation</formula1>
    </dataValidation>
  </dataValidations>
  <pageMargins left="0.4" right="0.7" top="0.54" bottom="0.75" header="0.3" footer="0.3"/>
  <pageSetup scale="7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5"/>
  <sheetViews>
    <sheetView showGridLines="0" topLeftCell="A19" workbookViewId="0">
      <selection activeCell="H29" sqref="H29"/>
    </sheetView>
  </sheetViews>
  <sheetFormatPr defaultRowHeight="12.75" x14ac:dyDescent="0.2"/>
  <cols>
    <col min="2" max="2" width="14.85546875" customWidth="1"/>
    <col min="3" max="3" width="14" bestFit="1" customWidth="1"/>
    <col min="4" max="4" width="13.140625" customWidth="1"/>
    <col min="5" max="5" width="12.7109375" bestFit="1" customWidth="1"/>
    <col min="6" max="6" width="9.140625" customWidth="1"/>
    <col min="7" max="7" width="14.7109375" customWidth="1"/>
    <col min="8" max="8" width="13.140625" customWidth="1"/>
    <col min="9" max="9" width="13.28515625" customWidth="1"/>
    <col min="10" max="10" width="13.7109375" bestFit="1" customWidth="1"/>
    <col min="11" max="11" width="17.85546875" customWidth="1"/>
    <col min="12" max="12" width="7" customWidth="1"/>
    <col min="13" max="13" width="16.5703125" customWidth="1"/>
    <col min="14" max="14" width="14.5703125" customWidth="1"/>
    <col min="15" max="15" width="12.85546875" customWidth="1"/>
    <col min="16" max="16" width="9.140625" customWidth="1"/>
  </cols>
  <sheetData>
    <row r="1" spans="2:11" ht="20.25" x14ac:dyDescent="0.3">
      <c r="D1" s="9" t="s">
        <v>0</v>
      </c>
      <c r="E1" s="9"/>
      <c r="F1" s="9"/>
      <c r="G1" s="9"/>
      <c r="H1" s="9"/>
      <c r="I1" s="9"/>
      <c r="J1" s="62" t="str">
        <f>ADMIN!A2</f>
        <v>Form Id:</v>
      </c>
      <c r="K1" s="62" t="str">
        <f>ADMIN!B2</f>
        <v>CARE_REVENUE</v>
      </c>
    </row>
    <row r="2" spans="2:11" ht="20.25" x14ac:dyDescent="0.3">
      <c r="D2" s="90" t="s">
        <v>70</v>
      </c>
      <c r="E2" s="90"/>
      <c r="F2" s="90"/>
      <c r="G2" s="90"/>
      <c r="H2" s="90"/>
      <c r="I2" s="90"/>
      <c r="J2" s="62" t="str">
        <f>ADMIN!A3</f>
        <v>Version #:</v>
      </c>
      <c r="K2" s="62">
        <f>ADMIN!B3</f>
        <v>3.11</v>
      </c>
    </row>
    <row r="3" spans="2:11" x14ac:dyDescent="0.2">
      <c r="D3" s="101"/>
      <c r="E3" s="101"/>
      <c r="F3" s="101"/>
      <c r="G3" s="101"/>
      <c r="H3" s="101"/>
      <c r="I3" s="101"/>
    </row>
    <row r="5" spans="2:11" ht="15.75" x14ac:dyDescent="0.25">
      <c r="B5" s="16" t="s">
        <v>30</v>
      </c>
      <c r="C5" s="17"/>
      <c r="D5" s="102" t="str">
        <f>IF('Cover Page'!C7="","",IF('Cover Page'!C7=Validation!B44,IF(ISBLANK('Cover Page'!C9),Validation!B44,'Cover Page'!C9),'Cover Page'!C7))</f>
        <v/>
      </c>
      <c r="E5" s="102"/>
      <c r="F5" s="102"/>
      <c r="G5" s="17"/>
      <c r="H5" s="16" t="s">
        <v>2</v>
      </c>
      <c r="I5" s="17"/>
      <c r="J5" s="18" t="str">
        <f>IF('Cover Page'!I7="","",'Cover Page'!I7)</f>
        <v/>
      </c>
    </row>
    <row r="6" spans="2:11" x14ac:dyDescent="0.2">
      <c r="B6" s="17"/>
      <c r="C6" s="17"/>
      <c r="D6" s="19"/>
      <c r="E6" s="19"/>
      <c r="F6" s="19"/>
      <c r="G6" s="17"/>
      <c r="H6" s="17"/>
      <c r="I6" s="17"/>
      <c r="J6" s="17"/>
    </row>
    <row r="7" spans="2:11" ht="15.75" x14ac:dyDescent="0.25">
      <c r="B7" s="16" t="s">
        <v>31</v>
      </c>
      <c r="C7" s="17"/>
      <c r="D7" s="20" t="str">
        <f>IF('Cover Page'!C11="","",'Cover Page'!C11)</f>
        <v>Q1</v>
      </c>
      <c r="E7" s="20">
        <f>IF('Cover Page'!D11="","",'Cover Page'!D11)</f>
        <v>2020</v>
      </c>
      <c r="F7" s="19"/>
      <c r="G7" s="17"/>
      <c r="H7" s="16" t="s">
        <v>3</v>
      </c>
      <c r="I7" s="17"/>
      <c r="J7" s="18" t="str">
        <f>IF('Cover Page'!I9="","",'Cover Page'!I9)</f>
        <v/>
      </c>
    </row>
    <row r="8" spans="2:11" x14ac:dyDescent="0.2">
      <c r="B8" s="17"/>
      <c r="C8" s="17"/>
      <c r="D8" s="19"/>
      <c r="E8" s="19"/>
      <c r="F8" s="19"/>
      <c r="G8" s="17"/>
      <c r="H8" s="17"/>
      <c r="I8" s="17"/>
      <c r="J8" s="17"/>
    </row>
    <row r="9" spans="2:11" ht="15.75" x14ac:dyDescent="0.25">
      <c r="B9" s="64" t="s">
        <v>143</v>
      </c>
      <c r="C9" s="35"/>
      <c r="D9" s="38" t="str">
        <f>IF('Cover Page'!I11="","",IF('Cover Page'!I11=Validation!F9,IF(ISBLANK('Cover Page'!M11),Validation!F9,'Cover Page'!M11),'Cover Page'!I11))</f>
        <v/>
      </c>
      <c r="E9" s="17"/>
      <c r="F9" s="17"/>
      <c r="G9" s="17"/>
      <c r="H9" s="17"/>
      <c r="I9" s="17"/>
      <c r="J9" s="17"/>
    </row>
    <row r="10" spans="2:11" x14ac:dyDescent="0.2">
      <c r="B10" s="17"/>
      <c r="C10" s="17"/>
      <c r="D10" s="17"/>
      <c r="E10" s="17"/>
      <c r="F10" s="17"/>
      <c r="G10" s="17"/>
      <c r="H10" s="17"/>
      <c r="I10" s="17"/>
      <c r="J10" s="17"/>
    </row>
    <row r="11" spans="2:11" x14ac:dyDescent="0.2">
      <c r="B11" s="17"/>
      <c r="C11" s="17"/>
      <c r="D11" s="17"/>
      <c r="E11" s="17"/>
      <c r="F11" s="17"/>
      <c r="G11" s="17"/>
      <c r="H11" s="17"/>
      <c r="I11" s="17"/>
      <c r="J11" s="17"/>
    </row>
    <row r="12" spans="2:11" x14ac:dyDescent="0.2">
      <c r="B12" s="17"/>
      <c r="C12" s="17"/>
      <c r="D12" s="17"/>
      <c r="E12" s="17"/>
      <c r="F12" s="17"/>
      <c r="G12" s="17"/>
      <c r="H12" s="17"/>
      <c r="I12" s="17"/>
      <c r="J12" s="17"/>
    </row>
    <row r="13" spans="2:11" ht="18" x14ac:dyDescent="0.25">
      <c r="B13" s="66" t="s">
        <v>153</v>
      </c>
      <c r="C13" s="67"/>
      <c r="D13" s="67"/>
      <c r="E13" s="67"/>
      <c r="F13" s="67"/>
      <c r="G13" s="67"/>
      <c r="H13" s="17"/>
      <c r="I13" s="17"/>
      <c r="J13" s="17"/>
    </row>
    <row r="14" spans="2:11" x14ac:dyDescent="0.2">
      <c r="B14" s="17"/>
      <c r="C14" s="17"/>
      <c r="D14" s="17"/>
      <c r="E14" s="17"/>
      <c r="F14" s="17"/>
      <c r="G14" s="17"/>
      <c r="H14" s="17"/>
      <c r="I14" s="17"/>
      <c r="J14" s="17"/>
    </row>
    <row r="15" spans="2:11" ht="39.75" customHeight="1" x14ac:dyDescent="0.2">
      <c r="B15" s="22" t="s">
        <v>16</v>
      </c>
      <c r="C15" s="23" t="s">
        <v>91</v>
      </c>
      <c r="D15" s="23" t="s">
        <v>92</v>
      </c>
      <c r="E15" s="23" t="s">
        <v>93</v>
      </c>
      <c r="F15" s="23" t="s">
        <v>94</v>
      </c>
      <c r="G15" s="23" t="s">
        <v>154</v>
      </c>
      <c r="H15" s="23" t="s">
        <v>96</v>
      </c>
      <c r="I15" s="23" t="s">
        <v>97</v>
      </c>
      <c r="J15" s="22" t="s">
        <v>35</v>
      </c>
    </row>
    <row r="16" spans="2:11" x14ac:dyDescent="0.2">
      <c r="B16" s="24">
        <f>DATE('Cover Page'!$D$11,1,1)</f>
        <v>43831</v>
      </c>
      <c r="C16" s="25">
        <f>SUMPRODUCT((BLENDREV!$B$13:$B$39=Summary!$B16)*BLENDREV!$E$13:$E$39,BLENDREV!$F$13:$F$39)</f>
        <v>0</v>
      </c>
      <c r="D16" s="25">
        <f>SUMIF(BLENDREV!$B$13:$B$39,Summary!$B16,BLENDREV!$G$13:$G$39)</f>
        <v>0</v>
      </c>
      <c r="E16" s="26">
        <f>SUMIF(BLENDREV!$B$13:$B$39,Summary!$B16,BLENDREV!$E$13:$E$39)</f>
        <v>0</v>
      </c>
      <c r="F16" s="27" t="e">
        <f>IF(E16&gt;0,(C16-D16)/E16,NA())</f>
        <v>#N/A</v>
      </c>
      <c r="G16" s="27" t="e">
        <f>IF(C32&gt;0,(SUMPRODUCT((NETBKCAL!$B$13:$B$36=Summary!$B16)*NETBKCAL!$E$13:$E$36,NETBKCAL!$F$13:$F$36)/C32),NA())</f>
        <v>#N/A</v>
      </c>
      <c r="H16" s="26" t="e">
        <f t="shared" ref="H16:H27" si="0">E32*E16</f>
        <v>#N/A</v>
      </c>
      <c r="I16" s="25" t="e">
        <f>G16*H16</f>
        <v>#N/A</v>
      </c>
      <c r="J16" s="27" t="e">
        <f>IF(E16-H16&gt;0,(F16*E16-I16)/(E16-H16),NA())</f>
        <v>#N/A</v>
      </c>
    </row>
    <row r="17" spans="2:10" x14ac:dyDescent="0.2">
      <c r="B17" s="24">
        <f>DATE(YEAR(B16),MONTH(B16)+1,1)</f>
        <v>43862</v>
      </c>
      <c r="C17" s="25">
        <f>SUMPRODUCT((BLENDREV!$B$13:$B$39=Summary!$B17)*BLENDREV!$E$13:$E$39,BLENDREV!$F$13:$F$39)</f>
        <v>0</v>
      </c>
      <c r="D17" s="25">
        <f>SUMIF(BLENDREV!$B$13:$B$39,Summary!$B17,BLENDREV!$G$13:$G$39)</f>
        <v>0</v>
      </c>
      <c r="E17" s="34">
        <f>SUMIF(BLENDREV!$B$13:$B$39,Summary!$B17,BLENDREV!$E$13:$E$39)</f>
        <v>0</v>
      </c>
      <c r="F17" s="27" t="e">
        <f>IF(E17&gt;0,(C17-D17)/E17,NA())</f>
        <v>#N/A</v>
      </c>
      <c r="G17" s="27" t="e">
        <f>IF(C33&gt;0,(SUMPRODUCT((NETBKCAL!$B$13:$B$36=Summary!$B17)*NETBKCAL!$E$13:$E$36,NETBKCAL!$F$13:$F$36)/C33),NA())</f>
        <v>#N/A</v>
      </c>
      <c r="H17" s="34" t="e">
        <f t="shared" si="0"/>
        <v>#N/A</v>
      </c>
      <c r="I17" s="25" t="e">
        <f t="shared" ref="I17:I27" si="1">G17*H17</f>
        <v>#N/A</v>
      </c>
      <c r="J17" s="27" t="e">
        <f t="shared" ref="J17:J27" si="2">IF(E17-H17&gt;0,(F17*E17-I17)/(E17-H17),NA())</f>
        <v>#N/A</v>
      </c>
    </row>
    <row r="18" spans="2:10" x14ac:dyDescent="0.2">
      <c r="B18" s="24">
        <f>DATE(YEAR(B17),MONTH(B17)+1,1)</f>
        <v>43891</v>
      </c>
      <c r="C18" s="25">
        <f>SUMPRODUCT((BLENDREV!$B$13:$B$39=Summary!$B18)*BLENDREV!$E$13:$E$39,BLENDREV!$F$13:$F$39)</f>
        <v>0</v>
      </c>
      <c r="D18" s="25">
        <f>SUMIF(BLENDREV!$B$13:$B$39,Summary!$B18,BLENDREV!$G$13:$G$39)</f>
        <v>0</v>
      </c>
      <c r="E18" s="34">
        <f>SUMIF(BLENDREV!$B$13:$B$39,Summary!$B18,BLENDREV!$E$13:$E$39)</f>
        <v>0</v>
      </c>
      <c r="F18" s="27" t="e">
        <f>IF(E18&gt;0,(C18-D18)/E18,NA())</f>
        <v>#N/A</v>
      </c>
      <c r="G18" s="27" t="e">
        <f>IF(C34&gt;0,(SUMPRODUCT((NETBKCAL!$B$13:$B$36=Summary!$B18)*NETBKCAL!$E$13:$E$36,NETBKCAL!$F$13:$F$36)/C34),NA())</f>
        <v>#N/A</v>
      </c>
      <c r="H18" s="34" t="e">
        <f t="shared" si="0"/>
        <v>#N/A</v>
      </c>
      <c r="I18" s="25" t="e">
        <f t="shared" si="1"/>
        <v>#N/A</v>
      </c>
      <c r="J18" s="27" t="e">
        <f t="shared" si="2"/>
        <v>#N/A</v>
      </c>
    </row>
    <row r="19" spans="2:10" x14ac:dyDescent="0.2">
      <c r="B19" s="24">
        <f t="shared" ref="B19:B27" si="3">DATE(YEAR(B18),MONTH(B18)+1,1)</f>
        <v>43922</v>
      </c>
      <c r="C19" s="25">
        <f>SUMPRODUCT((BLENDREV!$B$13:$B$39=Summary!$B19)*BLENDREV!$E$13:$E$39,BLENDREV!$F$13:$F$39)</f>
        <v>0</v>
      </c>
      <c r="D19" s="25">
        <f>SUMIF(BLENDREV!$B$13:$B$39,Summary!$B19,BLENDREV!$G$13:$G$39)</f>
        <v>0</v>
      </c>
      <c r="E19" s="34">
        <f>SUMIF(BLENDREV!$B$13:$B$39,Summary!$B19,BLENDREV!$E$13:$E$39)</f>
        <v>0</v>
      </c>
      <c r="F19" s="27" t="e">
        <f t="shared" ref="F19:F27" si="4">IF(E19&gt;0,(C19-D19)/E19,NA())</f>
        <v>#N/A</v>
      </c>
      <c r="G19" s="27" t="e">
        <f>IF(C35&gt;0,(SUMPRODUCT((NETBKCAL!$B$13:$B$36=Summary!$B19)*NETBKCAL!$E$13:$E$36,NETBKCAL!$F$13:$F$36)/C35),NA())</f>
        <v>#N/A</v>
      </c>
      <c r="H19" s="34" t="e">
        <f t="shared" si="0"/>
        <v>#N/A</v>
      </c>
      <c r="I19" s="25" t="e">
        <f t="shared" si="1"/>
        <v>#N/A</v>
      </c>
      <c r="J19" s="27" t="e">
        <f t="shared" si="2"/>
        <v>#N/A</v>
      </c>
    </row>
    <row r="20" spans="2:10" x14ac:dyDescent="0.2">
      <c r="B20" s="24">
        <f t="shared" si="3"/>
        <v>43952</v>
      </c>
      <c r="C20" s="25">
        <f>SUMPRODUCT((BLENDREV!$B$13:$B$39=Summary!$B20)*BLENDREV!$E$13:$E$39,BLENDREV!$F$13:$F$39)</f>
        <v>0</v>
      </c>
      <c r="D20" s="25">
        <f>SUMIF(BLENDREV!$B$13:$B$39,Summary!$B20,BLENDREV!$G$13:$G$39)</f>
        <v>0</v>
      </c>
      <c r="E20" s="34">
        <f>SUMIF(BLENDREV!$B$13:$B$39,Summary!$B20,BLENDREV!$E$13:$E$39)</f>
        <v>0</v>
      </c>
      <c r="F20" s="27" t="e">
        <f t="shared" si="4"/>
        <v>#N/A</v>
      </c>
      <c r="G20" s="27" t="e">
        <f>IF(C36&gt;0,(SUMPRODUCT((NETBKCAL!$B$13:$B$36=Summary!$B20)*NETBKCAL!$E$13:$E$36,NETBKCAL!$F$13:$F$36)/C36),NA())</f>
        <v>#N/A</v>
      </c>
      <c r="H20" s="34" t="e">
        <f t="shared" si="0"/>
        <v>#N/A</v>
      </c>
      <c r="I20" s="25" t="e">
        <f t="shared" si="1"/>
        <v>#N/A</v>
      </c>
      <c r="J20" s="27" t="e">
        <f t="shared" si="2"/>
        <v>#N/A</v>
      </c>
    </row>
    <row r="21" spans="2:10" x14ac:dyDescent="0.2">
      <c r="B21" s="24">
        <f t="shared" si="3"/>
        <v>43983</v>
      </c>
      <c r="C21" s="25">
        <f>SUMPRODUCT((BLENDREV!$B$13:$B$39=Summary!$B21)*BLENDREV!$E$13:$E$39,BLENDREV!$F$13:$F$39)</f>
        <v>0</v>
      </c>
      <c r="D21" s="25">
        <f>SUMIF(BLENDREV!$B$13:$B$39,Summary!$B21,BLENDREV!$G$13:$G$39)</f>
        <v>0</v>
      </c>
      <c r="E21" s="34">
        <f>SUMIF(BLENDREV!$B$13:$B$39,Summary!$B21,BLENDREV!$E$13:$E$39)</f>
        <v>0</v>
      </c>
      <c r="F21" s="27" t="e">
        <f t="shared" si="4"/>
        <v>#N/A</v>
      </c>
      <c r="G21" s="27" t="e">
        <f>IF(C37&gt;0,(SUMPRODUCT((NETBKCAL!$B$13:$B$36=Summary!$B21)*NETBKCAL!$E$13:$E$36,NETBKCAL!$F$13:$F$36)/C37),NA())</f>
        <v>#N/A</v>
      </c>
      <c r="H21" s="34" t="e">
        <f t="shared" si="0"/>
        <v>#N/A</v>
      </c>
      <c r="I21" s="25" t="e">
        <f t="shared" si="1"/>
        <v>#N/A</v>
      </c>
      <c r="J21" s="27" t="e">
        <f t="shared" si="2"/>
        <v>#N/A</v>
      </c>
    </row>
    <row r="22" spans="2:10" x14ac:dyDescent="0.2">
      <c r="B22" s="24">
        <f t="shared" si="3"/>
        <v>44013</v>
      </c>
      <c r="C22" s="25">
        <f>SUMPRODUCT((BLENDREV!$B$13:$B$39=Summary!$B22)*BLENDREV!$E$13:$E$39,BLENDREV!$F$13:$F$39)</f>
        <v>0</v>
      </c>
      <c r="D22" s="25">
        <f>SUMIF(BLENDREV!$B$13:$B$39,Summary!$B22,BLENDREV!$G$13:$G$39)</f>
        <v>0</v>
      </c>
      <c r="E22" s="34">
        <f>SUMIF(BLENDREV!$B$13:$B$39,Summary!$B22,BLENDREV!$E$13:$E$39)</f>
        <v>0</v>
      </c>
      <c r="F22" s="27" t="e">
        <f t="shared" si="4"/>
        <v>#N/A</v>
      </c>
      <c r="G22" s="27" t="e">
        <f>IF(C38&gt;0,(SUMPRODUCT((NETBKCAL!$B$13:$B$36=Summary!$B22)*NETBKCAL!$E$13:$E$36,NETBKCAL!$F$13:$F$36)/C38),NA())</f>
        <v>#N/A</v>
      </c>
      <c r="H22" s="34" t="e">
        <f t="shared" si="0"/>
        <v>#N/A</v>
      </c>
      <c r="I22" s="25" t="e">
        <f t="shared" si="1"/>
        <v>#N/A</v>
      </c>
      <c r="J22" s="27" t="e">
        <f t="shared" si="2"/>
        <v>#N/A</v>
      </c>
    </row>
    <row r="23" spans="2:10" x14ac:dyDescent="0.2">
      <c r="B23" s="24">
        <f t="shared" si="3"/>
        <v>44044</v>
      </c>
      <c r="C23" s="25">
        <f>SUMPRODUCT((BLENDREV!$B$13:$B$39=Summary!$B23)*BLENDREV!$E$13:$E$39,BLENDREV!$F$13:$F$39)</f>
        <v>0</v>
      </c>
      <c r="D23" s="25">
        <f>SUMIF(BLENDREV!$B$13:$B$39,Summary!$B23,BLENDREV!$G$13:$G$39)</f>
        <v>0</v>
      </c>
      <c r="E23" s="34">
        <f>SUMIF(BLENDREV!$B$13:$B$39,Summary!$B23,BLENDREV!$E$13:$E$39)</f>
        <v>0</v>
      </c>
      <c r="F23" s="27" t="e">
        <f t="shared" si="4"/>
        <v>#N/A</v>
      </c>
      <c r="G23" s="27" t="e">
        <f>IF(C39&gt;0,(SUMPRODUCT((NETBKCAL!$B$13:$B$36=Summary!$B23)*NETBKCAL!$E$13:$E$36,NETBKCAL!$F$13:$F$36)/C39),NA())</f>
        <v>#N/A</v>
      </c>
      <c r="H23" s="34" t="e">
        <f t="shared" si="0"/>
        <v>#N/A</v>
      </c>
      <c r="I23" s="25" t="e">
        <f t="shared" si="1"/>
        <v>#N/A</v>
      </c>
      <c r="J23" s="27" t="e">
        <f t="shared" si="2"/>
        <v>#N/A</v>
      </c>
    </row>
    <row r="24" spans="2:10" x14ac:dyDescent="0.2">
      <c r="B24" s="24">
        <f t="shared" si="3"/>
        <v>44075</v>
      </c>
      <c r="C24" s="25">
        <f>SUMPRODUCT((BLENDREV!$B$13:$B$39=Summary!$B24)*BLENDREV!$E$13:$E$39,BLENDREV!$F$13:$F$39)</f>
        <v>0</v>
      </c>
      <c r="D24" s="25">
        <f>SUMIF(BLENDREV!$B$13:$B$39,Summary!$B24,BLENDREV!$G$13:$G$39)</f>
        <v>0</v>
      </c>
      <c r="E24" s="34">
        <f>SUMIF(BLENDREV!$B$13:$B$39,Summary!$B24,BLENDREV!$E$13:$E$39)</f>
        <v>0</v>
      </c>
      <c r="F24" s="27" t="e">
        <f t="shared" si="4"/>
        <v>#N/A</v>
      </c>
      <c r="G24" s="27" t="e">
        <f>IF(C40&gt;0,(SUMPRODUCT((NETBKCAL!$B$13:$B$36=Summary!$B24)*NETBKCAL!$E$13:$E$36,NETBKCAL!$F$13:$F$36)/C40),NA())</f>
        <v>#N/A</v>
      </c>
      <c r="H24" s="34" t="e">
        <f t="shared" si="0"/>
        <v>#N/A</v>
      </c>
      <c r="I24" s="25" t="e">
        <f t="shared" si="1"/>
        <v>#N/A</v>
      </c>
      <c r="J24" s="27" t="e">
        <f t="shared" si="2"/>
        <v>#N/A</v>
      </c>
    </row>
    <row r="25" spans="2:10" x14ac:dyDescent="0.2">
      <c r="B25" s="24">
        <f t="shared" si="3"/>
        <v>44105</v>
      </c>
      <c r="C25" s="25">
        <f>SUMPRODUCT((BLENDREV!$B$13:$B$39=Summary!$B25)*BLENDREV!$E$13:$E$39,BLENDREV!$F$13:$F$39)</f>
        <v>0</v>
      </c>
      <c r="D25" s="25">
        <f>SUMIF(BLENDREV!$B$13:$B$39,Summary!$B25,BLENDREV!$G$13:$G$39)</f>
        <v>0</v>
      </c>
      <c r="E25" s="34">
        <f>SUMIF(BLENDREV!$B$13:$B$39,Summary!$B25,BLENDREV!$E$13:$E$39)</f>
        <v>0</v>
      </c>
      <c r="F25" s="27" t="e">
        <f t="shared" si="4"/>
        <v>#N/A</v>
      </c>
      <c r="G25" s="27" t="e">
        <f>IF(C41&gt;0,(SUMPRODUCT((NETBKCAL!$B$13:$B$36=Summary!$B25)*NETBKCAL!$E$13:$E$36,NETBKCAL!$F$13:$F$36)/C41),NA())</f>
        <v>#N/A</v>
      </c>
      <c r="H25" s="34" t="e">
        <f t="shared" si="0"/>
        <v>#N/A</v>
      </c>
      <c r="I25" s="25" t="e">
        <f t="shared" si="1"/>
        <v>#N/A</v>
      </c>
      <c r="J25" s="27" t="e">
        <f t="shared" si="2"/>
        <v>#N/A</v>
      </c>
    </row>
    <row r="26" spans="2:10" x14ac:dyDescent="0.2">
      <c r="B26" s="24">
        <f t="shared" si="3"/>
        <v>44136</v>
      </c>
      <c r="C26" s="25">
        <f>SUMPRODUCT((BLENDREV!$B$13:$B$39=Summary!$B26)*BLENDREV!$E$13:$E$39,BLENDREV!$F$13:$F$39)</f>
        <v>0</v>
      </c>
      <c r="D26" s="25">
        <f>SUMIF(BLENDREV!$B$13:$B$39,Summary!$B26,BLENDREV!$G$13:$G$39)</f>
        <v>0</v>
      </c>
      <c r="E26" s="34">
        <f>SUMIF(BLENDREV!$B$13:$B$39,Summary!$B26,BLENDREV!$E$13:$E$39)</f>
        <v>0</v>
      </c>
      <c r="F26" s="27" t="e">
        <f t="shared" si="4"/>
        <v>#N/A</v>
      </c>
      <c r="G26" s="27" t="e">
        <f>IF(C42&gt;0,(SUMPRODUCT((NETBKCAL!$B$13:$B$36=Summary!$B26)*NETBKCAL!$E$13:$E$36,NETBKCAL!$F$13:$F$36)/C42),NA())</f>
        <v>#N/A</v>
      </c>
      <c r="H26" s="34" t="e">
        <f t="shared" si="0"/>
        <v>#N/A</v>
      </c>
      <c r="I26" s="25" t="e">
        <f t="shared" si="1"/>
        <v>#N/A</v>
      </c>
      <c r="J26" s="27" t="e">
        <f t="shared" si="2"/>
        <v>#N/A</v>
      </c>
    </row>
    <row r="27" spans="2:10" x14ac:dyDescent="0.2">
      <c r="B27" s="24">
        <f t="shared" si="3"/>
        <v>44166</v>
      </c>
      <c r="C27" s="25">
        <f>SUMPRODUCT((BLENDREV!$B$13:$B$39=Summary!$B27)*BLENDREV!$E$13:$E$39,BLENDREV!$F$13:$F$39)</f>
        <v>0</v>
      </c>
      <c r="D27" s="25">
        <f>SUMIF(BLENDREV!$B$13:$B$39,Summary!$B27,BLENDREV!$G$13:$G$39)</f>
        <v>0</v>
      </c>
      <c r="E27" s="34">
        <f>SUMIF(BLENDREV!$B$13:$B$39,Summary!$B27,BLENDREV!$E$13:$E$39)</f>
        <v>0</v>
      </c>
      <c r="F27" s="27" t="e">
        <f t="shared" si="4"/>
        <v>#N/A</v>
      </c>
      <c r="G27" s="27" t="e">
        <f>IF(C43&gt;0,(SUMPRODUCT((NETBKCAL!$B$13:$B$36=Summary!$B27)*NETBKCAL!$E$13:$E$36,NETBKCAL!$F$13:$F$36)/C43),NA())</f>
        <v>#N/A</v>
      </c>
      <c r="H27" s="34" t="e">
        <f t="shared" si="0"/>
        <v>#N/A</v>
      </c>
      <c r="I27" s="25" t="e">
        <f t="shared" si="1"/>
        <v>#N/A</v>
      </c>
      <c r="J27" s="27" t="e">
        <f t="shared" si="2"/>
        <v>#N/A</v>
      </c>
    </row>
    <row r="28" spans="2:10" x14ac:dyDescent="0.2">
      <c r="B28" s="17"/>
      <c r="C28" s="17"/>
      <c r="D28" s="17"/>
      <c r="E28" s="17"/>
      <c r="F28" s="17"/>
      <c r="G28" s="17"/>
      <c r="H28" s="17"/>
      <c r="I28" s="17"/>
      <c r="J28" s="17"/>
    </row>
    <row r="29" spans="2:10" ht="18" x14ac:dyDescent="0.25">
      <c r="B29" s="21" t="s">
        <v>71</v>
      </c>
      <c r="C29" s="17"/>
      <c r="D29" s="17"/>
      <c r="E29" s="17"/>
      <c r="F29" s="17"/>
      <c r="G29" s="21" t="s">
        <v>99</v>
      </c>
      <c r="H29" s="17"/>
      <c r="I29" s="17"/>
      <c r="J29" s="17"/>
    </row>
    <row r="30" spans="2:10" x14ac:dyDescent="0.2">
      <c r="B30" s="17"/>
      <c r="C30" s="17"/>
      <c r="D30" s="17"/>
      <c r="E30" s="28"/>
      <c r="F30" s="28"/>
      <c r="G30" s="17"/>
      <c r="H30" s="17"/>
      <c r="I30" s="17"/>
      <c r="J30" s="28"/>
    </row>
    <row r="31" spans="2:10" ht="29.25" customHeight="1" x14ac:dyDescent="0.2">
      <c r="B31" s="22" t="s">
        <v>16</v>
      </c>
      <c r="C31" s="23" t="s">
        <v>96</v>
      </c>
      <c r="D31" s="23" t="s">
        <v>95</v>
      </c>
      <c r="E31" s="23" t="s">
        <v>72</v>
      </c>
      <c r="F31" s="29"/>
      <c r="G31" s="22" t="s">
        <v>16</v>
      </c>
      <c r="H31" s="23" t="s">
        <v>68</v>
      </c>
      <c r="I31" s="23" t="s">
        <v>101</v>
      </c>
      <c r="J31" s="23" t="s">
        <v>100</v>
      </c>
    </row>
    <row r="32" spans="2:10" x14ac:dyDescent="0.2">
      <c r="B32" s="24">
        <f t="shared" ref="B32:B43" si="5">B16</f>
        <v>43831</v>
      </c>
      <c r="C32" s="26">
        <f>SUMIF(NETBKCAL!$B$13:$B$36,Summary!B32,NETBKCAL!$E$13:$E$36)</f>
        <v>0</v>
      </c>
      <c r="D32" s="26">
        <f>SUMIF(NETBKCAL!$B$13:$B$36,Summary!B32,NETBKCAL!$C$13:$C$36)</f>
        <v>0</v>
      </c>
      <c r="E32" s="30" t="e">
        <f t="shared" ref="E32:E43" si="6">IF(D32&gt;0,(C32/D32),NA())</f>
        <v>#N/A</v>
      </c>
      <c r="F32" s="31"/>
      <c r="G32" s="24">
        <f t="shared" ref="G32:G43" si="7">B16</f>
        <v>43831</v>
      </c>
      <c r="H32" s="26">
        <f>SUM(C48,H48,C64,H64)</f>
        <v>0</v>
      </c>
      <c r="I32" s="25">
        <f>SUM(D48,I48,D64,I64)</f>
        <v>0</v>
      </c>
      <c r="J32" s="27" t="e">
        <f>IF(H32&gt;0,I32/H32,NA())</f>
        <v>#N/A</v>
      </c>
    </row>
    <row r="33" spans="2:15" x14ac:dyDescent="0.2">
      <c r="B33" s="24">
        <f t="shared" si="5"/>
        <v>43862</v>
      </c>
      <c r="C33" s="34">
        <f>SUMIF(NETBKCAL!$B$13:$B$36,Summary!B33,NETBKCAL!$E$13:$E$36)</f>
        <v>0</v>
      </c>
      <c r="D33" s="34">
        <f>SUMIF(NETBKCAL!$B$13:$B$36,Summary!B33,NETBKCAL!$C$13:$C$36)</f>
        <v>0</v>
      </c>
      <c r="E33" s="30" t="e">
        <f t="shared" si="6"/>
        <v>#N/A</v>
      </c>
      <c r="F33" s="28"/>
      <c r="G33" s="24">
        <f t="shared" si="7"/>
        <v>43862</v>
      </c>
      <c r="H33" s="34">
        <f t="shared" ref="H33:H43" si="8">SUM(C49,H49,C65,H65)</f>
        <v>0</v>
      </c>
      <c r="I33" s="25">
        <f t="shared" ref="I33:I43" si="9">SUM(D49,I49,D65,I65)</f>
        <v>0</v>
      </c>
      <c r="J33" s="27" t="e">
        <f t="shared" ref="J33:J43" si="10">IF(H33&gt;0,I33/H33,NA())</f>
        <v>#N/A</v>
      </c>
    </row>
    <row r="34" spans="2:15" x14ac:dyDescent="0.2">
      <c r="B34" s="24">
        <f t="shared" si="5"/>
        <v>43891</v>
      </c>
      <c r="C34" s="34">
        <f>SUMIF(NETBKCAL!$B$13:$B$36,Summary!B34,NETBKCAL!$E$13:$E$36)</f>
        <v>0</v>
      </c>
      <c r="D34" s="34">
        <f>SUMIF(NETBKCAL!$B$13:$B$36,Summary!B34,NETBKCAL!$C$13:$C$36)</f>
        <v>0</v>
      </c>
      <c r="E34" s="30" t="e">
        <f t="shared" si="6"/>
        <v>#N/A</v>
      </c>
      <c r="F34" s="28"/>
      <c r="G34" s="24">
        <f t="shared" si="7"/>
        <v>43891</v>
      </c>
      <c r="H34" s="34">
        <f t="shared" si="8"/>
        <v>0</v>
      </c>
      <c r="I34" s="25">
        <f t="shared" si="9"/>
        <v>0</v>
      </c>
      <c r="J34" s="27" t="e">
        <f t="shared" si="10"/>
        <v>#N/A</v>
      </c>
    </row>
    <row r="35" spans="2:15" x14ac:dyDescent="0.2">
      <c r="B35" s="24">
        <f t="shared" si="5"/>
        <v>43922</v>
      </c>
      <c r="C35" s="34">
        <f>SUMIF(NETBKCAL!$B$13:$B$36,Summary!B35,NETBKCAL!$E$13:$E$36)</f>
        <v>0</v>
      </c>
      <c r="D35" s="34">
        <f>SUMIF(NETBKCAL!$B$13:$B$36,Summary!B35,NETBKCAL!$C$13:$C$36)</f>
        <v>0</v>
      </c>
      <c r="E35" s="30" t="e">
        <f t="shared" si="6"/>
        <v>#N/A</v>
      </c>
      <c r="F35" s="28"/>
      <c r="G35" s="24">
        <f t="shared" si="7"/>
        <v>43922</v>
      </c>
      <c r="H35" s="34">
        <f t="shared" si="8"/>
        <v>0</v>
      </c>
      <c r="I35" s="25">
        <f t="shared" si="9"/>
        <v>0</v>
      </c>
      <c r="J35" s="27" t="e">
        <f t="shared" si="10"/>
        <v>#N/A</v>
      </c>
    </row>
    <row r="36" spans="2:15" x14ac:dyDescent="0.2">
      <c r="B36" s="24">
        <f t="shared" si="5"/>
        <v>43952</v>
      </c>
      <c r="C36" s="34">
        <f>SUMIF(NETBKCAL!$B$13:$B$36,Summary!B36,NETBKCAL!$E$13:$E$36)</f>
        <v>0</v>
      </c>
      <c r="D36" s="34">
        <f>SUMIF(NETBKCAL!$B$13:$B$36,Summary!B36,NETBKCAL!$C$13:$C$36)</f>
        <v>0</v>
      </c>
      <c r="E36" s="30" t="e">
        <f t="shared" si="6"/>
        <v>#N/A</v>
      </c>
      <c r="F36" s="28"/>
      <c r="G36" s="24">
        <f t="shared" si="7"/>
        <v>43952</v>
      </c>
      <c r="H36" s="34">
        <f t="shared" si="8"/>
        <v>0</v>
      </c>
      <c r="I36" s="25">
        <f t="shared" si="9"/>
        <v>0</v>
      </c>
      <c r="J36" s="27" t="e">
        <f t="shared" si="10"/>
        <v>#N/A</v>
      </c>
    </row>
    <row r="37" spans="2:15" x14ac:dyDescent="0.2">
      <c r="B37" s="24">
        <f t="shared" si="5"/>
        <v>43983</v>
      </c>
      <c r="C37" s="34">
        <f>SUMIF(NETBKCAL!$B$13:$B$36,Summary!B37,NETBKCAL!$E$13:$E$36)</f>
        <v>0</v>
      </c>
      <c r="D37" s="34">
        <f>SUMIF(NETBKCAL!$B$13:$B$36,Summary!B37,NETBKCAL!$C$13:$C$36)</f>
        <v>0</v>
      </c>
      <c r="E37" s="30" t="e">
        <f t="shared" si="6"/>
        <v>#N/A</v>
      </c>
      <c r="F37" s="28"/>
      <c r="G37" s="24">
        <f t="shared" si="7"/>
        <v>43983</v>
      </c>
      <c r="H37" s="34">
        <f t="shared" si="8"/>
        <v>0</v>
      </c>
      <c r="I37" s="25">
        <f t="shared" si="9"/>
        <v>0</v>
      </c>
      <c r="J37" s="27" t="e">
        <f t="shared" si="10"/>
        <v>#N/A</v>
      </c>
    </row>
    <row r="38" spans="2:15" x14ac:dyDescent="0.2">
      <c r="B38" s="24">
        <f t="shared" si="5"/>
        <v>44013</v>
      </c>
      <c r="C38" s="34">
        <f>SUMIF(NETBKCAL!$B$13:$B$36,Summary!B38,NETBKCAL!$E$13:$E$36)</f>
        <v>0</v>
      </c>
      <c r="D38" s="34">
        <f>SUMIF(NETBKCAL!$B$13:$B$36,Summary!B38,NETBKCAL!$C$13:$C$36)</f>
        <v>0</v>
      </c>
      <c r="E38" s="30" t="e">
        <f t="shared" si="6"/>
        <v>#N/A</v>
      </c>
      <c r="F38" s="28"/>
      <c r="G38" s="24">
        <f t="shared" si="7"/>
        <v>44013</v>
      </c>
      <c r="H38" s="34">
        <f t="shared" si="8"/>
        <v>0</v>
      </c>
      <c r="I38" s="25">
        <f t="shared" si="9"/>
        <v>0</v>
      </c>
      <c r="J38" s="27" t="e">
        <f t="shared" si="10"/>
        <v>#N/A</v>
      </c>
    </row>
    <row r="39" spans="2:15" x14ac:dyDescent="0.2">
      <c r="B39" s="24">
        <f t="shared" si="5"/>
        <v>44044</v>
      </c>
      <c r="C39" s="34">
        <f>SUMIF(NETBKCAL!$B$13:$B$36,Summary!B39,NETBKCAL!$E$13:$E$36)</f>
        <v>0</v>
      </c>
      <c r="D39" s="34">
        <f>SUMIF(NETBKCAL!$B$13:$B$36,Summary!B39,NETBKCAL!$C$13:$C$36)</f>
        <v>0</v>
      </c>
      <c r="E39" s="30" t="e">
        <f t="shared" si="6"/>
        <v>#N/A</v>
      </c>
      <c r="F39" s="28"/>
      <c r="G39" s="24">
        <f t="shared" si="7"/>
        <v>44044</v>
      </c>
      <c r="H39" s="34">
        <f t="shared" si="8"/>
        <v>0</v>
      </c>
      <c r="I39" s="25">
        <f t="shared" si="9"/>
        <v>0</v>
      </c>
      <c r="J39" s="27" t="e">
        <f t="shared" si="10"/>
        <v>#N/A</v>
      </c>
    </row>
    <row r="40" spans="2:15" x14ac:dyDescent="0.2">
      <c r="B40" s="24">
        <f t="shared" si="5"/>
        <v>44075</v>
      </c>
      <c r="C40" s="34">
        <f>SUMIF(NETBKCAL!$B$13:$B$36,Summary!B40,NETBKCAL!$E$13:$E$36)</f>
        <v>0</v>
      </c>
      <c r="D40" s="34">
        <f>SUMIF(NETBKCAL!$B$13:$B$36,Summary!B40,NETBKCAL!$C$13:$C$36)</f>
        <v>0</v>
      </c>
      <c r="E40" s="30" t="e">
        <f t="shared" si="6"/>
        <v>#N/A</v>
      </c>
      <c r="F40" s="28"/>
      <c r="G40" s="24">
        <f t="shared" si="7"/>
        <v>44075</v>
      </c>
      <c r="H40" s="34">
        <f t="shared" si="8"/>
        <v>0</v>
      </c>
      <c r="I40" s="25">
        <f t="shared" si="9"/>
        <v>0</v>
      </c>
      <c r="J40" s="27" t="e">
        <f t="shared" si="10"/>
        <v>#N/A</v>
      </c>
    </row>
    <row r="41" spans="2:15" x14ac:dyDescent="0.2">
      <c r="B41" s="24">
        <f t="shared" si="5"/>
        <v>44105</v>
      </c>
      <c r="C41" s="34">
        <f>SUMIF(NETBKCAL!$B$13:$B$36,Summary!B41,NETBKCAL!$E$13:$E$36)</f>
        <v>0</v>
      </c>
      <c r="D41" s="34">
        <f>SUMIF(NETBKCAL!$B$13:$B$36,Summary!B41,NETBKCAL!$C$13:$C$36)</f>
        <v>0</v>
      </c>
      <c r="E41" s="30" t="e">
        <f t="shared" si="6"/>
        <v>#N/A</v>
      </c>
      <c r="F41" s="28"/>
      <c r="G41" s="24">
        <f t="shared" si="7"/>
        <v>44105</v>
      </c>
      <c r="H41" s="34">
        <f t="shared" si="8"/>
        <v>0</v>
      </c>
      <c r="I41" s="25">
        <f t="shared" si="9"/>
        <v>0</v>
      </c>
      <c r="J41" s="27" t="e">
        <f t="shared" si="10"/>
        <v>#N/A</v>
      </c>
    </row>
    <row r="42" spans="2:15" x14ac:dyDescent="0.2">
      <c r="B42" s="24">
        <f t="shared" si="5"/>
        <v>44136</v>
      </c>
      <c r="C42" s="34">
        <f>SUMIF(NETBKCAL!$B$13:$B$36,Summary!B42,NETBKCAL!$E$13:$E$36)</f>
        <v>0</v>
      </c>
      <c r="D42" s="34">
        <f>SUMIF(NETBKCAL!$B$13:$B$36,Summary!B42,NETBKCAL!$C$13:$C$36)</f>
        <v>0</v>
      </c>
      <c r="E42" s="30" t="e">
        <f t="shared" si="6"/>
        <v>#N/A</v>
      </c>
      <c r="F42" s="28"/>
      <c r="G42" s="24">
        <f t="shared" si="7"/>
        <v>44136</v>
      </c>
      <c r="H42" s="34">
        <f t="shared" si="8"/>
        <v>0</v>
      </c>
      <c r="I42" s="25">
        <f t="shared" si="9"/>
        <v>0</v>
      </c>
      <c r="J42" s="27" t="e">
        <f t="shared" si="10"/>
        <v>#N/A</v>
      </c>
    </row>
    <row r="43" spans="2:15" x14ac:dyDescent="0.2">
      <c r="B43" s="24">
        <f t="shared" si="5"/>
        <v>44166</v>
      </c>
      <c r="C43" s="34">
        <f>SUMIF(NETBKCAL!$B$13:$B$36,Summary!B43,NETBKCAL!$E$13:$E$36)</f>
        <v>0</v>
      </c>
      <c r="D43" s="34">
        <f>SUMIF(NETBKCAL!$B$13:$B$36,Summary!B43,NETBKCAL!$C$13:$C$36)</f>
        <v>0</v>
      </c>
      <c r="E43" s="30" t="e">
        <f t="shared" si="6"/>
        <v>#N/A</v>
      </c>
      <c r="F43" s="28"/>
      <c r="G43" s="24">
        <f t="shared" si="7"/>
        <v>44166</v>
      </c>
      <c r="H43" s="34">
        <f t="shared" si="8"/>
        <v>0</v>
      </c>
      <c r="I43" s="25">
        <f t="shared" si="9"/>
        <v>0</v>
      </c>
      <c r="J43" s="27" t="e">
        <f t="shared" si="10"/>
        <v>#N/A</v>
      </c>
    </row>
    <row r="44" spans="2:15" x14ac:dyDescent="0.2">
      <c r="B44" s="17"/>
      <c r="C44" s="17"/>
      <c r="D44" s="17"/>
      <c r="E44" s="17"/>
      <c r="G44" s="17"/>
      <c r="H44" s="17"/>
      <c r="I44" s="17"/>
      <c r="J44" s="17"/>
      <c r="L44" s="17"/>
      <c r="M44" s="17"/>
      <c r="N44" s="17"/>
      <c r="O44" s="17"/>
    </row>
    <row r="45" spans="2:15" ht="18" x14ac:dyDescent="0.25">
      <c r="B45" s="66" t="s">
        <v>137</v>
      </c>
      <c r="C45" s="67"/>
      <c r="D45" s="67"/>
      <c r="E45" s="67"/>
      <c r="F45" s="10"/>
      <c r="G45" s="66" t="s">
        <v>138</v>
      </c>
      <c r="H45" s="67"/>
      <c r="I45" s="67"/>
      <c r="J45" s="67"/>
      <c r="K45" s="40"/>
    </row>
    <row r="46" spans="2:15" x14ac:dyDescent="0.2">
      <c r="B46" s="17"/>
      <c r="C46" s="17"/>
      <c r="D46" s="17"/>
      <c r="E46" s="28"/>
      <c r="G46" s="17"/>
      <c r="H46" s="17"/>
      <c r="I46" s="17"/>
      <c r="J46" s="28"/>
      <c r="L46" s="17"/>
    </row>
    <row r="47" spans="2:15" x14ac:dyDescent="0.2">
      <c r="B47" s="36" t="s">
        <v>16</v>
      </c>
      <c r="C47" s="37" t="s">
        <v>68</v>
      </c>
      <c r="D47" s="37" t="s">
        <v>101</v>
      </c>
      <c r="E47" s="37" t="s">
        <v>100</v>
      </c>
      <c r="G47" s="22" t="s">
        <v>16</v>
      </c>
      <c r="H47" s="23" t="s">
        <v>68</v>
      </c>
      <c r="I47" s="23" t="s">
        <v>101</v>
      </c>
      <c r="J47" s="23" t="s">
        <v>100</v>
      </c>
    </row>
    <row r="48" spans="2:15" x14ac:dyDescent="0.2">
      <c r="B48" s="24">
        <f t="shared" ref="B48:B59" si="11">B16</f>
        <v>43831</v>
      </c>
      <c r="C48" s="26">
        <f>SUMIFS(TRANSCST!$G$13:$G$36,TRANSCST!$B$13:$B$36,Summary!$B48,TRANSCST!$E$13:$E$36,Validation!$P$4)</f>
        <v>0</v>
      </c>
      <c r="D48" s="25">
        <f>SUMIFS(TRANSCST!$H$13:$H$36,TRANSCST!$B$13:$B$36,Summary!$B48,TRANSCST!$E$13:$E$36,Validation!$P$4)</f>
        <v>0</v>
      </c>
      <c r="E48" s="27" t="e">
        <f t="shared" ref="E48:E59" si="12">IF(C48&gt;0,D48/C48,NA())</f>
        <v>#N/A</v>
      </c>
      <c r="G48" s="24">
        <f t="shared" ref="G48:G59" si="13">B16</f>
        <v>43831</v>
      </c>
      <c r="H48" s="26">
        <f>SUMIFS(TRANSCST!$G$13:$G$36,TRANSCST!$B$13:$B$36,Summary!$G48,TRANSCST!$E$13:$E$36,Validation!$P$5)</f>
        <v>0</v>
      </c>
      <c r="I48" s="25">
        <f>SUMIFS(TRANSCST!$H$13:$H$36,TRANSCST!$B$13:$B$36,Summary!$G48,TRANSCST!$E$13:$E$36,Validation!$P$5)</f>
        <v>0</v>
      </c>
      <c r="J48" s="27" t="e">
        <f t="shared" ref="J48:J59" si="14">IF(H48&gt;0,I48/H48,NA())</f>
        <v>#N/A</v>
      </c>
    </row>
    <row r="49" spans="2:10" x14ac:dyDescent="0.2">
      <c r="B49" s="24">
        <f t="shared" si="11"/>
        <v>43862</v>
      </c>
      <c r="C49" s="34">
        <f>SUMIFS(TRANSCST!$G$13:$G$36,TRANSCST!$B$13:$B$36,Summary!$B49,TRANSCST!$E$13:$E$36,Validation!$P$4)</f>
        <v>0</v>
      </c>
      <c r="D49" s="25">
        <f>SUMIFS(TRANSCST!$H$13:$H$36,TRANSCST!$B$13:$B$36,Summary!$B49,TRANSCST!$E$13:$E$36,Validation!$P$4)</f>
        <v>0</v>
      </c>
      <c r="E49" s="27" t="e">
        <f t="shared" si="12"/>
        <v>#N/A</v>
      </c>
      <c r="G49" s="24">
        <f t="shared" si="13"/>
        <v>43862</v>
      </c>
      <c r="H49" s="34">
        <f>SUMIFS(TRANSCST!$G$13:$G$36,TRANSCST!$B$13:$B$36,Summary!$G49,TRANSCST!$E$13:$E$36,Validation!$P$5)</f>
        <v>0</v>
      </c>
      <c r="I49" s="25">
        <f>SUMIFS(TRANSCST!$H$13:$H$36,TRANSCST!$B$13:$B$36,Summary!$G49,TRANSCST!$E$13:$E$36,Validation!$P$5)</f>
        <v>0</v>
      </c>
      <c r="J49" s="27" t="e">
        <f t="shared" si="14"/>
        <v>#N/A</v>
      </c>
    </row>
    <row r="50" spans="2:10" x14ac:dyDescent="0.2">
      <c r="B50" s="24">
        <f t="shared" si="11"/>
        <v>43891</v>
      </c>
      <c r="C50" s="34">
        <f>SUMIFS(TRANSCST!$G$13:$G$36,TRANSCST!$B$13:$B$36,Summary!$B50,TRANSCST!$E$13:$E$36,Validation!$P$4)</f>
        <v>0</v>
      </c>
      <c r="D50" s="25">
        <f>SUMIFS(TRANSCST!$H$13:$H$36,TRANSCST!$B$13:$B$36,Summary!$B50,TRANSCST!$E$13:$E$36,Validation!$P$4)</f>
        <v>0</v>
      </c>
      <c r="E50" s="27" t="e">
        <f t="shared" si="12"/>
        <v>#N/A</v>
      </c>
      <c r="G50" s="24">
        <f t="shared" si="13"/>
        <v>43891</v>
      </c>
      <c r="H50" s="34">
        <f>SUMIFS(TRANSCST!$G$13:$G$36,TRANSCST!$B$13:$B$36,Summary!$G50,TRANSCST!$E$13:$E$36,Validation!$P$5)</f>
        <v>0</v>
      </c>
      <c r="I50" s="25">
        <f>SUMIFS(TRANSCST!$H$13:$H$36,TRANSCST!$B$13:$B$36,Summary!$G50,TRANSCST!$E$13:$E$36,Validation!$P$5)</f>
        <v>0</v>
      </c>
      <c r="J50" s="27" t="e">
        <f t="shared" si="14"/>
        <v>#N/A</v>
      </c>
    </row>
    <row r="51" spans="2:10" x14ac:dyDescent="0.2">
      <c r="B51" s="24">
        <f t="shared" si="11"/>
        <v>43922</v>
      </c>
      <c r="C51" s="34">
        <f>SUMIFS(TRANSCST!$G$13:$G$36,TRANSCST!$B$13:$B$36,Summary!$B51,TRANSCST!$E$13:$E$36,Validation!$P$4)</f>
        <v>0</v>
      </c>
      <c r="D51" s="25">
        <f>SUMIFS(TRANSCST!$H$13:$H$36,TRANSCST!$B$13:$B$36,Summary!$B51,TRANSCST!$E$13:$E$36,Validation!$P$4)</f>
        <v>0</v>
      </c>
      <c r="E51" s="27" t="e">
        <f t="shared" si="12"/>
        <v>#N/A</v>
      </c>
      <c r="G51" s="24">
        <f t="shared" si="13"/>
        <v>43922</v>
      </c>
      <c r="H51" s="34">
        <f>SUMIFS(TRANSCST!$G$13:$G$36,TRANSCST!$B$13:$B$36,Summary!$G51,TRANSCST!$E$13:$E$36,Validation!$P$5)</f>
        <v>0</v>
      </c>
      <c r="I51" s="25">
        <f>SUMIFS(TRANSCST!$H$13:$H$36,TRANSCST!$B$13:$B$36,Summary!$G51,TRANSCST!$E$13:$E$36,Validation!$P$5)</f>
        <v>0</v>
      </c>
      <c r="J51" s="27" t="e">
        <f t="shared" si="14"/>
        <v>#N/A</v>
      </c>
    </row>
    <row r="52" spans="2:10" x14ac:dyDescent="0.2">
      <c r="B52" s="24">
        <f t="shared" si="11"/>
        <v>43952</v>
      </c>
      <c r="C52" s="34">
        <f>SUMIFS(TRANSCST!$G$13:$G$36,TRANSCST!$B$13:$B$36,Summary!$B52,TRANSCST!$E$13:$E$36,Validation!$P$4)</f>
        <v>0</v>
      </c>
      <c r="D52" s="25">
        <f>SUMIFS(TRANSCST!$H$13:$H$36,TRANSCST!$B$13:$B$36,Summary!$B52,TRANSCST!$E$13:$E$36,Validation!$P$4)</f>
        <v>0</v>
      </c>
      <c r="E52" s="27" t="e">
        <f t="shared" si="12"/>
        <v>#N/A</v>
      </c>
      <c r="G52" s="24">
        <f t="shared" si="13"/>
        <v>43952</v>
      </c>
      <c r="H52" s="34">
        <f>SUMIFS(TRANSCST!$G$13:$G$36,TRANSCST!$B$13:$B$36,Summary!$G52,TRANSCST!$E$13:$E$36,Validation!$P$5)</f>
        <v>0</v>
      </c>
      <c r="I52" s="25">
        <f>SUMIFS(TRANSCST!$H$13:$H$36,TRANSCST!$B$13:$B$36,Summary!$G52,TRANSCST!$E$13:$E$36,Validation!$P$5)</f>
        <v>0</v>
      </c>
      <c r="J52" s="27" t="e">
        <f t="shared" si="14"/>
        <v>#N/A</v>
      </c>
    </row>
    <row r="53" spans="2:10" x14ac:dyDescent="0.2">
      <c r="B53" s="24">
        <f t="shared" si="11"/>
        <v>43983</v>
      </c>
      <c r="C53" s="34">
        <f>SUMIFS(TRANSCST!$G$13:$G$36,TRANSCST!$B$13:$B$36,Summary!$B53,TRANSCST!$E$13:$E$36,Validation!$P$4)</f>
        <v>0</v>
      </c>
      <c r="D53" s="25">
        <f>SUMIFS(TRANSCST!$H$13:$H$36,TRANSCST!$B$13:$B$36,Summary!$B53,TRANSCST!$E$13:$E$36,Validation!$P$4)</f>
        <v>0</v>
      </c>
      <c r="E53" s="27" t="e">
        <f t="shared" si="12"/>
        <v>#N/A</v>
      </c>
      <c r="G53" s="24">
        <f t="shared" si="13"/>
        <v>43983</v>
      </c>
      <c r="H53" s="34">
        <f>SUMIFS(TRANSCST!$G$13:$G$36,TRANSCST!$B$13:$B$36,Summary!$G53,TRANSCST!$E$13:$E$36,Validation!$P$5)</f>
        <v>0</v>
      </c>
      <c r="I53" s="25">
        <f>SUMIFS(TRANSCST!$H$13:$H$36,TRANSCST!$B$13:$B$36,Summary!$G53,TRANSCST!$E$13:$E$36,Validation!$P$5)</f>
        <v>0</v>
      </c>
      <c r="J53" s="27" t="e">
        <f t="shared" si="14"/>
        <v>#N/A</v>
      </c>
    </row>
    <row r="54" spans="2:10" x14ac:dyDescent="0.2">
      <c r="B54" s="24">
        <f t="shared" si="11"/>
        <v>44013</v>
      </c>
      <c r="C54" s="34">
        <f>SUMIFS(TRANSCST!$G$13:$G$36,TRANSCST!$B$13:$B$36,Summary!$B54,TRANSCST!$E$13:$E$36,Validation!$P$4)</f>
        <v>0</v>
      </c>
      <c r="D54" s="25">
        <f>SUMIFS(TRANSCST!$H$13:$H$36,TRANSCST!$B$13:$B$36,Summary!$B54,TRANSCST!$E$13:$E$36,Validation!$P$4)</f>
        <v>0</v>
      </c>
      <c r="E54" s="27" t="e">
        <f t="shared" si="12"/>
        <v>#N/A</v>
      </c>
      <c r="G54" s="24">
        <f t="shared" si="13"/>
        <v>44013</v>
      </c>
      <c r="H54" s="34">
        <f>SUMIFS(TRANSCST!$G$13:$G$36,TRANSCST!$B$13:$B$36,Summary!$G54,TRANSCST!$E$13:$E$36,Validation!$P$5)</f>
        <v>0</v>
      </c>
      <c r="I54" s="25">
        <f>SUMIFS(TRANSCST!$H$13:$H$36,TRANSCST!$B$13:$B$36,Summary!$G54,TRANSCST!$E$13:$E$36,Validation!$P$5)</f>
        <v>0</v>
      </c>
      <c r="J54" s="27" t="e">
        <f t="shared" si="14"/>
        <v>#N/A</v>
      </c>
    </row>
    <row r="55" spans="2:10" x14ac:dyDescent="0.2">
      <c r="B55" s="24">
        <f t="shared" si="11"/>
        <v>44044</v>
      </c>
      <c r="C55" s="34">
        <f>SUMIFS(TRANSCST!$G$13:$G$36,TRANSCST!$B$13:$B$36,Summary!$B55,TRANSCST!$E$13:$E$36,Validation!$P$4)</f>
        <v>0</v>
      </c>
      <c r="D55" s="25">
        <f>SUMIFS(TRANSCST!$H$13:$H$36,TRANSCST!$B$13:$B$36,Summary!$B55,TRANSCST!$E$13:$E$36,Validation!$P$4)</f>
        <v>0</v>
      </c>
      <c r="E55" s="27" t="e">
        <f t="shared" si="12"/>
        <v>#N/A</v>
      </c>
      <c r="G55" s="24">
        <f t="shared" si="13"/>
        <v>44044</v>
      </c>
      <c r="H55" s="34">
        <f>SUMIFS(TRANSCST!$G$13:$G$36,TRANSCST!$B$13:$B$36,Summary!$G55,TRANSCST!$E$13:$E$36,Validation!$P$5)</f>
        <v>0</v>
      </c>
      <c r="I55" s="25">
        <f>SUMIFS(TRANSCST!$H$13:$H$36,TRANSCST!$B$13:$B$36,Summary!$G55,TRANSCST!$E$13:$E$36,Validation!$P$5)</f>
        <v>0</v>
      </c>
      <c r="J55" s="27" t="e">
        <f t="shared" si="14"/>
        <v>#N/A</v>
      </c>
    </row>
    <row r="56" spans="2:10" x14ac:dyDescent="0.2">
      <c r="B56" s="24">
        <f t="shared" si="11"/>
        <v>44075</v>
      </c>
      <c r="C56" s="34">
        <f>SUMIFS(TRANSCST!$G$13:$G$36,TRANSCST!$B$13:$B$36,Summary!$B56,TRANSCST!$E$13:$E$36,Validation!$P$4)</f>
        <v>0</v>
      </c>
      <c r="D56" s="25">
        <f>SUMIFS(TRANSCST!$H$13:$H$36,TRANSCST!$B$13:$B$36,Summary!$B56,TRANSCST!$E$13:$E$36,Validation!$P$4)</f>
        <v>0</v>
      </c>
      <c r="E56" s="27" t="e">
        <f t="shared" si="12"/>
        <v>#N/A</v>
      </c>
      <c r="G56" s="24">
        <f t="shared" si="13"/>
        <v>44075</v>
      </c>
      <c r="H56" s="34">
        <f>SUMIFS(TRANSCST!$G$13:$G$36,TRANSCST!$B$13:$B$36,Summary!$G56,TRANSCST!$E$13:$E$36,Validation!$P$5)</f>
        <v>0</v>
      </c>
      <c r="I56" s="25">
        <f>SUMIFS(TRANSCST!$H$13:$H$36,TRANSCST!$B$13:$B$36,Summary!$G56,TRANSCST!$E$13:$E$36,Validation!$P$5)</f>
        <v>0</v>
      </c>
      <c r="J56" s="27" t="e">
        <f t="shared" si="14"/>
        <v>#N/A</v>
      </c>
    </row>
    <row r="57" spans="2:10" x14ac:dyDescent="0.2">
      <c r="B57" s="24">
        <f t="shared" si="11"/>
        <v>44105</v>
      </c>
      <c r="C57" s="34">
        <f>SUMIFS(TRANSCST!$G$13:$G$36,TRANSCST!$B$13:$B$36,Summary!$B57,TRANSCST!$E$13:$E$36,Validation!$P$4)</f>
        <v>0</v>
      </c>
      <c r="D57" s="25">
        <f>SUMIFS(TRANSCST!$H$13:$H$36,TRANSCST!$B$13:$B$36,Summary!$B57,TRANSCST!$E$13:$E$36,Validation!$P$4)</f>
        <v>0</v>
      </c>
      <c r="E57" s="27" t="e">
        <f t="shared" si="12"/>
        <v>#N/A</v>
      </c>
      <c r="G57" s="24">
        <f t="shared" si="13"/>
        <v>44105</v>
      </c>
      <c r="H57" s="34">
        <f>SUMIFS(TRANSCST!$G$13:$G$36,TRANSCST!$B$13:$B$36,Summary!$G57,TRANSCST!$E$13:$E$36,Validation!$P$5)</f>
        <v>0</v>
      </c>
      <c r="I57" s="25">
        <f>SUMIFS(TRANSCST!$H$13:$H$36,TRANSCST!$B$13:$B$36,Summary!$G57,TRANSCST!$E$13:$E$36,Validation!$P$5)</f>
        <v>0</v>
      </c>
      <c r="J57" s="27" t="e">
        <f t="shared" si="14"/>
        <v>#N/A</v>
      </c>
    </row>
    <row r="58" spans="2:10" x14ac:dyDescent="0.2">
      <c r="B58" s="24">
        <f t="shared" si="11"/>
        <v>44136</v>
      </c>
      <c r="C58" s="34">
        <f>SUMIFS(TRANSCST!$G$13:$G$36,TRANSCST!$B$13:$B$36,Summary!$B58,TRANSCST!$E$13:$E$36,Validation!$P$4)</f>
        <v>0</v>
      </c>
      <c r="D58" s="25">
        <f>SUMIFS(TRANSCST!$H$13:$H$36,TRANSCST!$B$13:$B$36,Summary!$B58,TRANSCST!$E$13:$E$36,Validation!$P$4)</f>
        <v>0</v>
      </c>
      <c r="E58" s="27" t="e">
        <f t="shared" si="12"/>
        <v>#N/A</v>
      </c>
      <c r="G58" s="24">
        <f t="shared" si="13"/>
        <v>44136</v>
      </c>
      <c r="H58" s="34">
        <f>SUMIFS(TRANSCST!$G$13:$G$36,TRANSCST!$B$13:$B$36,Summary!$G58,TRANSCST!$E$13:$E$36,Validation!$P$5)</f>
        <v>0</v>
      </c>
      <c r="I58" s="25">
        <f>SUMIFS(TRANSCST!$H$13:$H$36,TRANSCST!$B$13:$B$36,Summary!$G58,TRANSCST!$E$13:$E$36,Validation!$P$5)</f>
        <v>0</v>
      </c>
      <c r="J58" s="27" t="e">
        <f t="shared" si="14"/>
        <v>#N/A</v>
      </c>
    </row>
    <row r="59" spans="2:10" x14ac:dyDescent="0.2">
      <c r="B59" s="24">
        <f t="shared" si="11"/>
        <v>44166</v>
      </c>
      <c r="C59" s="34">
        <f>SUMIFS(TRANSCST!$G$13:$G$36,TRANSCST!$B$13:$B$36,Summary!$B59,TRANSCST!$E$13:$E$36,Validation!$P$4)</f>
        <v>0</v>
      </c>
      <c r="D59" s="25">
        <f>SUMIFS(TRANSCST!$H$13:$H$36,TRANSCST!$B$13:$B$36,Summary!$B59,TRANSCST!$E$13:$E$36,Validation!$P$4)</f>
        <v>0</v>
      </c>
      <c r="E59" s="27" t="e">
        <f t="shared" si="12"/>
        <v>#N/A</v>
      </c>
      <c r="G59" s="24">
        <f t="shared" si="13"/>
        <v>44166</v>
      </c>
      <c r="H59" s="34">
        <f>SUMIFS(TRANSCST!$G$13:$G$36,TRANSCST!$B$13:$B$36,Summary!$G59,TRANSCST!$E$13:$E$36,Validation!$P$5)</f>
        <v>0</v>
      </c>
      <c r="I59" s="25">
        <f>SUMIFS(TRANSCST!$H$13:$H$36,TRANSCST!$B$13:$B$36,Summary!$G59,TRANSCST!$E$13:$E$36,Validation!$P$5)</f>
        <v>0</v>
      </c>
      <c r="J59" s="27" t="e">
        <f t="shared" si="14"/>
        <v>#N/A</v>
      </c>
    </row>
    <row r="61" spans="2:10" ht="18" x14ac:dyDescent="0.25">
      <c r="B61" s="66" t="s">
        <v>139</v>
      </c>
      <c r="C61" s="67"/>
      <c r="D61" s="67"/>
      <c r="E61" s="10"/>
      <c r="F61" s="10"/>
      <c r="G61" s="66" t="s">
        <v>150</v>
      </c>
      <c r="H61" s="10"/>
      <c r="I61" s="10"/>
      <c r="J61" s="10"/>
    </row>
    <row r="62" spans="2:10" x14ac:dyDescent="0.2">
      <c r="B62" s="17"/>
      <c r="C62" s="17"/>
      <c r="D62" s="28"/>
    </row>
    <row r="63" spans="2:10" x14ac:dyDescent="0.2">
      <c r="B63" s="22" t="s">
        <v>16</v>
      </c>
      <c r="C63" s="23" t="s">
        <v>68</v>
      </c>
      <c r="D63" s="23" t="s">
        <v>101</v>
      </c>
      <c r="E63" s="23" t="s">
        <v>100</v>
      </c>
      <c r="G63" s="36" t="s">
        <v>16</v>
      </c>
      <c r="H63" s="37" t="s">
        <v>68</v>
      </c>
      <c r="I63" s="37" t="s">
        <v>101</v>
      </c>
      <c r="J63" s="37" t="s">
        <v>100</v>
      </c>
    </row>
    <row r="64" spans="2:10" x14ac:dyDescent="0.2">
      <c r="B64" s="24">
        <f t="shared" ref="B64:B75" si="15">B16</f>
        <v>43831</v>
      </c>
      <c r="C64" s="26">
        <f>SUMIFS(TRANSCST!$G$13:$G$36,TRANSCST!$B$13:$B$36,Summary!$B64,TRANSCST!$E$13:$E$36,Validation!$P$6)</f>
        <v>0</v>
      </c>
      <c r="D64" s="25">
        <f>SUMIFS(TRANSCST!$H$13:$H$36,TRANSCST!$B$13:$B$36,Summary!$B64,TRANSCST!$E$13:$E$36,Validation!$P$6)</f>
        <v>0</v>
      </c>
      <c r="E64" s="27" t="e">
        <f t="shared" ref="E64:E75" si="16">IF(C64&gt;0,D64/C64,NA())</f>
        <v>#N/A</v>
      </c>
      <c r="G64" s="24">
        <f>B16</f>
        <v>43831</v>
      </c>
      <c r="H64" s="34">
        <f>SUMIFS(TRANSCST!$G$13:$G$36,TRANSCST!$B$13:$B$36,Summary!$G64,TRANSCST!$E$13:$E$36,Validation!$P$7)</f>
        <v>0</v>
      </c>
      <c r="I64" s="25">
        <f>SUMIFS(TRANSCST!$H$13:$H$36,TRANSCST!$B$13:$B$36,Summary!$G64,TRANSCST!$E$13:$E$36,Validation!$P$7)</f>
        <v>0</v>
      </c>
      <c r="J64" s="27" t="e">
        <f t="shared" ref="J64:J75" si="17">IF(H64&gt;0,I64/H64,NA())</f>
        <v>#N/A</v>
      </c>
    </row>
    <row r="65" spans="2:10" x14ac:dyDescent="0.2">
      <c r="B65" s="24">
        <f t="shared" si="15"/>
        <v>43862</v>
      </c>
      <c r="C65" s="34">
        <f>SUMIFS(TRANSCST!$G$13:$G$36,TRANSCST!$B$13:$B$36,Summary!$B65,TRANSCST!$E$13:$E$36,Validation!$P$6)</f>
        <v>0</v>
      </c>
      <c r="D65" s="25">
        <f>SUMIFS(TRANSCST!$H$13:$H$36,TRANSCST!$B$13:$B$36,Summary!$B65,TRANSCST!$E$13:$E$36,Validation!$P$6)</f>
        <v>0</v>
      </c>
      <c r="E65" s="27" t="e">
        <f t="shared" si="16"/>
        <v>#N/A</v>
      </c>
      <c r="G65" s="24">
        <f t="shared" ref="G65:G75" si="18">B17</f>
        <v>43862</v>
      </c>
      <c r="H65" s="34">
        <f>SUMIFS(TRANSCST!$G$13:$G$36,TRANSCST!$B$13:$B$36,Summary!$G65,TRANSCST!$E$13:$E$36,Validation!$P$7)</f>
        <v>0</v>
      </c>
      <c r="I65" s="25">
        <f>SUMIFS(TRANSCST!$H$13:$H$36,TRANSCST!$B$13:$B$36,Summary!$G65,TRANSCST!$E$13:$E$36,Validation!$P$7)</f>
        <v>0</v>
      </c>
      <c r="J65" s="27" t="e">
        <f t="shared" si="17"/>
        <v>#N/A</v>
      </c>
    </row>
    <row r="66" spans="2:10" x14ac:dyDescent="0.2">
      <c r="B66" s="24">
        <f t="shared" si="15"/>
        <v>43891</v>
      </c>
      <c r="C66" s="34">
        <f>SUMIFS(TRANSCST!$G$13:$G$36,TRANSCST!$B$13:$B$36,Summary!$B66,TRANSCST!$E$13:$E$36,Validation!$P$6)</f>
        <v>0</v>
      </c>
      <c r="D66" s="25">
        <f>SUMIFS(TRANSCST!$H$13:$H$36,TRANSCST!$B$13:$B$36,Summary!$B66,TRANSCST!$E$13:$E$36,Validation!$P$6)</f>
        <v>0</v>
      </c>
      <c r="E66" s="27" t="e">
        <f t="shared" si="16"/>
        <v>#N/A</v>
      </c>
      <c r="G66" s="24">
        <f t="shared" si="18"/>
        <v>43891</v>
      </c>
      <c r="H66" s="34">
        <f>SUMIFS(TRANSCST!$G$13:$G$36,TRANSCST!$B$13:$B$36,Summary!$G66,TRANSCST!$E$13:$E$36,Validation!$P$7)</f>
        <v>0</v>
      </c>
      <c r="I66" s="25">
        <f>SUMIFS(TRANSCST!$H$13:$H$36,TRANSCST!$B$13:$B$36,Summary!$G66,TRANSCST!$E$13:$E$36,Validation!$P$7)</f>
        <v>0</v>
      </c>
      <c r="J66" s="27" t="e">
        <f t="shared" si="17"/>
        <v>#N/A</v>
      </c>
    </row>
    <row r="67" spans="2:10" x14ac:dyDescent="0.2">
      <c r="B67" s="24">
        <f t="shared" si="15"/>
        <v>43922</v>
      </c>
      <c r="C67" s="34">
        <f>SUMIFS(TRANSCST!$G$13:$G$36,TRANSCST!$B$13:$B$36,Summary!$B67,TRANSCST!$E$13:$E$36,Validation!$P$6)</f>
        <v>0</v>
      </c>
      <c r="D67" s="25">
        <f>SUMIFS(TRANSCST!$H$13:$H$36,TRANSCST!$B$13:$B$36,Summary!$B67,TRANSCST!$E$13:$E$36,Validation!$P$6)</f>
        <v>0</v>
      </c>
      <c r="E67" s="27" t="e">
        <f t="shared" si="16"/>
        <v>#N/A</v>
      </c>
      <c r="G67" s="24">
        <f t="shared" si="18"/>
        <v>43922</v>
      </c>
      <c r="H67" s="34">
        <f>SUMIFS(TRANSCST!$G$13:$G$36,TRANSCST!$B$13:$B$36,Summary!$G67,TRANSCST!$E$13:$E$36,Validation!$P$7)</f>
        <v>0</v>
      </c>
      <c r="I67" s="25">
        <f>SUMIFS(TRANSCST!$H$13:$H$36,TRANSCST!$B$13:$B$36,Summary!$G67,TRANSCST!$E$13:$E$36,Validation!$P$7)</f>
        <v>0</v>
      </c>
      <c r="J67" s="27" t="e">
        <f t="shared" si="17"/>
        <v>#N/A</v>
      </c>
    </row>
    <row r="68" spans="2:10" x14ac:dyDescent="0.2">
      <c r="B68" s="24">
        <f t="shared" si="15"/>
        <v>43952</v>
      </c>
      <c r="C68" s="34">
        <f>SUMIFS(TRANSCST!$G$13:$G$36,TRANSCST!$B$13:$B$36,Summary!$B68,TRANSCST!$E$13:$E$36,Validation!$P$6)</f>
        <v>0</v>
      </c>
      <c r="D68" s="25">
        <f>SUMIFS(TRANSCST!$H$13:$H$36,TRANSCST!$B$13:$B$36,Summary!$B68,TRANSCST!$E$13:$E$36,Validation!$P$6)</f>
        <v>0</v>
      </c>
      <c r="E68" s="27" t="e">
        <f t="shared" si="16"/>
        <v>#N/A</v>
      </c>
      <c r="G68" s="24">
        <f t="shared" si="18"/>
        <v>43952</v>
      </c>
      <c r="H68" s="34">
        <f>SUMIFS(TRANSCST!$G$13:$G$36,TRANSCST!$B$13:$B$36,Summary!$G68,TRANSCST!$E$13:$E$36,Validation!$P$7)</f>
        <v>0</v>
      </c>
      <c r="I68" s="25">
        <f>SUMIFS(TRANSCST!$H$13:$H$36,TRANSCST!$B$13:$B$36,Summary!$G68,TRANSCST!$E$13:$E$36,Validation!$P$7)</f>
        <v>0</v>
      </c>
      <c r="J68" s="27" t="e">
        <f t="shared" si="17"/>
        <v>#N/A</v>
      </c>
    </row>
    <row r="69" spans="2:10" x14ac:dyDescent="0.2">
      <c r="B69" s="24">
        <f t="shared" si="15"/>
        <v>43983</v>
      </c>
      <c r="C69" s="34">
        <f>SUMIFS(TRANSCST!$G$13:$G$36,TRANSCST!$B$13:$B$36,Summary!$B69,TRANSCST!$E$13:$E$36,Validation!$P$6)</f>
        <v>0</v>
      </c>
      <c r="D69" s="25">
        <f>SUMIFS(TRANSCST!$H$13:$H$36,TRANSCST!$B$13:$B$36,Summary!$B69,TRANSCST!$E$13:$E$36,Validation!$P$6)</f>
        <v>0</v>
      </c>
      <c r="E69" s="27" t="e">
        <f t="shared" si="16"/>
        <v>#N/A</v>
      </c>
      <c r="G69" s="24">
        <f t="shared" si="18"/>
        <v>43983</v>
      </c>
      <c r="H69" s="34">
        <f>SUMIFS(TRANSCST!$G$13:$G$36,TRANSCST!$B$13:$B$36,Summary!$G69,TRANSCST!$E$13:$E$36,Validation!$P$7)</f>
        <v>0</v>
      </c>
      <c r="I69" s="25">
        <f>SUMIFS(TRANSCST!$H$13:$H$36,TRANSCST!$B$13:$B$36,Summary!$G69,TRANSCST!$E$13:$E$36,Validation!$P$7)</f>
        <v>0</v>
      </c>
      <c r="J69" s="27" t="e">
        <f t="shared" si="17"/>
        <v>#N/A</v>
      </c>
    </row>
    <row r="70" spans="2:10" x14ac:dyDescent="0.2">
      <c r="B70" s="24">
        <f t="shared" si="15"/>
        <v>44013</v>
      </c>
      <c r="C70" s="34">
        <f>SUMIFS(TRANSCST!$G$13:$G$36,TRANSCST!$B$13:$B$36,Summary!$B70,TRANSCST!$E$13:$E$36,Validation!$P$6)</f>
        <v>0</v>
      </c>
      <c r="D70" s="25">
        <f>SUMIFS(TRANSCST!$H$13:$H$36,TRANSCST!$B$13:$B$36,Summary!$B70,TRANSCST!$E$13:$E$36,Validation!$P$6)</f>
        <v>0</v>
      </c>
      <c r="E70" s="27" t="e">
        <f t="shared" si="16"/>
        <v>#N/A</v>
      </c>
      <c r="G70" s="24">
        <f t="shared" si="18"/>
        <v>44013</v>
      </c>
      <c r="H70" s="34">
        <f>SUMIFS(TRANSCST!$G$13:$G$36,TRANSCST!$B$13:$B$36,Summary!$G70,TRANSCST!$E$13:$E$36,Validation!$P$7)</f>
        <v>0</v>
      </c>
      <c r="I70" s="25">
        <f>SUMIFS(TRANSCST!$H$13:$H$36,TRANSCST!$B$13:$B$36,Summary!$G70,TRANSCST!$E$13:$E$36,Validation!$P$7)</f>
        <v>0</v>
      </c>
      <c r="J70" s="27" t="e">
        <f t="shared" si="17"/>
        <v>#N/A</v>
      </c>
    </row>
    <row r="71" spans="2:10" x14ac:dyDescent="0.2">
      <c r="B71" s="24">
        <f t="shared" si="15"/>
        <v>44044</v>
      </c>
      <c r="C71" s="34">
        <f>SUMIFS(TRANSCST!$G$13:$G$36,TRANSCST!$B$13:$B$36,Summary!$B71,TRANSCST!$E$13:$E$36,Validation!$P$6)</f>
        <v>0</v>
      </c>
      <c r="D71" s="25">
        <f>SUMIFS(TRANSCST!$H$13:$H$36,TRANSCST!$B$13:$B$36,Summary!$B71,TRANSCST!$E$13:$E$36,Validation!$P$6)</f>
        <v>0</v>
      </c>
      <c r="E71" s="27" t="e">
        <f t="shared" si="16"/>
        <v>#N/A</v>
      </c>
      <c r="G71" s="24">
        <f t="shared" si="18"/>
        <v>44044</v>
      </c>
      <c r="H71" s="34">
        <f>SUMIFS(TRANSCST!$G$13:$G$36,TRANSCST!$B$13:$B$36,Summary!$G71,TRANSCST!$E$13:$E$36,Validation!$P$7)</f>
        <v>0</v>
      </c>
      <c r="I71" s="25">
        <f>SUMIFS(TRANSCST!$H$13:$H$36,TRANSCST!$B$13:$B$36,Summary!$G71,TRANSCST!$E$13:$E$36,Validation!$P$7)</f>
        <v>0</v>
      </c>
      <c r="J71" s="27" t="e">
        <f t="shared" si="17"/>
        <v>#N/A</v>
      </c>
    </row>
    <row r="72" spans="2:10" x14ac:dyDescent="0.2">
      <c r="B72" s="24">
        <f t="shared" si="15"/>
        <v>44075</v>
      </c>
      <c r="C72" s="34">
        <f>SUMIFS(TRANSCST!$G$13:$G$36,TRANSCST!$B$13:$B$36,Summary!$B72,TRANSCST!$E$13:$E$36,Validation!$P$6)</f>
        <v>0</v>
      </c>
      <c r="D72" s="25">
        <f>SUMIFS(TRANSCST!$H$13:$H$36,TRANSCST!$B$13:$B$36,Summary!$B72,TRANSCST!$E$13:$E$36,Validation!$P$6)</f>
        <v>0</v>
      </c>
      <c r="E72" s="27" t="e">
        <f t="shared" si="16"/>
        <v>#N/A</v>
      </c>
      <c r="G72" s="24">
        <f t="shared" si="18"/>
        <v>44075</v>
      </c>
      <c r="H72" s="34">
        <f>SUMIFS(TRANSCST!$G$13:$G$36,TRANSCST!$B$13:$B$36,Summary!$G72,TRANSCST!$E$13:$E$36,Validation!$P$7)</f>
        <v>0</v>
      </c>
      <c r="I72" s="25">
        <f>SUMIFS(TRANSCST!$H$13:$H$36,TRANSCST!$B$13:$B$36,Summary!$G72,TRANSCST!$E$13:$E$36,Validation!$P$7)</f>
        <v>0</v>
      </c>
      <c r="J72" s="27" t="e">
        <f t="shared" si="17"/>
        <v>#N/A</v>
      </c>
    </row>
    <row r="73" spans="2:10" x14ac:dyDescent="0.2">
      <c r="B73" s="24">
        <f t="shared" si="15"/>
        <v>44105</v>
      </c>
      <c r="C73" s="34">
        <f>SUMIFS(TRANSCST!$G$13:$G$36,TRANSCST!$B$13:$B$36,Summary!$B73,TRANSCST!$E$13:$E$36,Validation!$P$6)</f>
        <v>0</v>
      </c>
      <c r="D73" s="25">
        <f>SUMIFS(TRANSCST!$H$13:$H$36,TRANSCST!$B$13:$B$36,Summary!$B73,TRANSCST!$E$13:$E$36,Validation!$P$6)</f>
        <v>0</v>
      </c>
      <c r="E73" s="27" t="e">
        <f t="shared" si="16"/>
        <v>#N/A</v>
      </c>
      <c r="G73" s="24">
        <f t="shared" si="18"/>
        <v>44105</v>
      </c>
      <c r="H73" s="34">
        <f>SUMIFS(TRANSCST!$G$13:$G$36,TRANSCST!$B$13:$B$36,Summary!$G73,TRANSCST!$E$13:$E$36,Validation!$P$7)</f>
        <v>0</v>
      </c>
      <c r="I73" s="25">
        <f>SUMIFS(TRANSCST!$H$13:$H$36,TRANSCST!$B$13:$B$36,Summary!$G73,TRANSCST!$E$13:$E$36,Validation!$P$7)</f>
        <v>0</v>
      </c>
      <c r="J73" s="27" t="e">
        <f t="shared" si="17"/>
        <v>#N/A</v>
      </c>
    </row>
    <row r="74" spans="2:10" x14ac:dyDescent="0.2">
      <c r="B74" s="24">
        <f t="shared" si="15"/>
        <v>44136</v>
      </c>
      <c r="C74" s="34">
        <f>SUMIFS(TRANSCST!$G$13:$G$36,TRANSCST!$B$13:$B$36,Summary!$B74,TRANSCST!$E$13:$E$36,Validation!$P$6)</f>
        <v>0</v>
      </c>
      <c r="D74" s="25">
        <f>SUMIFS(TRANSCST!$H$13:$H$36,TRANSCST!$B$13:$B$36,Summary!$B74,TRANSCST!$E$13:$E$36,Validation!$P$6)</f>
        <v>0</v>
      </c>
      <c r="E74" s="27" t="e">
        <f t="shared" si="16"/>
        <v>#N/A</v>
      </c>
      <c r="G74" s="24">
        <f t="shared" si="18"/>
        <v>44136</v>
      </c>
      <c r="H74" s="34">
        <f>SUMIFS(TRANSCST!$G$13:$G$36,TRANSCST!$B$13:$B$36,Summary!$G74,TRANSCST!$E$13:$E$36,Validation!$P$7)</f>
        <v>0</v>
      </c>
      <c r="I74" s="25">
        <f>SUMIFS(TRANSCST!$H$13:$H$36,TRANSCST!$B$13:$B$36,Summary!$G74,TRANSCST!$E$13:$E$36,Validation!$P$7)</f>
        <v>0</v>
      </c>
      <c r="J74" s="27" t="e">
        <f t="shared" si="17"/>
        <v>#N/A</v>
      </c>
    </row>
    <row r="75" spans="2:10" x14ac:dyDescent="0.2">
      <c r="B75" s="24">
        <f t="shared" si="15"/>
        <v>44166</v>
      </c>
      <c r="C75" s="34">
        <f>SUMIFS(TRANSCST!$G$13:$G$36,TRANSCST!$B$13:$B$36,Summary!$B75,TRANSCST!$E$13:$E$36,Validation!$P$6)</f>
        <v>0</v>
      </c>
      <c r="D75" s="25">
        <f>SUMIFS(TRANSCST!$H$13:$H$36,TRANSCST!$B$13:$B$36,Summary!$B75,TRANSCST!$E$13:$E$36,Validation!$P$6)</f>
        <v>0</v>
      </c>
      <c r="E75" s="27" t="e">
        <f t="shared" si="16"/>
        <v>#N/A</v>
      </c>
      <c r="G75" s="24">
        <f t="shared" si="18"/>
        <v>44166</v>
      </c>
      <c r="H75" s="34">
        <f>SUMIFS(TRANSCST!$G$13:$G$36,TRANSCST!$B$13:$B$36,Summary!$G75,TRANSCST!$E$13:$E$36,Validation!$P$7)</f>
        <v>0</v>
      </c>
      <c r="I75" s="25">
        <f>SUMIFS(TRANSCST!$H$13:$H$36,TRANSCST!$B$13:$B$36,Summary!$G75,TRANSCST!$E$13:$E$36,Validation!$P$7)</f>
        <v>0</v>
      </c>
      <c r="J75" s="27" t="e">
        <f t="shared" si="17"/>
        <v>#N/A</v>
      </c>
    </row>
  </sheetData>
  <sheetProtection password="C2CF" sheet="1" objects="1" scenarios="1" formatColumns="0"/>
  <mergeCells count="3">
    <mergeCell ref="D2:I2"/>
    <mergeCell ref="D3:I3"/>
    <mergeCell ref="D5:F5"/>
  </mergeCells>
  <pageMargins left="0.39" right="0.31" top="0.51" bottom="0.75" header="0.3" footer="0.3"/>
  <pageSetup scale="5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5"/>
  <sheetViews>
    <sheetView showGridLines="0" zoomScaleNormal="100" workbookViewId="0">
      <selection activeCell="D24" sqref="D24"/>
    </sheetView>
  </sheetViews>
  <sheetFormatPr defaultRowHeight="12.75" x14ac:dyDescent="0.2"/>
  <cols>
    <col min="1" max="1" width="9.140625" style="17"/>
    <col min="2" max="2" width="29" style="17" bestFit="1" customWidth="1"/>
    <col min="3" max="3" width="26.5703125" style="17" bestFit="1" customWidth="1"/>
    <col min="4" max="4" width="24" style="17" bestFit="1" customWidth="1"/>
    <col min="5" max="5" width="11.140625" style="17" bestFit="1" customWidth="1"/>
    <col min="6" max="6" width="16.5703125" style="17" bestFit="1" customWidth="1"/>
    <col min="7" max="8" width="16.5703125" style="17" customWidth="1"/>
    <col min="9" max="9" width="26.5703125" style="17" bestFit="1" customWidth="1"/>
    <col min="10" max="10" width="19.85546875" style="17" bestFit="1" customWidth="1"/>
    <col min="11" max="11" width="24.42578125" style="17" bestFit="1" customWidth="1"/>
    <col min="12" max="12" width="23.85546875" style="17" bestFit="1" customWidth="1"/>
    <col min="13" max="13" width="10.5703125" style="17" bestFit="1" customWidth="1"/>
    <col min="14" max="14" width="20" style="17" bestFit="1" customWidth="1"/>
    <col min="15" max="15" width="9.140625" style="17"/>
    <col min="16" max="16" width="16.85546875" style="17" bestFit="1" customWidth="1"/>
    <col min="17" max="17" width="20.42578125" style="17" bestFit="1" customWidth="1"/>
    <col min="18" max="30" width="9.140625" style="17"/>
    <col min="31" max="31" width="24.85546875" style="17" bestFit="1" customWidth="1"/>
    <col min="32" max="32" width="31.28515625" style="17" bestFit="1" customWidth="1"/>
    <col min="33" max="33" width="23" style="17" bestFit="1" customWidth="1"/>
    <col min="34" max="16384" width="9.140625" style="17"/>
  </cols>
  <sheetData>
    <row r="2" spans="2:24" x14ac:dyDescent="0.2">
      <c r="B2" s="17" t="s">
        <v>60</v>
      </c>
      <c r="D2" s="17" t="s">
        <v>69</v>
      </c>
      <c r="F2" s="17" t="s">
        <v>59</v>
      </c>
      <c r="H2" s="17" t="s">
        <v>142</v>
      </c>
      <c r="J2" s="17" t="s">
        <v>61</v>
      </c>
      <c r="L2" s="17" t="s">
        <v>74</v>
      </c>
      <c r="N2" s="17" t="s">
        <v>114</v>
      </c>
      <c r="P2" s="17" t="s">
        <v>117</v>
      </c>
      <c r="R2" s="17" t="s">
        <v>120</v>
      </c>
      <c r="T2" s="17" t="s">
        <v>123</v>
      </c>
      <c r="V2" s="17" t="s">
        <v>146</v>
      </c>
      <c r="X2" s="17" t="s">
        <v>148</v>
      </c>
    </row>
    <row r="4" spans="2:24" x14ac:dyDescent="0.2">
      <c r="B4" s="17" t="s">
        <v>48</v>
      </c>
      <c r="D4" s="72">
        <f>DATE('Cover Page'!$D$11,1,1)</f>
        <v>43831</v>
      </c>
      <c r="F4" s="17" t="s">
        <v>58</v>
      </c>
      <c r="H4" s="17" t="s">
        <v>58</v>
      </c>
      <c r="J4" s="17" t="s">
        <v>65</v>
      </c>
      <c r="L4" s="17">
        <v>2015</v>
      </c>
      <c r="N4" s="17" t="s">
        <v>152</v>
      </c>
      <c r="P4" s="17" t="s">
        <v>119</v>
      </c>
      <c r="R4" s="17" t="s">
        <v>121</v>
      </c>
      <c r="T4" s="17" t="s">
        <v>124</v>
      </c>
      <c r="V4" s="17" t="s">
        <v>98</v>
      </c>
      <c r="X4" s="17" t="s">
        <v>111</v>
      </c>
    </row>
    <row r="5" spans="2:24" x14ac:dyDescent="0.2">
      <c r="B5" s="17" t="s">
        <v>177</v>
      </c>
      <c r="D5" s="72">
        <f>DATE('Cover Page'!$D$11,2,1)</f>
        <v>43862</v>
      </c>
      <c r="F5" s="17" t="s">
        <v>115</v>
      </c>
      <c r="H5" s="17" t="s">
        <v>62</v>
      </c>
      <c r="J5" s="17" t="s">
        <v>57</v>
      </c>
      <c r="L5" s="17">
        <v>2016</v>
      </c>
      <c r="N5" s="17" t="s">
        <v>111</v>
      </c>
      <c r="P5" s="17" t="s">
        <v>118</v>
      </c>
      <c r="R5" s="17" t="s">
        <v>122</v>
      </c>
      <c r="T5" s="17" t="s">
        <v>125</v>
      </c>
      <c r="V5" s="17" t="s">
        <v>147</v>
      </c>
      <c r="X5" s="17" t="s">
        <v>116</v>
      </c>
    </row>
    <row r="6" spans="2:24" x14ac:dyDescent="0.2">
      <c r="B6" s="17" t="s">
        <v>76</v>
      </c>
      <c r="D6" s="72">
        <f>DATE('Cover Page'!$D$11,3,1)</f>
        <v>43891</v>
      </c>
      <c r="F6" s="17" t="s">
        <v>62</v>
      </c>
      <c r="H6" s="17" t="s">
        <v>63</v>
      </c>
      <c r="J6" s="17" t="s">
        <v>66</v>
      </c>
      <c r="L6" s="17">
        <v>2017</v>
      </c>
      <c r="N6" s="17" t="s">
        <v>116</v>
      </c>
      <c r="P6" s="17" t="s">
        <v>140</v>
      </c>
      <c r="R6" s="17" t="s">
        <v>136</v>
      </c>
      <c r="T6" s="17" t="s">
        <v>126</v>
      </c>
      <c r="X6" s="17" t="s">
        <v>112</v>
      </c>
    </row>
    <row r="7" spans="2:24" x14ac:dyDescent="0.2">
      <c r="B7" s="17" t="s">
        <v>49</v>
      </c>
      <c r="D7" s="72">
        <f>DATE('Cover Page'!$D$11,4,1)</f>
        <v>43922</v>
      </c>
      <c r="F7" s="17" t="s">
        <v>63</v>
      </c>
      <c r="H7" s="17" t="s">
        <v>64</v>
      </c>
      <c r="J7" s="17" t="s">
        <v>67</v>
      </c>
      <c r="L7" s="17">
        <v>2018</v>
      </c>
      <c r="N7" s="17" t="s">
        <v>112</v>
      </c>
      <c r="P7" s="17" t="s">
        <v>113</v>
      </c>
      <c r="R7" s="17" t="s">
        <v>113</v>
      </c>
      <c r="T7" s="17" t="s">
        <v>127</v>
      </c>
      <c r="X7" s="17" t="s">
        <v>113</v>
      </c>
    </row>
    <row r="8" spans="2:24" x14ac:dyDescent="0.2">
      <c r="B8" s="17" t="s">
        <v>132</v>
      </c>
      <c r="D8" s="72">
        <f>DATE('Cover Page'!$D$11,5,1)</f>
        <v>43952</v>
      </c>
      <c r="F8" s="17" t="s">
        <v>45</v>
      </c>
      <c r="J8" s="17" t="s">
        <v>64</v>
      </c>
      <c r="L8" s="17">
        <v>2019</v>
      </c>
      <c r="N8" s="17" t="s">
        <v>141</v>
      </c>
      <c r="T8" s="17" t="s">
        <v>128</v>
      </c>
    </row>
    <row r="9" spans="2:24" x14ac:dyDescent="0.2">
      <c r="B9" s="17" t="s">
        <v>50</v>
      </c>
      <c r="D9" s="72">
        <f>DATE('Cover Page'!$D$11,6,1)</f>
        <v>43983</v>
      </c>
      <c r="F9" s="17" t="s">
        <v>102</v>
      </c>
      <c r="L9" s="17">
        <v>2020</v>
      </c>
      <c r="N9" s="17" t="s">
        <v>113</v>
      </c>
      <c r="T9" s="17" t="s">
        <v>129</v>
      </c>
    </row>
    <row r="10" spans="2:24" x14ac:dyDescent="0.2">
      <c r="B10" s="17" t="s">
        <v>77</v>
      </c>
      <c r="D10" s="72">
        <f>DATE('Cover Page'!$D$11,7,1)</f>
        <v>44013</v>
      </c>
      <c r="L10" s="17">
        <v>2021</v>
      </c>
      <c r="T10" s="17" t="s">
        <v>130</v>
      </c>
    </row>
    <row r="11" spans="2:24" x14ac:dyDescent="0.2">
      <c r="B11" s="17" t="s">
        <v>78</v>
      </c>
      <c r="D11" s="72">
        <f>DATE('Cover Page'!$D$11,8,1)</f>
        <v>44044</v>
      </c>
      <c r="L11" s="17">
        <v>2022</v>
      </c>
      <c r="T11" s="17" t="s">
        <v>134</v>
      </c>
    </row>
    <row r="12" spans="2:24" x14ac:dyDescent="0.2">
      <c r="B12" s="17" t="s">
        <v>107</v>
      </c>
      <c r="D12" s="72">
        <f>DATE('Cover Page'!$D$11,9,1)</f>
        <v>44075</v>
      </c>
      <c r="L12" s="17">
        <v>2023</v>
      </c>
      <c r="T12" s="17" t="s">
        <v>135</v>
      </c>
    </row>
    <row r="13" spans="2:24" x14ac:dyDescent="0.2">
      <c r="B13" s="17" t="s">
        <v>79</v>
      </c>
      <c r="D13" s="72">
        <f>DATE('Cover Page'!$D$11,10,1)</f>
        <v>44105</v>
      </c>
      <c r="L13" s="17">
        <v>2024</v>
      </c>
      <c r="T13" s="17" t="s">
        <v>113</v>
      </c>
    </row>
    <row r="14" spans="2:24" x14ac:dyDescent="0.2">
      <c r="B14" s="17" t="s">
        <v>80</v>
      </c>
      <c r="D14" s="72">
        <f>DATE('Cover Page'!$D$11,11,1)</f>
        <v>44136</v>
      </c>
      <c r="L14" s="17">
        <v>2025</v>
      </c>
    </row>
    <row r="15" spans="2:24" x14ac:dyDescent="0.2">
      <c r="B15" s="17" t="s">
        <v>197</v>
      </c>
      <c r="D15" s="72">
        <f>DATE('Cover Page'!$D$11,12,1)</f>
        <v>44166</v>
      </c>
    </row>
    <row r="16" spans="2:24" x14ac:dyDescent="0.2">
      <c r="B16" s="17" t="s">
        <v>81</v>
      </c>
    </row>
    <row r="17" spans="2:2" x14ac:dyDescent="0.2">
      <c r="B17" s="17" t="s">
        <v>108</v>
      </c>
    </row>
    <row r="18" spans="2:2" x14ac:dyDescent="0.2">
      <c r="B18" s="17" t="s">
        <v>193</v>
      </c>
    </row>
    <row r="19" spans="2:2" x14ac:dyDescent="0.2">
      <c r="B19" s="17" t="s">
        <v>51</v>
      </c>
    </row>
    <row r="20" spans="2:2" x14ac:dyDescent="0.2">
      <c r="B20" s="17" t="s">
        <v>82</v>
      </c>
    </row>
    <row r="21" spans="2:2" x14ac:dyDescent="0.2">
      <c r="B21" s="17" t="s">
        <v>52</v>
      </c>
    </row>
    <row r="22" spans="2:2" x14ac:dyDescent="0.2">
      <c r="B22" s="17" t="s">
        <v>83</v>
      </c>
    </row>
    <row r="23" spans="2:2" x14ac:dyDescent="0.2">
      <c r="B23" s="17" t="s">
        <v>84</v>
      </c>
    </row>
    <row r="24" spans="2:2" x14ac:dyDescent="0.2">
      <c r="B24" s="17" t="s">
        <v>85</v>
      </c>
    </row>
    <row r="25" spans="2:2" x14ac:dyDescent="0.2">
      <c r="B25" s="17" t="s">
        <v>53</v>
      </c>
    </row>
    <row r="26" spans="2:2" x14ac:dyDescent="0.2">
      <c r="B26" s="17" t="s">
        <v>86</v>
      </c>
    </row>
    <row r="27" spans="2:2" x14ac:dyDescent="0.2">
      <c r="B27" s="17" t="s">
        <v>87</v>
      </c>
    </row>
    <row r="28" spans="2:2" x14ac:dyDescent="0.2">
      <c r="B28" s="17" t="s">
        <v>178</v>
      </c>
    </row>
    <row r="29" spans="2:2" x14ac:dyDescent="0.2">
      <c r="B29" s="17" t="s">
        <v>194</v>
      </c>
    </row>
    <row r="30" spans="2:2" x14ac:dyDescent="0.2">
      <c r="B30" s="17" t="s">
        <v>133</v>
      </c>
    </row>
    <row r="31" spans="2:2" x14ac:dyDescent="0.2">
      <c r="B31" s="17" t="s">
        <v>56</v>
      </c>
    </row>
    <row r="32" spans="2:2" x14ac:dyDescent="0.2">
      <c r="B32" s="17" t="s">
        <v>88</v>
      </c>
    </row>
    <row r="33" spans="2:2" x14ac:dyDescent="0.2">
      <c r="B33" s="17" t="s">
        <v>196</v>
      </c>
    </row>
    <row r="34" spans="2:2" x14ac:dyDescent="0.2">
      <c r="B34" s="17" t="s">
        <v>109</v>
      </c>
    </row>
    <row r="35" spans="2:2" x14ac:dyDescent="0.2">
      <c r="B35" s="17" t="s">
        <v>131</v>
      </c>
    </row>
    <row r="36" spans="2:2" x14ac:dyDescent="0.2">
      <c r="B36" s="17" t="s">
        <v>110</v>
      </c>
    </row>
    <row r="37" spans="2:2" x14ac:dyDescent="0.2">
      <c r="B37" s="17" t="s">
        <v>169</v>
      </c>
    </row>
    <row r="38" spans="2:2" x14ac:dyDescent="0.2">
      <c r="B38" s="17" t="s">
        <v>54</v>
      </c>
    </row>
    <row r="39" spans="2:2" x14ac:dyDescent="0.2">
      <c r="B39" s="17" t="s">
        <v>55</v>
      </c>
    </row>
    <row r="40" spans="2:2" x14ac:dyDescent="0.2">
      <c r="B40" s="17" t="s">
        <v>198</v>
      </c>
    </row>
    <row r="41" spans="2:2" x14ac:dyDescent="0.2">
      <c r="B41" s="17" t="s">
        <v>89</v>
      </c>
    </row>
    <row r="42" spans="2:2" x14ac:dyDescent="0.2">
      <c r="B42" s="17" t="s">
        <v>195</v>
      </c>
    </row>
    <row r="43" spans="2:2" x14ac:dyDescent="0.2">
      <c r="B43" s="17" t="s">
        <v>90</v>
      </c>
    </row>
    <row r="44" spans="2:2" x14ac:dyDescent="0.2">
      <c r="B44" s="17" t="s">
        <v>102</v>
      </c>
    </row>
    <row r="45" spans="2:2" x14ac:dyDescent="0.2">
      <c r="B45" s="17" t="s">
        <v>106</v>
      </c>
    </row>
  </sheetData>
  <sheetProtection algorithmName="SHA-512" hashValue="vnP2amopFv4b6zmCFJrk7hPqkLOAePj8sJHYGB4YYBogsGjcrHljPLo/Mv2C+G36ObIp7yV2ukIvGjHxAaSeqg==" saltValue="Sn6x1xR4+E3twV/yz+wsBQ==" spinCount="100000" sheet="1" objects="1" scenario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7" sqref="A7"/>
    </sheetView>
  </sheetViews>
  <sheetFormatPr defaultRowHeight="12.75" x14ac:dyDescent="0.2"/>
  <cols>
    <col min="1" max="1" width="24.85546875" style="76" customWidth="1"/>
    <col min="2" max="2" width="16.28515625" style="76" bestFit="1" customWidth="1"/>
    <col min="3" max="3" width="69.7109375" style="76" customWidth="1"/>
    <col min="4" max="16384" width="9.140625" style="76"/>
  </cols>
  <sheetData>
    <row r="1" spans="1:3" x14ac:dyDescent="0.2">
      <c r="A1" s="75" t="s">
        <v>155</v>
      </c>
      <c r="B1" s="75"/>
      <c r="C1" s="75"/>
    </row>
    <row r="2" spans="1:3" x14ac:dyDescent="0.2">
      <c r="A2" s="77" t="s">
        <v>156</v>
      </c>
      <c r="B2" s="77" t="s">
        <v>171</v>
      </c>
    </row>
    <row r="3" spans="1:3" x14ac:dyDescent="0.2">
      <c r="A3" s="77" t="s">
        <v>157</v>
      </c>
      <c r="B3" s="86">
        <v>3.11</v>
      </c>
    </row>
    <row r="4" spans="1:3" ht="22.5" customHeight="1" x14ac:dyDescent="0.2"/>
    <row r="5" spans="1:3" x14ac:dyDescent="0.2">
      <c r="A5" s="76" t="s">
        <v>170</v>
      </c>
    </row>
    <row r="7" spans="1:3" x14ac:dyDescent="0.2">
      <c r="B7" s="75"/>
      <c r="C7" s="78"/>
    </row>
    <row r="8" spans="1:3" x14ac:dyDescent="0.2">
      <c r="A8" s="79" t="s">
        <v>185</v>
      </c>
      <c r="B8" s="75" t="s">
        <v>172</v>
      </c>
      <c r="C8" s="80" t="str">
        <f>IF('Cover Page'!$C$39&gt;0,'Cover Page'!$C$39,"")</f>
        <v/>
      </c>
    </row>
    <row r="9" spans="1:3" x14ac:dyDescent="0.2">
      <c r="B9" s="75" t="s">
        <v>173</v>
      </c>
      <c r="C9" s="81" t="str">
        <f>IF('Cover Page'!$C$40&gt;0,'Cover Page'!$C$40,"")</f>
        <v/>
      </c>
    </row>
    <row r="10" spans="1:3" x14ac:dyDescent="0.2">
      <c r="B10" s="75" t="s">
        <v>174</v>
      </c>
      <c r="C10" s="81" t="str">
        <f>IF('Cover Page'!$C$41&gt;0,'Cover Page'!$C$41,"")</f>
        <v/>
      </c>
    </row>
    <row r="11" spans="1:3" x14ac:dyDescent="0.2">
      <c r="B11" s="75" t="s">
        <v>175</v>
      </c>
      <c r="C11" s="81" t="str">
        <f>IF('Cover Page'!$C$42&gt;0,'Cover Page'!$C$42,"")</f>
        <v/>
      </c>
    </row>
    <row r="12" spans="1:3" x14ac:dyDescent="0.2">
      <c r="B12" s="75" t="s">
        <v>176</v>
      </c>
      <c r="C12" s="81" t="str">
        <f>IF('Cover Page'!$C$41&gt;0,'Cover Page'!$C$43,"")</f>
        <v/>
      </c>
    </row>
    <row r="13" spans="1:3" x14ac:dyDescent="0.2">
      <c r="A13" s="82"/>
      <c r="B13" s="82"/>
    </row>
    <row r="14" spans="1:3" x14ac:dyDescent="0.2">
      <c r="A14" s="82"/>
      <c r="B14" s="82"/>
    </row>
    <row r="15" spans="1:3" x14ac:dyDescent="0.2">
      <c r="A15" s="82"/>
      <c r="B15" s="82"/>
    </row>
    <row r="16" spans="1:3" x14ac:dyDescent="0.2">
      <c r="A16" s="79"/>
    </row>
    <row r="17" spans="1:3" x14ac:dyDescent="0.2">
      <c r="A17" s="79" t="s">
        <v>186</v>
      </c>
    </row>
    <row r="18" spans="1:3" x14ac:dyDescent="0.2">
      <c r="A18" s="79"/>
      <c r="B18" s="83"/>
      <c r="C18" s="84"/>
    </row>
    <row r="19" spans="1:3" x14ac:dyDescent="0.2">
      <c r="A19" s="79" t="s">
        <v>187</v>
      </c>
      <c r="B19" s="83" t="s">
        <v>189</v>
      </c>
      <c r="C19" s="85">
        <f>BLENDREV!$B$42</f>
        <v>0</v>
      </c>
    </row>
    <row r="20" spans="1:3" x14ac:dyDescent="0.2">
      <c r="A20" s="82"/>
      <c r="B20" s="82"/>
    </row>
    <row r="21" spans="1:3" x14ac:dyDescent="0.2">
      <c r="A21" s="79"/>
      <c r="B21" s="83"/>
      <c r="C21" s="84"/>
    </row>
    <row r="22" spans="1:3" x14ac:dyDescent="0.2">
      <c r="A22" s="79" t="s">
        <v>188</v>
      </c>
      <c r="B22" s="83" t="s">
        <v>189</v>
      </c>
      <c r="C22" s="85">
        <f>NETBKCAL!$B$39</f>
        <v>0</v>
      </c>
    </row>
    <row r="23" spans="1:3" x14ac:dyDescent="0.2">
      <c r="A23" s="79"/>
      <c r="B23" s="83"/>
      <c r="C23" s="85"/>
    </row>
    <row r="24" spans="1:3" x14ac:dyDescent="0.2">
      <c r="A24" s="79"/>
      <c r="B24" s="83"/>
      <c r="C24" s="84"/>
    </row>
    <row r="25" spans="1:3" x14ac:dyDescent="0.2">
      <c r="A25" s="79" t="s">
        <v>190</v>
      </c>
      <c r="B25" s="83" t="s">
        <v>189</v>
      </c>
      <c r="C25" s="85">
        <f>DILUENT!$B$39</f>
        <v>0</v>
      </c>
    </row>
    <row r="27" spans="1:3" x14ac:dyDescent="0.2">
      <c r="A27" s="79"/>
      <c r="B27" s="83"/>
      <c r="C27" s="84"/>
    </row>
    <row r="28" spans="1:3" x14ac:dyDescent="0.2">
      <c r="A28" s="79" t="s">
        <v>191</v>
      </c>
      <c r="B28" s="83" t="s">
        <v>189</v>
      </c>
      <c r="C28" s="85">
        <f>TRANSCST!$B$39</f>
        <v>0</v>
      </c>
    </row>
    <row r="30" spans="1:3" x14ac:dyDescent="0.2">
      <c r="A30" s="79"/>
      <c r="B30" s="83"/>
      <c r="C30" s="84"/>
    </row>
    <row r="31" spans="1:3" x14ac:dyDescent="0.2">
      <c r="A31" s="79" t="s">
        <v>192</v>
      </c>
      <c r="B31" s="83" t="s">
        <v>189</v>
      </c>
      <c r="C31" s="85">
        <f>OOSPREV!$B$39</f>
        <v>0</v>
      </c>
    </row>
  </sheetData>
  <sheetProtection algorithmName="SHA-512" hashValue="Gg7JVKJ+Q/+bA5AAmeJVlmzHqmmqc/4Yi5ANRd4yzrYRecjTOijoAppl6lINiZ7BFlzRggWp3n5eNswyzaY8nw==" saltValue="sofNQdhlVHics/2OXuKPu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8dedacd1-8ed8-4364-83a4-3ca25ad2d99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325150E20C64CBDDD4993EE182ADE" ma:contentTypeVersion="6" ma:contentTypeDescription="Create a new document." ma:contentTypeScope="" ma:versionID="5f516a1b77ea0cd08054257b39e0659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7909f842baaef5904b8d05faf41bc2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CE7B95-97AF-43FC-8043-C1223420B5EF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78A9867-207A-4F84-9F1C-70D89A8C72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EDB947-C15F-475A-A098-25A125E5F26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8E0B919-B348-4C99-A26B-DC3BB7D66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Cover Page</vt:lpstr>
      <vt:lpstr>BLENDREV</vt:lpstr>
      <vt:lpstr>NETBKCAL</vt:lpstr>
      <vt:lpstr>DILUENT</vt:lpstr>
      <vt:lpstr>TRANSCST</vt:lpstr>
      <vt:lpstr>OOSPREV</vt:lpstr>
      <vt:lpstr>Summary</vt:lpstr>
      <vt:lpstr>Validation</vt:lpstr>
      <vt:lpstr>ADMIN</vt:lpstr>
      <vt:lpstr>Customer</vt:lpstr>
      <vt:lpstr>Diluents</vt:lpstr>
      <vt:lpstr>Location</vt:lpstr>
      <vt:lpstr>OriginType</vt:lpstr>
      <vt:lpstr>PipeProducts</vt:lpstr>
      <vt:lpstr>BLENDREV!Print_Area</vt:lpstr>
      <vt:lpstr>'Cover Page'!Print_Area</vt:lpstr>
      <vt:lpstr>DILUENT!Print_Area</vt:lpstr>
      <vt:lpstr>NETBKCAL!Print_Area</vt:lpstr>
      <vt:lpstr>OOSPREV!Print_Area</vt:lpstr>
      <vt:lpstr>Summary!Print_Area</vt:lpstr>
      <vt:lpstr>TRANSCST!Print_Area</vt:lpstr>
      <vt:lpstr>Products</vt:lpstr>
      <vt:lpstr>Streams</vt:lpstr>
      <vt:lpstr>Transaction</vt:lpstr>
      <vt:lpstr>Transportation</vt:lpstr>
      <vt:lpstr>Type</vt:lpstr>
      <vt:lpstr>Years</vt:lpstr>
    </vt:vector>
  </TitlesOfParts>
  <Company>Government of Alberta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Andriy Maslo</dc:creator>
  <cp:lastModifiedBy>Duanita.Walker</cp:lastModifiedBy>
  <cp:lastPrinted>2014-09-30T20:13:43Z</cp:lastPrinted>
  <dcterms:created xsi:type="dcterms:W3CDTF">2010-06-15T15:29:34Z</dcterms:created>
  <dcterms:modified xsi:type="dcterms:W3CDTF">2020-03-30T15:44:12Z</dcterms:modified>
</cp:coreProperties>
</file>