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S:\ENERGY\Communications\WEBSITES\current\Oilsands migration\forms\FORMS2\"/>
    </mc:Choice>
  </mc:AlternateContent>
  <workbookProtection workbookPassword="DF52" lockStructure="1"/>
  <bookViews>
    <workbookView xWindow="960" yWindow="0" windowWidth="25200" windowHeight="11535" tabRatio="787" activeTab="2"/>
  </bookViews>
  <sheets>
    <sheet name="Notes" sheetId="19" r:id="rId1"/>
    <sheet name="Log of changes" sheetId="20" r:id="rId2"/>
    <sheet name="New Application OR Existing OSR" sheetId="14" r:id="rId3"/>
    <sheet name="Project Amendment Application" sheetId="16" r:id="rId4"/>
    <sheet name="OSR Amended Project" sheetId="17" r:id="rId5"/>
    <sheet name="ProjRevSummary" sheetId="13" r:id="rId6"/>
    <sheet name="ADMIN" sheetId="21" r:id="rId7"/>
  </sheets>
  <definedNames>
    <definedName name="_xlnm.Print_Area" localSheetId="2">'New Application OR Existing OSR'!$A$1:$AG$98</definedName>
    <definedName name="_xlnm.Print_Area" localSheetId="0">Notes!$A$1:$V$88</definedName>
    <definedName name="_xlnm.Print_Area" localSheetId="4">'OSR Amended Project'!$A$1:$AG$99</definedName>
    <definedName name="_xlnm.Print_Area" localSheetId="3">'Project Amendment Application'!$A$1:$AG$97</definedName>
    <definedName name="_xlnm.Print_Titles" localSheetId="2">'New Application OR Existing OSR'!$A:$A,'New Application OR Existing OSR'!$1:$16</definedName>
    <definedName name="_xlnm.Print_Titles" localSheetId="4">'OSR Amended Project'!$A:$A,'OSR Amended Project'!$1:$16</definedName>
    <definedName name="_xlnm.Print_Titles" localSheetId="3">'Project Amendment Application'!$A:$A,'Project Amendment Application'!$1:$16</definedName>
    <definedName name="Production" localSheetId="2">#REF!</definedName>
    <definedName name="Production" localSheetId="4">#REF!</definedName>
    <definedName name="Production" localSheetId="3">#REF!</definedName>
    <definedName name="Production">#REF!</definedName>
  </definedNames>
  <calcPr calcId="162913" calcMode="autoNoTable" iterate="1"/>
</workbook>
</file>

<file path=xl/calcChain.xml><?xml version="1.0" encoding="utf-8"?>
<calcChain xmlns="http://schemas.openxmlformats.org/spreadsheetml/2006/main">
  <c r="C9" i="17" l="1"/>
  <c r="AG97" i="17" l="1" a="1"/>
  <c r="AG97" i="17" s="1"/>
  <c r="AD97" i="17" a="1"/>
  <c r="AD97" i="17" s="1"/>
  <c r="AC97" i="17" a="1"/>
  <c r="AC97" i="17" s="1"/>
  <c r="AB97" i="17" a="1"/>
  <c r="AB97" i="17" s="1"/>
  <c r="AA97" i="17" a="1"/>
  <c r="AA97" i="17" s="1"/>
  <c r="Z97" i="17" a="1"/>
  <c r="Z97" i="17" s="1"/>
  <c r="Y97" i="17" a="1"/>
  <c r="Y97" i="17" s="1"/>
  <c r="X97" i="17" a="1"/>
  <c r="X97" i="17" s="1"/>
  <c r="V97" i="17"/>
  <c r="V97" i="17" a="1"/>
  <c r="T97" i="17" a="1"/>
  <c r="T97" i="17" s="1"/>
  <c r="C97" i="17" a="1"/>
  <c r="C97" i="17" s="1"/>
  <c r="B97" i="17"/>
  <c r="B97" i="17" a="1"/>
  <c r="AG97" i="16" a="1"/>
  <c r="AG97" i="16" s="1"/>
  <c r="AD97" i="16" a="1"/>
  <c r="AD97" i="16" s="1"/>
  <c r="AC97" i="16" a="1"/>
  <c r="AC97" i="16" s="1"/>
  <c r="AB97" i="16" a="1"/>
  <c r="AB97" i="16" s="1"/>
  <c r="AA97" i="16" a="1"/>
  <c r="AA97" i="16" s="1"/>
  <c r="Z97" i="16" a="1"/>
  <c r="Z97" i="16" s="1"/>
  <c r="Y97" i="16" a="1"/>
  <c r="Y97" i="16" s="1"/>
  <c r="X97" i="16" a="1"/>
  <c r="X97" i="16" s="1"/>
  <c r="V97" i="16"/>
  <c r="V97" i="16" a="1"/>
  <c r="T97" i="16" a="1"/>
  <c r="T97" i="16" s="1"/>
  <c r="C97" i="16" a="1"/>
  <c r="C97" i="16" s="1"/>
  <c r="B97" i="16" a="1"/>
  <c r="B97" i="16" s="1"/>
  <c r="AG97" i="14" a="1"/>
  <c r="AG97" i="14" s="1"/>
  <c r="AD97" i="14" a="1"/>
  <c r="AD97" i="14" s="1"/>
  <c r="AC97" i="14" a="1"/>
  <c r="AC97" i="14" s="1"/>
  <c r="AB97" i="14" a="1"/>
  <c r="AB97" i="14" s="1"/>
  <c r="AA97" i="14"/>
  <c r="AA97" i="14" a="1"/>
  <c r="Z97" i="14" a="1"/>
  <c r="Z97" i="14" s="1"/>
  <c r="Y97" i="14" a="1"/>
  <c r="Y97" i="14" s="1"/>
  <c r="X97" i="14" a="1"/>
  <c r="X97" i="14" s="1"/>
  <c r="V97" i="14" a="1"/>
  <c r="V97" i="14" s="1"/>
  <c r="T97" i="14" a="1"/>
  <c r="T97" i="14"/>
  <c r="C97" i="14" a="1"/>
  <c r="C97" i="14" s="1"/>
  <c r="B97" i="14" a="1"/>
  <c r="B97" i="14" s="1"/>
  <c r="F6" i="17" l="1"/>
  <c r="E6" i="17"/>
  <c r="D6" i="17"/>
  <c r="C6" i="17"/>
  <c r="F5" i="17"/>
  <c r="E5" i="17"/>
  <c r="D5" i="17"/>
  <c r="C5" i="17"/>
  <c r="F5" i="16"/>
  <c r="E5" i="16"/>
  <c r="D5" i="16"/>
  <c r="C5" i="16"/>
  <c r="F6" i="16"/>
  <c r="E6" i="16"/>
  <c r="D6" i="16"/>
  <c r="C6" i="16"/>
  <c r="C10" i="17" l="1"/>
  <c r="C10" i="16"/>
  <c r="C9" i="16"/>
  <c r="E10" i="16"/>
  <c r="C8" i="17"/>
  <c r="C7" i="17"/>
  <c r="C4" i="17"/>
  <c r="C3" i="17"/>
  <c r="C8" i="16"/>
  <c r="C7" i="16"/>
  <c r="C4" i="16"/>
  <c r="C3" i="16"/>
  <c r="AM18" i="14" l="1"/>
  <c r="AM19" i="14"/>
  <c r="AM20" i="14"/>
  <c r="AM21" i="14"/>
  <c r="AM22" i="14"/>
  <c r="AM23" i="14"/>
  <c r="AM24" i="14"/>
  <c r="AM25" i="14"/>
  <c r="AM26" i="14"/>
  <c r="AM27" i="14"/>
  <c r="AM28" i="14"/>
  <c r="AM29" i="14"/>
  <c r="AM30" i="14"/>
  <c r="AM31" i="14"/>
  <c r="AM32" i="14"/>
  <c r="AM33" i="14"/>
  <c r="AM34" i="14"/>
  <c r="AM35" i="14"/>
  <c r="AM36" i="14"/>
  <c r="AM37" i="14"/>
  <c r="AM38" i="14"/>
  <c r="AM39" i="14"/>
  <c r="AM40" i="14"/>
  <c r="AM41" i="14"/>
  <c r="AM42" i="14"/>
  <c r="AM43" i="14"/>
  <c r="AM44" i="14"/>
  <c r="AM45" i="14"/>
  <c r="AM46" i="14"/>
  <c r="AM47" i="14"/>
  <c r="AM48" i="14"/>
  <c r="AM49" i="14"/>
  <c r="AM50" i="14"/>
  <c r="AM51" i="14"/>
  <c r="AM52" i="14"/>
  <c r="AM53" i="14"/>
  <c r="AM54" i="14"/>
  <c r="AM55" i="14"/>
  <c r="AM56" i="14"/>
  <c r="AM57" i="14"/>
  <c r="AM58" i="14"/>
  <c r="AM59" i="14"/>
  <c r="AM60" i="14"/>
  <c r="AM61" i="14"/>
  <c r="AM62" i="14"/>
  <c r="AM63" i="14"/>
  <c r="AM64" i="14"/>
  <c r="AM65" i="14"/>
  <c r="AM66" i="14"/>
  <c r="AM67" i="14"/>
  <c r="AM68" i="14"/>
  <c r="AM69" i="14"/>
  <c r="AM70" i="14"/>
  <c r="AM71" i="14"/>
  <c r="AM72" i="14"/>
  <c r="AM73" i="14"/>
  <c r="AM74" i="14"/>
  <c r="AM75" i="14"/>
  <c r="AM76" i="14"/>
  <c r="AM77" i="14"/>
  <c r="AM78" i="14"/>
  <c r="AM79" i="14"/>
  <c r="AM80" i="14"/>
  <c r="AM81" i="14"/>
  <c r="AM82" i="14"/>
  <c r="AM83" i="14"/>
  <c r="AM84" i="14"/>
  <c r="AM85" i="14"/>
  <c r="AM86" i="14"/>
  <c r="AM87" i="14"/>
  <c r="AM88" i="14"/>
  <c r="AM89" i="14"/>
  <c r="AM90" i="14"/>
  <c r="AM91" i="14"/>
  <c r="AM92" i="14"/>
  <c r="AM93" i="14"/>
  <c r="AM94" i="14"/>
  <c r="AM95" i="14"/>
  <c r="AM96" i="14"/>
  <c r="AM17" i="14"/>
  <c r="AM18" i="16"/>
  <c r="AM19" i="16"/>
  <c r="AM20" i="16"/>
  <c r="AM21" i="16"/>
  <c r="AM22" i="16"/>
  <c r="AM23" i="16"/>
  <c r="AM24" i="16"/>
  <c r="AM25" i="16"/>
  <c r="AM26" i="16"/>
  <c r="AM27" i="16"/>
  <c r="AM28" i="16"/>
  <c r="AM29" i="16"/>
  <c r="AM30" i="16"/>
  <c r="AM31" i="16"/>
  <c r="AM32" i="16"/>
  <c r="AM33" i="16"/>
  <c r="AM34" i="16"/>
  <c r="AM35" i="16"/>
  <c r="AM36" i="16"/>
  <c r="AM37" i="16"/>
  <c r="AM38" i="16"/>
  <c r="AM39" i="16"/>
  <c r="AM40" i="16"/>
  <c r="AM41" i="16"/>
  <c r="AM42" i="16"/>
  <c r="AM43" i="16"/>
  <c r="AM44" i="16"/>
  <c r="AM45" i="16"/>
  <c r="AM46" i="16"/>
  <c r="AM47" i="16"/>
  <c r="AM48" i="16"/>
  <c r="AM49" i="16"/>
  <c r="AM50" i="16"/>
  <c r="AM51" i="16"/>
  <c r="AM52" i="16"/>
  <c r="AM53" i="16"/>
  <c r="AM54" i="16"/>
  <c r="AM55" i="16"/>
  <c r="AM56" i="16"/>
  <c r="AM57" i="16"/>
  <c r="AM58" i="16"/>
  <c r="AM59" i="16"/>
  <c r="AM60" i="16"/>
  <c r="AM61" i="16"/>
  <c r="AM62" i="16"/>
  <c r="AM63" i="16"/>
  <c r="AM64" i="16"/>
  <c r="AM65" i="16"/>
  <c r="AM66" i="16"/>
  <c r="AM67" i="16"/>
  <c r="AM68" i="16"/>
  <c r="AM69" i="16"/>
  <c r="AM70" i="16"/>
  <c r="AM71" i="16"/>
  <c r="AM72" i="16"/>
  <c r="AM73" i="16"/>
  <c r="AM74" i="16"/>
  <c r="AM75" i="16"/>
  <c r="AM76" i="16"/>
  <c r="AM77" i="16"/>
  <c r="AM78" i="16"/>
  <c r="AM79" i="16"/>
  <c r="AM80" i="16"/>
  <c r="AM81" i="16"/>
  <c r="AM82" i="16"/>
  <c r="AM83" i="16"/>
  <c r="AM84" i="16"/>
  <c r="AM85" i="16"/>
  <c r="AM86" i="16"/>
  <c r="AM87" i="16"/>
  <c r="AM88" i="16"/>
  <c r="AM89" i="16"/>
  <c r="AM90" i="16"/>
  <c r="AM91" i="16"/>
  <c r="AM92" i="16"/>
  <c r="AM93" i="16"/>
  <c r="AM94" i="16"/>
  <c r="AM95" i="16"/>
  <c r="AM96" i="16"/>
  <c r="AM17" i="16"/>
  <c r="AM18" i="17"/>
  <c r="AM19" i="17"/>
  <c r="AM20" i="17"/>
  <c r="AM21" i="17"/>
  <c r="AM22" i="17"/>
  <c r="AM23" i="17"/>
  <c r="AM24" i="17"/>
  <c r="AM25" i="17"/>
  <c r="AM26" i="17"/>
  <c r="AM27" i="17"/>
  <c r="AM28" i="17"/>
  <c r="AM29" i="17"/>
  <c r="AM30" i="17"/>
  <c r="AM31" i="17"/>
  <c r="AM32" i="17"/>
  <c r="AM33" i="17"/>
  <c r="AM34" i="17"/>
  <c r="AM35" i="17"/>
  <c r="AM36" i="17"/>
  <c r="AM37" i="17"/>
  <c r="AM38" i="17"/>
  <c r="AM39" i="17"/>
  <c r="AM40" i="17"/>
  <c r="AM41" i="17"/>
  <c r="AM42" i="17"/>
  <c r="AM43" i="17"/>
  <c r="AM44" i="17"/>
  <c r="AM45" i="17"/>
  <c r="AM46" i="17"/>
  <c r="AM47" i="17"/>
  <c r="AM48" i="17"/>
  <c r="AM49" i="17"/>
  <c r="AM50" i="17"/>
  <c r="AM51" i="17"/>
  <c r="AM52" i="17"/>
  <c r="AM53" i="17"/>
  <c r="AM54" i="17"/>
  <c r="AM55" i="17"/>
  <c r="AM56" i="17"/>
  <c r="AM57" i="17"/>
  <c r="AM58" i="17"/>
  <c r="AM59" i="17"/>
  <c r="AM60" i="17"/>
  <c r="AM61" i="17"/>
  <c r="AM62" i="17"/>
  <c r="AM63" i="17"/>
  <c r="AM64" i="17"/>
  <c r="AM65" i="17"/>
  <c r="AM66" i="17"/>
  <c r="AM67" i="17"/>
  <c r="AM68" i="17"/>
  <c r="AM69" i="17"/>
  <c r="AM70" i="17"/>
  <c r="AM71" i="17"/>
  <c r="AM72" i="17"/>
  <c r="AM73" i="17"/>
  <c r="AM74" i="17"/>
  <c r="AM75" i="17"/>
  <c r="AM76" i="17"/>
  <c r="AM77" i="17"/>
  <c r="AM78" i="17"/>
  <c r="AM79" i="17"/>
  <c r="AM80" i="17"/>
  <c r="AM81" i="17"/>
  <c r="AM82" i="17"/>
  <c r="AM83" i="17"/>
  <c r="AM84" i="17"/>
  <c r="AM85" i="17"/>
  <c r="AM86" i="17"/>
  <c r="AM87" i="17"/>
  <c r="AM88" i="17"/>
  <c r="AM89" i="17"/>
  <c r="AM90" i="17"/>
  <c r="AM91" i="17"/>
  <c r="AM92" i="17"/>
  <c r="AM93" i="17"/>
  <c r="AM94" i="17"/>
  <c r="AM95" i="17"/>
  <c r="AM96" i="17"/>
  <c r="AM17" i="17"/>
  <c r="C4" i="19" l="1"/>
  <c r="C3" i="19" l="1"/>
  <c r="E18" i="16" l="1"/>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E47" i="16"/>
  <c r="E48" i="16"/>
  <c r="E49" i="16"/>
  <c r="E50" i="16"/>
  <c r="E51" i="16"/>
  <c r="E52" i="16"/>
  <c r="E53" i="16"/>
  <c r="E54" i="16"/>
  <c r="E55" i="16"/>
  <c r="E56" i="16"/>
  <c r="E57" i="16"/>
  <c r="E58" i="16"/>
  <c r="E59" i="16"/>
  <c r="E60" i="16"/>
  <c r="E61" i="16"/>
  <c r="E62" i="16"/>
  <c r="E63" i="16"/>
  <c r="E64" i="16"/>
  <c r="E65" i="16"/>
  <c r="E66" i="16"/>
  <c r="E67" i="16"/>
  <c r="E68" i="16"/>
  <c r="E69" i="16"/>
  <c r="E70" i="16"/>
  <c r="E71" i="16"/>
  <c r="E72" i="16"/>
  <c r="E73" i="16"/>
  <c r="E74" i="16"/>
  <c r="E75" i="16"/>
  <c r="E76" i="16"/>
  <c r="E77" i="16"/>
  <c r="E78" i="16"/>
  <c r="E79" i="16"/>
  <c r="E80" i="16"/>
  <c r="E81" i="16"/>
  <c r="E82" i="16"/>
  <c r="E83" i="16"/>
  <c r="E84" i="16"/>
  <c r="E85" i="16"/>
  <c r="E86" i="16"/>
  <c r="E87" i="16"/>
  <c r="E88" i="16"/>
  <c r="E89" i="16"/>
  <c r="E90" i="16"/>
  <c r="E91" i="16"/>
  <c r="E92" i="16"/>
  <c r="E93" i="16"/>
  <c r="E94" i="16"/>
  <c r="E95" i="16"/>
  <c r="E96" i="16"/>
  <c r="E20" i="14"/>
  <c r="E21" i="14"/>
  <c r="E22" i="14"/>
  <c r="E23" i="14"/>
  <c r="E24" i="14"/>
  <c r="E25" i="14"/>
  <c r="E26" i="14"/>
  <c r="E27" i="14"/>
  <c r="E28"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19" i="14"/>
  <c r="AE18" i="17" l="1"/>
  <c r="AF18" i="17" s="1"/>
  <c r="AE19" i="17"/>
  <c r="AF19" i="17" s="1"/>
  <c r="AW19" i="17" s="1"/>
  <c r="AE20" i="17"/>
  <c r="AF20" i="17" s="1"/>
  <c r="AE21" i="17"/>
  <c r="AF21" i="17"/>
  <c r="AW21" i="17" s="1"/>
  <c r="AE22" i="17"/>
  <c r="AF22" i="17" s="1"/>
  <c r="AE23" i="17"/>
  <c r="AF23" i="17"/>
  <c r="AW23" i="17" s="1"/>
  <c r="AE24" i="17"/>
  <c r="AF24" i="17" s="1"/>
  <c r="AW24" i="17" s="1"/>
  <c r="AE25" i="17"/>
  <c r="AF25" i="17" s="1"/>
  <c r="AW25" i="17" s="1"/>
  <c r="AE26" i="17"/>
  <c r="AF26" i="17" s="1"/>
  <c r="AW26" i="17" s="1"/>
  <c r="AE27" i="17"/>
  <c r="AF27" i="17" s="1"/>
  <c r="AW27" i="17" s="1"/>
  <c r="AE28" i="17"/>
  <c r="AF28" i="17" s="1"/>
  <c r="AE29" i="17"/>
  <c r="AF29" i="17"/>
  <c r="AW29" i="17" s="1"/>
  <c r="AE30" i="17"/>
  <c r="AF30" i="17" s="1"/>
  <c r="AE31" i="17"/>
  <c r="AF31" i="17"/>
  <c r="AE32" i="17"/>
  <c r="AF32" i="17" s="1"/>
  <c r="AW32" i="17" s="1"/>
  <c r="AE33" i="17"/>
  <c r="AF33" i="17" s="1"/>
  <c r="AW33" i="17" s="1"/>
  <c r="AE34" i="17"/>
  <c r="AF34" i="17" s="1"/>
  <c r="AE35" i="17"/>
  <c r="AF35" i="17" s="1"/>
  <c r="AW35" i="17" s="1"/>
  <c r="AE36" i="17"/>
  <c r="AF36" i="17" s="1"/>
  <c r="AE37" i="17"/>
  <c r="AF37" i="17"/>
  <c r="AW37" i="17" s="1"/>
  <c r="AE38" i="17"/>
  <c r="AF38" i="17" s="1"/>
  <c r="AE39" i="17"/>
  <c r="AF39" i="17"/>
  <c r="AE40" i="17"/>
  <c r="AF40" i="17" s="1"/>
  <c r="AW40" i="17" s="1"/>
  <c r="AE41" i="17"/>
  <c r="AF41" i="17" s="1"/>
  <c r="AW41" i="17" s="1"/>
  <c r="AE42" i="17"/>
  <c r="AF42" i="17" s="1"/>
  <c r="AE43" i="17"/>
  <c r="AF43" i="17" s="1"/>
  <c r="AW43" i="17" s="1"/>
  <c r="AE44" i="17"/>
  <c r="AF44" i="17" s="1"/>
  <c r="AE45" i="17"/>
  <c r="AF45" i="17"/>
  <c r="AW45" i="17" s="1"/>
  <c r="AE46" i="17"/>
  <c r="AF46" i="17" s="1"/>
  <c r="AE47" i="17"/>
  <c r="AF47" i="17"/>
  <c r="AE48" i="17"/>
  <c r="AF48" i="17" s="1"/>
  <c r="AW48" i="17" s="1"/>
  <c r="AE49" i="17"/>
  <c r="AF49" i="17" s="1"/>
  <c r="AW49" i="17" s="1"/>
  <c r="AE50" i="17"/>
  <c r="AF50" i="17" s="1"/>
  <c r="AE51" i="17"/>
  <c r="AF51" i="17" s="1"/>
  <c r="AW51" i="17" s="1"/>
  <c r="AE52" i="17"/>
  <c r="AF52" i="17" s="1"/>
  <c r="AE53" i="17"/>
  <c r="AF53" i="17"/>
  <c r="AW53" i="17" s="1"/>
  <c r="AE54" i="17"/>
  <c r="AF54" i="17" s="1"/>
  <c r="AE55" i="17"/>
  <c r="AF55" i="17"/>
  <c r="AE56" i="17"/>
  <c r="AF56" i="17" s="1"/>
  <c r="AW56" i="17" s="1"/>
  <c r="AE57" i="17"/>
  <c r="AF57" i="17" s="1"/>
  <c r="AW57" i="17" s="1"/>
  <c r="AE58" i="17"/>
  <c r="AF58" i="17" s="1"/>
  <c r="AE59" i="17"/>
  <c r="AF59" i="17" s="1"/>
  <c r="AW59" i="17" s="1"/>
  <c r="AE60" i="17"/>
  <c r="AF60" i="17" s="1"/>
  <c r="AE61" i="17"/>
  <c r="AF61" i="17"/>
  <c r="AW61" i="17" s="1"/>
  <c r="AE62" i="17"/>
  <c r="AF62" i="17" s="1"/>
  <c r="AE63" i="17"/>
  <c r="AF63" i="17"/>
  <c r="AE64" i="17"/>
  <c r="AF64" i="17" s="1"/>
  <c r="AW64" i="17" s="1"/>
  <c r="AE65" i="17"/>
  <c r="AF65" i="17" s="1"/>
  <c r="AE66" i="17"/>
  <c r="AF66" i="17" s="1"/>
  <c r="AE67" i="17"/>
  <c r="AF67" i="17" s="1"/>
  <c r="AW67" i="17" s="1"/>
  <c r="AE68" i="17"/>
  <c r="AF68" i="17" s="1"/>
  <c r="AE69" i="17"/>
  <c r="AF69" i="17"/>
  <c r="AE70" i="17"/>
  <c r="AF70" i="17" s="1"/>
  <c r="AW70" i="17" s="1"/>
  <c r="AE71" i="17"/>
  <c r="AF71" i="17"/>
  <c r="AW71" i="17" s="1"/>
  <c r="AE72" i="17"/>
  <c r="AF72" i="17" s="1"/>
  <c r="AW72" i="17" s="1"/>
  <c r="AE73" i="17"/>
  <c r="AF73" i="17" s="1"/>
  <c r="AW73" i="17" s="1"/>
  <c r="AE74" i="17"/>
  <c r="AF74" i="17" s="1"/>
  <c r="AE75" i="17"/>
  <c r="AF75" i="17" s="1"/>
  <c r="AE76" i="17"/>
  <c r="AF76" i="17" s="1"/>
  <c r="AW76" i="17" s="1"/>
  <c r="AE77" i="17"/>
  <c r="AF77" i="17"/>
  <c r="AE78" i="17"/>
  <c r="AF78" i="17" s="1"/>
  <c r="AW78" i="17" s="1"/>
  <c r="AE79" i="17"/>
  <c r="AF79" i="17"/>
  <c r="AE80" i="17"/>
  <c r="AF80" i="17" s="1"/>
  <c r="AE81" i="17"/>
  <c r="AF81" i="17" s="1"/>
  <c r="AW81" i="17" s="1"/>
  <c r="AE82" i="17"/>
  <c r="AF82" i="17" s="1"/>
  <c r="AW82" i="17" s="1"/>
  <c r="AE83" i="17"/>
  <c r="AF83" i="17" s="1"/>
  <c r="AW83" i="17" s="1"/>
  <c r="AE84" i="17"/>
  <c r="AF84" i="17" s="1"/>
  <c r="AW84" i="17" s="1"/>
  <c r="AE85" i="17"/>
  <c r="AF85" i="17"/>
  <c r="AE86" i="17"/>
  <c r="AF86" i="17" s="1"/>
  <c r="AW86" i="17" s="1"/>
  <c r="AE87" i="17"/>
  <c r="AF87" i="17"/>
  <c r="AE88" i="17"/>
  <c r="AF88" i="17" s="1"/>
  <c r="AE89" i="17"/>
  <c r="AF89" i="17" s="1"/>
  <c r="AW89" i="17" s="1"/>
  <c r="AE90" i="17"/>
  <c r="AF90" i="17" s="1"/>
  <c r="AW90" i="17" s="1"/>
  <c r="AE91" i="17"/>
  <c r="AF91" i="17" s="1"/>
  <c r="AE92" i="17"/>
  <c r="AF92" i="17" s="1"/>
  <c r="AW92" i="17" s="1"/>
  <c r="AE93" i="17"/>
  <c r="AF93" i="17"/>
  <c r="AE94" i="17"/>
  <c r="AF94" i="17" s="1"/>
  <c r="AW94" i="17" s="1"/>
  <c r="AE95" i="17"/>
  <c r="AF95" i="17"/>
  <c r="AE96" i="17"/>
  <c r="AF96" i="17" s="1"/>
  <c r="AE17" i="17"/>
  <c r="E18" i="17"/>
  <c r="I18" i="17"/>
  <c r="E19" i="17"/>
  <c r="F19" i="17" s="1"/>
  <c r="H19" i="17" s="1"/>
  <c r="I19" i="17"/>
  <c r="E20" i="17"/>
  <c r="W20" i="17" s="1"/>
  <c r="I20" i="17"/>
  <c r="E21" i="17"/>
  <c r="F21" i="17" s="1"/>
  <c r="H21" i="17" s="1"/>
  <c r="I21" i="17"/>
  <c r="E22" i="17"/>
  <c r="W22" i="17" s="1"/>
  <c r="I22" i="17"/>
  <c r="E23" i="17"/>
  <c r="F23" i="17" s="1"/>
  <c r="H23" i="17" s="1"/>
  <c r="I23" i="17"/>
  <c r="E24" i="17"/>
  <c r="W24" i="17" s="1"/>
  <c r="AV24" i="17" s="1"/>
  <c r="F24" i="17"/>
  <c r="H24" i="17" s="1"/>
  <c r="I24" i="17"/>
  <c r="E25" i="17"/>
  <c r="F25" i="17" s="1"/>
  <c r="H25" i="17" s="1"/>
  <c r="I25" i="17"/>
  <c r="E26" i="17"/>
  <c r="W26" i="17" s="1"/>
  <c r="AV26" i="17" s="1"/>
  <c r="F26" i="17"/>
  <c r="H26" i="17" s="1"/>
  <c r="J26" i="17" s="1"/>
  <c r="I26" i="17"/>
  <c r="E27" i="17"/>
  <c r="F27" i="17" s="1"/>
  <c r="H27" i="17" s="1"/>
  <c r="I27" i="17"/>
  <c r="E28" i="17"/>
  <c r="I28" i="17"/>
  <c r="E29" i="17"/>
  <c r="F29" i="17" s="1"/>
  <c r="H29" i="17" s="1"/>
  <c r="I29" i="17"/>
  <c r="E30" i="17"/>
  <c r="W30" i="17" s="1"/>
  <c r="I30" i="17"/>
  <c r="E31" i="17"/>
  <c r="I31" i="17"/>
  <c r="E32" i="17"/>
  <c r="W32" i="17" s="1"/>
  <c r="AV32" i="17" s="1"/>
  <c r="F32" i="17"/>
  <c r="H32" i="17" s="1"/>
  <c r="I32" i="17"/>
  <c r="E33" i="17"/>
  <c r="F33" i="17" s="1"/>
  <c r="H33" i="17" s="1"/>
  <c r="I33" i="17"/>
  <c r="E34" i="17"/>
  <c r="W34" i="17" s="1"/>
  <c r="AV34" i="17" s="1"/>
  <c r="F34" i="17"/>
  <c r="H34" i="17" s="1"/>
  <c r="J34" i="17" s="1"/>
  <c r="I34" i="17"/>
  <c r="E35" i="17"/>
  <c r="F35" i="17" s="1"/>
  <c r="H35" i="17" s="1"/>
  <c r="I35" i="17"/>
  <c r="E36" i="17"/>
  <c r="I36" i="17"/>
  <c r="E37" i="17"/>
  <c r="F37" i="17" s="1"/>
  <c r="H37" i="17" s="1"/>
  <c r="I37" i="17"/>
  <c r="E38" i="17"/>
  <c r="W38" i="17" s="1"/>
  <c r="I38" i="17"/>
  <c r="E39" i="17"/>
  <c r="I39" i="17"/>
  <c r="E40" i="17"/>
  <c r="W40" i="17" s="1"/>
  <c r="AV40" i="17" s="1"/>
  <c r="F40" i="17"/>
  <c r="H40" i="17" s="1"/>
  <c r="I40" i="17"/>
  <c r="E41" i="17"/>
  <c r="F41" i="17" s="1"/>
  <c r="H41" i="17" s="1"/>
  <c r="I41" i="17"/>
  <c r="E42" i="17"/>
  <c r="W42" i="17" s="1"/>
  <c r="AV42" i="17" s="1"/>
  <c r="F42" i="17"/>
  <c r="H42" i="17" s="1"/>
  <c r="J42" i="17" s="1"/>
  <c r="I42" i="17"/>
  <c r="E43" i="17"/>
  <c r="F43" i="17" s="1"/>
  <c r="H43" i="17" s="1"/>
  <c r="I43" i="17"/>
  <c r="E44" i="17"/>
  <c r="I44" i="17"/>
  <c r="E45" i="17"/>
  <c r="F45" i="17" s="1"/>
  <c r="H45" i="17" s="1"/>
  <c r="I45" i="17"/>
  <c r="E46" i="17"/>
  <c r="W46" i="17" s="1"/>
  <c r="I46" i="17"/>
  <c r="E47" i="17"/>
  <c r="I47" i="17"/>
  <c r="E48" i="17"/>
  <c r="W48" i="17" s="1"/>
  <c r="AV48" i="17" s="1"/>
  <c r="F48" i="17"/>
  <c r="H48" i="17" s="1"/>
  <c r="I48" i="17"/>
  <c r="E49" i="17"/>
  <c r="F49" i="17" s="1"/>
  <c r="H49" i="17" s="1"/>
  <c r="I49" i="17"/>
  <c r="E50" i="17"/>
  <c r="W50" i="17" s="1"/>
  <c r="F50" i="17"/>
  <c r="H50" i="17" s="1"/>
  <c r="J50" i="17" s="1"/>
  <c r="I50" i="17"/>
  <c r="E51" i="17"/>
  <c r="F51" i="17" s="1"/>
  <c r="H51" i="17" s="1"/>
  <c r="I51" i="17"/>
  <c r="E52" i="17"/>
  <c r="I52" i="17"/>
  <c r="E53" i="17"/>
  <c r="F53" i="17" s="1"/>
  <c r="H53" i="17" s="1"/>
  <c r="I53" i="17"/>
  <c r="E54" i="17"/>
  <c r="W54" i="17" s="1"/>
  <c r="I54" i="17"/>
  <c r="E55" i="17"/>
  <c r="I55" i="17"/>
  <c r="E56" i="17"/>
  <c r="W56" i="17" s="1"/>
  <c r="AV56" i="17" s="1"/>
  <c r="F56" i="17"/>
  <c r="H56" i="17" s="1"/>
  <c r="I56" i="17"/>
  <c r="E57" i="17"/>
  <c r="F57" i="17" s="1"/>
  <c r="H57" i="17" s="1"/>
  <c r="I57" i="17"/>
  <c r="E58" i="17"/>
  <c r="W58" i="17" s="1"/>
  <c r="AV58" i="17" s="1"/>
  <c r="F58" i="17"/>
  <c r="H58" i="17" s="1"/>
  <c r="J58" i="17" s="1"/>
  <c r="I58" i="17"/>
  <c r="E59" i="17"/>
  <c r="F59" i="17" s="1"/>
  <c r="H59" i="17" s="1"/>
  <c r="I59" i="17"/>
  <c r="E60" i="17"/>
  <c r="I60" i="17"/>
  <c r="E61" i="17"/>
  <c r="F61" i="17" s="1"/>
  <c r="H61" i="17" s="1"/>
  <c r="I61" i="17"/>
  <c r="E62" i="17"/>
  <c r="W62" i="17" s="1"/>
  <c r="I62" i="17"/>
  <c r="E63" i="17"/>
  <c r="I63" i="17"/>
  <c r="E64" i="17"/>
  <c r="F64" i="17" s="1"/>
  <c r="H64" i="17" s="1"/>
  <c r="I64" i="17"/>
  <c r="E65" i="17"/>
  <c r="I65" i="17"/>
  <c r="E66" i="17"/>
  <c r="W66" i="17" s="1"/>
  <c r="AV66" i="17" s="1"/>
  <c r="F66" i="17"/>
  <c r="H66" i="17" s="1"/>
  <c r="I66" i="17"/>
  <c r="E67" i="17"/>
  <c r="F67" i="17" s="1"/>
  <c r="H67" i="17"/>
  <c r="I67" i="17"/>
  <c r="E68" i="17"/>
  <c r="W68" i="17" s="1"/>
  <c r="I68" i="17"/>
  <c r="E69" i="17"/>
  <c r="I69" i="17"/>
  <c r="E70" i="17"/>
  <c r="W70" i="17" s="1"/>
  <c r="AV70" i="17" s="1"/>
  <c r="F70" i="17"/>
  <c r="H70" i="17" s="1"/>
  <c r="I70" i="17"/>
  <c r="E71" i="17"/>
  <c r="F71" i="17" s="1"/>
  <c r="H71" i="17" s="1"/>
  <c r="I71" i="17"/>
  <c r="E72" i="17"/>
  <c r="F72" i="17" s="1"/>
  <c r="H72" i="17" s="1"/>
  <c r="I72" i="17"/>
  <c r="E73" i="17"/>
  <c r="F73" i="17" s="1"/>
  <c r="H73" i="17" s="1"/>
  <c r="I73" i="17"/>
  <c r="E74" i="17"/>
  <c r="I74" i="17"/>
  <c r="E75" i="17"/>
  <c r="W75" i="17" s="1"/>
  <c r="F75" i="17"/>
  <c r="H75" i="17" s="1"/>
  <c r="J75" i="17" s="1"/>
  <c r="I75" i="17"/>
  <c r="E76" i="17"/>
  <c r="F76" i="17" s="1"/>
  <c r="H76" i="17" s="1"/>
  <c r="I76" i="17"/>
  <c r="E77" i="17"/>
  <c r="I77" i="17"/>
  <c r="E78" i="17"/>
  <c r="F78" i="17" s="1"/>
  <c r="H78" i="17" s="1"/>
  <c r="I78" i="17"/>
  <c r="J78" i="17" s="1"/>
  <c r="E79" i="17"/>
  <c r="W79" i="17" s="1"/>
  <c r="I79" i="17"/>
  <c r="E80" i="17"/>
  <c r="I80" i="17"/>
  <c r="E81" i="17"/>
  <c r="W81" i="17" s="1"/>
  <c r="AV81" i="17" s="1"/>
  <c r="F81" i="17"/>
  <c r="H81" i="17" s="1"/>
  <c r="I81" i="17"/>
  <c r="E82" i="17"/>
  <c r="F82" i="17" s="1"/>
  <c r="H82" i="17" s="1"/>
  <c r="I82" i="17"/>
  <c r="E83" i="17"/>
  <c r="W83" i="17" s="1"/>
  <c r="AV83" i="17" s="1"/>
  <c r="F83" i="17"/>
  <c r="H83" i="17" s="1"/>
  <c r="J83" i="17" s="1"/>
  <c r="I83" i="17"/>
  <c r="E84" i="17"/>
  <c r="F84" i="17" s="1"/>
  <c r="H84" i="17" s="1"/>
  <c r="I84" i="17"/>
  <c r="E85" i="17"/>
  <c r="I85" i="17"/>
  <c r="E86" i="17"/>
  <c r="F86" i="17" s="1"/>
  <c r="H86" i="17" s="1"/>
  <c r="I86" i="17"/>
  <c r="J86" i="17" s="1"/>
  <c r="E87" i="17"/>
  <c r="W87" i="17" s="1"/>
  <c r="I87" i="17"/>
  <c r="E88" i="17"/>
  <c r="I88" i="17"/>
  <c r="E89" i="17"/>
  <c r="W89" i="17" s="1"/>
  <c r="AV89" i="17" s="1"/>
  <c r="F89" i="17"/>
  <c r="H89" i="17" s="1"/>
  <c r="I89" i="17"/>
  <c r="E90" i="17"/>
  <c r="F90" i="17" s="1"/>
  <c r="H90" i="17" s="1"/>
  <c r="I90" i="17"/>
  <c r="E91" i="17"/>
  <c r="W91" i="17" s="1"/>
  <c r="F91" i="17"/>
  <c r="H91" i="17" s="1"/>
  <c r="J91" i="17" s="1"/>
  <c r="I91" i="17"/>
  <c r="E92" i="17"/>
  <c r="F92" i="17" s="1"/>
  <c r="H92" i="17" s="1"/>
  <c r="I92" i="17"/>
  <c r="E93" i="17"/>
  <c r="I93" i="17"/>
  <c r="E94" i="17"/>
  <c r="F94" i="17" s="1"/>
  <c r="H94" i="17" s="1"/>
  <c r="I94" i="17"/>
  <c r="J94" i="17" s="1"/>
  <c r="E95" i="17"/>
  <c r="W95" i="17" s="1"/>
  <c r="I95" i="17"/>
  <c r="E96" i="17"/>
  <c r="I96" i="17"/>
  <c r="I17" i="17"/>
  <c r="E17" i="17"/>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I55" i="16"/>
  <c r="I56" i="16"/>
  <c r="I57" i="16"/>
  <c r="I58" i="16"/>
  <c r="I59" i="16"/>
  <c r="I60" i="16"/>
  <c r="I61" i="16"/>
  <c r="I62" i="16"/>
  <c r="I63" i="16"/>
  <c r="I64" i="16"/>
  <c r="I65" i="16"/>
  <c r="I66" i="16"/>
  <c r="I67" i="16"/>
  <c r="I68" i="16"/>
  <c r="I69" i="16"/>
  <c r="I70" i="16"/>
  <c r="I71" i="16"/>
  <c r="I72" i="16"/>
  <c r="I73" i="16"/>
  <c r="I74" i="16"/>
  <c r="I75" i="16"/>
  <c r="I76" i="16"/>
  <c r="I77" i="16"/>
  <c r="I78" i="16"/>
  <c r="I79" i="16"/>
  <c r="I80" i="16"/>
  <c r="I81" i="16"/>
  <c r="I82" i="16"/>
  <c r="I83" i="16"/>
  <c r="I84" i="16"/>
  <c r="I85" i="16"/>
  <c r="I86" i="16"/>
  <c r="I87" i="16"/>
  <c r="I88" i="16"/>
  <c r="I89" i="16"/>
  <c r="I90" i="16"/>
  <c r="I91" i="16"/>
  <c r="I92" i="16"/>
  <c r="I93" i="16"/>
  <c r="I94" i="16"/>
  <c r="I95" i="16"/>
  <c r="I96" i="16"/>
  <c r="I17" i="16"/>
  <c r="I18" i="14"/>
  <c r="I19" i="14"/>
  <c r="I20" i="14"/>
  <c r="I21" i="14"/>
  <c r="I22" i="14"/>
  <c r="I23" i="14"/>
  <c r="I24" i="14"/>
  <c r="I25" i="14"/>
  <c r="I26" i="14"/>
  <c r="I27"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17" i="14"/>
  <c r="AE18" i="16"/>
  <c r="AF18" i="16" s="1"/>
  <c r="AE19" i="16"/>
  <c r="AF19" i="16" s="1"/>
  <c r="AE20" i="16"/>
  <c r="AF20" i="16"/>
  <c r="AE21" i="16"/>
  <c r="AF21" i="16" s="1"/>
  <c r="AE22" i="16"/>
  <c r="AF22" i="16" s="1"/>
  <c r="AE23" i="16"/>
  <c r="AF23" i="16" s="1"/>
  <c r="AE24" i="16"/>
  <c r="AF24" i="16" s="1"/>
  <c r="AE25" i="16"/>
  <c r="AF25" i="16" s="1"/>
  <c r="AE26" i="16"/>
  <c r="AF26" i="16"/>
  <c r="AE27" i="16"/>
  <c r="AF27" i="16" s="1"/>
  <c r="AE28" i="16"/>
  <c r="AF28" i="16"/>
  <c r="AE29" i="16"/>
  <c r="AF29" i="16" s="1"/>
  <c r="AE30" i="16"/>
  <c r="AF30" i="16" s="1"/>
  <c r="AE31" i="16"/>
  <c r="AF31" i="16" s="1"/>
  <c r="AE32" i="16"/>
  <c r="AF32" i="16" s="1"/>
  <c r="AE33" i="16"/>
  <c r="AF33" i="16" s="1"/>
  <c r="AE34" i="16"/>
  <c r="AF34" i="16"/>
  <c r="AE35" i="16"/>
  <c r="AF35" i="16" s="1"/>
  <c r="AE36" i="16"/>
  <c r="AF36" i="16"/>
  <c r="AE37" i="16"/>
  <c r="AF37" i="16" s="1"/>
  <c r="AE38" i="16"/>
  <c r="AF38" i="16" s="1"/>
  <c r="AE39" i="16"/>
  <c r="AF39" i="16" s="1"/>
  <c r="AE40" i="16"/>
  <c r="AF40" i="16" s="1"/>
  <c r="AE41" i="16"/>
  <c r="AF41" i="16" s="1"/>
  <c r="AE42" i="16"/>
  <c r="AF42" i="16"/>
  <c r="AE43" i="16"/>
  <c r="AF43" i="16" s="1"/>
  <c r="AE44" i="16"/>
  <c r="AF44" i="16"/>
  <c r="AE45" i="16"/>
  <c r="AF45" i="16" s="1"/>
  <c r="AE46" i="16"/>
  <c r="AF46" i="16" s="1"/>
  <c r="AE47" i="16"/>
  <c r="AF47" i="16" s="1"/>
  <c r="AE48" i="16"/>
  <c r="AF48" i="16" s="1"/>
  <c r="AE49" i="16"/>
  <c r="AF49" i="16" s="1"/>
  <c r="AE50" i="16"/>
  <c r="AF50" i="16"/>
  <c r="AE51" i="16"/>
  <c r="AF51" i="16" s="1"/>
  <c r="AE52" i="16"/>
  <c r="AF52" i="16"/>
  <c r="AE53" i="16"/>
  <c r="AF53" i="16" s="1"/>
  <c r="AE54" i="16"/>
  <c r="AF54" i="16" s="1"/>
  <c r="AE55" i="16"/>
  <c r="AF55" i="16" s="1"/>
  <c r="AE56" i="16"/>
  <c r="AF56" i="16" s="1"/>
  <c r="AE57" i="16"/>
  <c r="AF57" i="16" s="1"/>
  <c r="AE58" i="16"/>
  <c r="AF58" i="16"/>
  <c r="AE59" i="16"/>
  <c r="AF59" i="16" s="1"/>
  <c r="AE60" i="16"/>
  <c r="AF60" i="16"/>
  <c r="AE61" i="16"/>
  <c r="AF61" i="16" s="1"/>
  <c r="AE62" i="16"/>
  <c r="AF62" i="16" s="1"/>
  <c r="AE63" i="16"/>
  <c r="AF63" i="16" s="1"/>
  <c r="AE64" i="16"/>
  <c r="AF64" i="16" s="1"/>
  <c r="AE65" i="16"/>
  <c r="AF65" i="16" s="1"/>
  <c r="AE66" i="16"/>
  <c r="AF66" i="16"/>
  <c r="AE67" i="16"/>
  <c r="AF67" i="16" s="1"/>
  <c r="AE68" i="16"/>
  <c r="AF68" i="16"/>
  <c r="AE69" i="16"/>
  <c r="AF69" i="16" s="1"/>
  <c r="AE70" i="16"/>
  <c r="AF70" i="16" s="1"/>
  <c r="AE71" i="16"/>
  <c r="AF71" i="16" s="1"/>
  <c r="AE72" i="16"/>
  <c r="AF72" i="16" s="1"/>
  <c r="AE73" i="16"/>
  <c r="AF73" i="16" s="1"/>
  <c r="AE74" i="16"/>
  <c r="AF74" i="16"/>
  <c r="AE75" i="16"/>
  <c r="AF75" i="16" s="1"/>
  <c r="AE76" i="16"/>
  <c r="AF76" i="16"/>
  <c r="AE77" i="16"/>
  <c r="AF77" i="16" s="1"/>
  <c r="AE78" i="16"/>
  <c r="AF78" i="16" s="1"/>
  <c r="AE79" i="16"/>
  <c r="AF79" i="16" s="1"/>
  <c r="AE80" i="16"/>
  <c r="AF80" i="16" s="1"/>
  <c r="AE81" i="16"/>
  <c r="AF81" i="16" s="1"/>
  <c r="AE82" i="16"/>
  <c r="AF82" i="16"/>
  <c r="AE83" i="16"/>
  <c r="AF83" i="16" s="1"/>
  <c r="AE84" i="16"/>
  <c r="AF84" i="16"/>
  <c r="AE85" i="16"/>
  <c r="AF85" i="16" s="1"/>
  <c r="AE86" i="16"/>
  <c r="AF86" i="16" s="1"/>
  <c r="AE87" i="16"/>
  <c r="AF87" i="16" s="1"/>
  <c r="AE88" i="16"/>
  <c r="AF88" i="16" s="1"/>
  <c r="AE89" i="16"/>
  <c r="AF89" i="16" s="1"/>
  <c r="AE90" i="16"/>
  <c r="AF90" i="16"/>
  <c r="AE91" i="16"/>
  <c r="AF91" i="16" s="1"/>
  <c r="AE92" i="16"/>
  <c r="AF92" i="16"/>
  <c r="AE93" i="16"/>
  <c r="AF93" i="16" s="1"/>
  <c r="AE94" i="16"/>
  <c r="AF94" i="16" s="1"/>
  <c r="AE95" i="16"/>
  <c r="AF95" i="16" s="1"/>
  <c r="AE96" i="16"/>
  <c r="AF96" i="16" s="1"/>
  <c r="AE17" i="16"/>
  <c r="W83" i="14"/>
  <c r="W87" i="14"/>
  <c r="W91" i="14"/>
  <c r="W95" i="14"/>
  <c r="W18" i="16"/>
  <c r="W19" i="16"/>
  <c r="W20" i="16"/>
  <c r="W21" i="16"/>
  <c r="W22" i="16"/>
  <c r="W23" i="16"/>
  <c r="W24" i="16"/>
  <c r="W25" i="16"/>
  <c r="W26" i="16"/>
  <c r="W27"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W55" i="16"/>
  <c r="W56" i="16"/>
  <c r="W57" i="16"/>
  <c r="W58" i="16"/>
  <c r="W59" i="16"/>
  <c r="W60" i="16"/>
  <c r="W61" i="16"/>
  <c r="W62" i="16"/>
  <c r="W63" i="16"/>
  <c r="W64" i="16"/>
  <c r="W65" i="16"/>
  <c r="W66" i="16"/>
  <c r="W67" i="16"/>
  <c r="W68" i="16"/>
  <c r="W69" i="16"/>
  <c r="W70" i="16"/>
  <c r="W71" i="16"/>
  <c r="W72" i="16"/>
  <c r="W73" i="16"/>
  <c r="W74" i="16"/>
  <c r="W75" i="16"/>
  <c r="W76" i="16"/>
  <c r="W77" i="16"/>
  <c r="W78" i="16"/>
  <c r="W79" i="16"/>
  <c r="W80" i="16"/>
  <c r="W81" i="16"/>
  <c r="W82" i="16"/>
  <c r="W83" i="16"/>
  <c r="W84" i="16"/>
  <c r="W85" i="16"/>
  <c r="W86" i="16"/>
  <c r="W87" i="16"/>
  <c r="W88" i="16"/>
  <c r="W89" i="16"/>
  <c r="W90" i="16"/>
  <c r="W91" i="16"/>
  <c r="W92" i="16"/>
  <c r="W93" i="16"/>
  <c r="W94" i="16"/>
  <c r="W95" i="16"/>
  <c r="W96" i="16"/>
  <c r="E17" i="16"/>
  <c r="E97" i="16" s="1" a="1"/>
  <c r="E97" i="16" s="1"/>
  <c r="AE18" i="14"/>
  <c r="AF18" i="14" s="1"/>
  <c r="AE19" i="14"/>
  <c r="AF19" i="14" s="1"/>
  <c r="AE20" i="14"/>
  <c r="AF20" i="14" s="1"/>
  <c r="AE21" i="14"/>
  <c r="AF21" i="14" s="1"/>
  <c r="AE22" i="14"/>
  <c r="AF22" i="14" s="1"/>
  <c r="AE23" i="14"/>
  <c r="AF23" i="14" s="1"/>
  <c r="AE24" i="14"/>
  <c r="AF24" i="14" s="1"/>
  <c r="AE25" i="14"/>
  <c r="AF25" i="14" s="1"/>
  <c r="AE26" i="14"/>
  <c r="AF26" i="14" s="1"/>
  <c r="AE27" i="14"/>
  <c r="AF27" i="14" s="1"/>
  <c r="AE28" i="14"/>
  <c r="AF28" i="14" s="1"/>
  <c r="AE29" i="14"/>
  <c r="AF29" i="14" s="1"/>
  <c r="AE30" i="14"/>
  <c r="AF30" i="14" s="1"/>
  <c r="AE31" i="14"/>
  <c r="AF31" i="14" s="1"/>
  <c r="AE32" i="14"/>
  <c r="AF32" i="14" s="1"/>
  <c r="AE33" i="14"/>
  <c r="AF33" i="14" s="1"/>
  <c r="AE34" i="14"/>
  <c r="AF34" i="14" s="1"/>
  <c r="AE35" i="14"/>
  <c r="AF35" i="14" s="1"/>
  <c r="AE36" i="14"/>
  <c r="AF36" i="14" s="1"/>
  <c r="AE37" i="14"/>
  <c r="AF37" i="14" s="1"/>
  <c r="AE38" i="14"/>
  <c r="AF38" i="14" s="1"/>
  <c r="AE39" i="14"/>
  <c r="AF39" i="14" s="1"/>
  <c r="AE40" i="14"/>
  <c r="AF40" i="14" s="1"/>
  <c r="AE41" i="14"/>
  <c r="AF41" i="14" s="1"/>
  <c r="AE42" i="14"/>
  <c r="AF42" i="14" s="1"/>
  <c r="AE43" i="14"/>
  <c r="AF43" i="14" s="1"/>
  <c r="AE44" i="14"/>
  <c r="AF44" i="14" s="1"/>
  <c r="AE45" i="14"/>
  <c r="AF45" i="14" s="1"/>
  <c r="AE46" i="14"/>
  <c r="AF46" i="14" s="1"/>
  <c r="AE47" i="14"/>
  <c r="AF47" i="14" s="1"/>
  <c r="AE48" i="14"/>
  <c r="AF48" i="14" s="1"/>
  <c r="AE49" i="14"/>
  <c r="AF49" i="14" s="1"/>
  <c r="AE50" i="14"/>
  <c r="AF50" i="14" s="1"/>
  <c r="AE51" i="14"/>
  <c r="AF51" i="14" s="1"/>
  <c r="AE52" i="14"/>
  <c r="AF52" i="14" s="1"/>
  <c r="AE53" i="14"/>
  <c r="AF53" i="14" s="1"/>
  <c r="AE54" i="14"/>
  <c r="AF54" i="14" s="1"/>
  <c r="AE55" i="14"/>
  <c r="AF55" i="14" s="1"/>
  <c r="AE56" i="14"/>
  <c r="AF56" i="14" s="1"/>
  <c r="AE57" i="14"/>
  <c r="AF57" i="14" s="1"/>
  <c r="AE58" i="14"/>
  <c r="AF58" i="14" s="1"/>
  <c r="AE59" i="14"/>
  <c r="AF59" i="14" s="1"/>
  <c r="AE60" i="14"/>
  <c r="AF60" i="14" s="1"/>
  <c r="AE61" i="14"/>
  <c r="AF61" i="14" s="1"/>
  <c r="AE62" i="14"/>
  <c r="AF62" i="14" s="1"/>
  <c r="AE63" i="14"/>
  <c r="AF63" i="14" s="1"/>
  <c r="AE64" i="14"/>
  <c r="AF64" i="14" s="1"/>
  <c r="AE65" i="14"/>
  <c r="AF65" i="14" s="1"/>
  <c r="AE66" i="14"/>
  <c r="AF66" i="14" s="1"/>
  <c r="AE67" i="14"/>
  <c r="AF67" i="14" s="1"/>
  <c r="AE68" i="14"/>
  <c r="AF68" i="14" s="1"/>
  <c r="AE69" i="14"/>
  <c r="AF69" i="14" s="1"/>
  <c r="AE70" i="14"/>
  <c r="AF70" i="14" s="1"/>
  <c r="AE71" i="14"/>
  <c r="AF71" i="14" s="1"/>
  <c r="AE72" i="14"/>
  <c r="AF72" i="14" s="1"/>
  <c r="AE73" i="14"/>
  <c r="AF73" i="14" s="1"/>
  <c r="AE74" i="14"/>
  <c r="AF74" i="14" s="1"/>
  <c r="AE75" i="14"/>
  <c r="AF75" i="14" s="1"/>
  <c r="AE76" i="14"/>
  <c r="AF76" i="14" s="1"/>
  <c r="AE77" i="14"/>
  <c r="AF77" i="14" s="1"/>
  <c r="AE78" i="14"/>
  <c r="AF78" i="14" s="1"/>
  <c r="AE79" i="14"/>
  <c r="AF79" i="14" s="1"/>
  <c r="AE80" i="14"/>
  <c r="AF80" i="14" s="1"/>
  <c r="AE81" i="14"/>
  <c r="AF81" i="14" s="1"/>
  <c r="AE82" i="14"/>
  <c r="AF82" i="14" s="1"/>
  <c r="AE83" i="14"/>
  <c r="AF83" i="14" s="1"/>
  <c r="AE84" i="14"/>
  <c r="AF84" i="14" s="1"/>
  <c r="AE85" i="14"/>
  <c r="AF85" i="14" s="1"/>
  <c r="AE86" i="14"/>
  <c r="AF86" i="14" s="1"/>
  <c r="AE87" i="14"/>
  <c r="AF87" i="14" s="1"/>
  <c r="AE88" i="14"/>
  <c r="AF88" i="14" s="1"/>
  <c r="AE89" i="14"/>
  <c r="AF89" i="14" s="1"/>
  <c r="AE90" i="14"/>
  <c r="AF90" i="14" s="1"/>
  <c r="AE91" i="14"/>
  <c r="AF91" i="14" s="1"/>
  <c r="AE92" i="14"/>
  <c r="AF92" i="14" s="1"/>
  <c r="AE93" i="14"/>
  <c r="AF93" i="14" s="1"/>
  <c r="AE94" i="14"/>
  <c r="AF94" i="14" s="1"/>
  <c r="AE95" i="14"/>
  <c r="AF95" i="14" s="1"/>
  <c r="AE96" i="14"/>
  <c r="AF96" i="14" s="1"/>
  <c r="AE17" i="14"/>
  <c r="AF17" i="14" s="1"/>
  <c r="W96" i="14"/>
  <c r="W94" i="14"/>
  <c r="W93" i="14"/>
  <c r="W92" i="14"/>
  <c r="W90" i="14"/>
  <c r="W89" i="14"/>
  <c r="W88" i="14"/>
  <c r="W86" i="14"/>
  <c r="W85" i="14"/>
  <c r="W84" i="14"/>
  <c r="W82" i="14"/>
  <c r="W81" i="14"/>
  <c r="W80" i="14"/>
  <c r="W79" i="14"/>
  <c r="W78" i="14"/>
  <c r="W77" i="14"/>
  <c r="W76" i="14"/>
  <c r="W75" i="14"/>
  <c r="W74" i="14"/>
  <c r="W73" i="14"/>
  <c r="W72" i="14"/>
  <c r="W71" i="14"/>
  <c r="W70" i="14"/>
  <c r="W69" i="14"/>
  <c r="W68" i="14"/>
  <c r="W67" i="14"/>
  <c r="W66" i="14"/>
  <c r="W65" i="14"/>
  <c r="W64" i="14"/>
  <c r="W63" i="14"/>
  <c r="W62" i="14"/>
  <c r="W61" i="14"/>
  <c r="W60" i="14"/>
  <c r="W59" i="14"/>
  <c r="W58" i="14"/>
  <c r="W57" i="14"/>
  <c r="W56" i="14"/>
  <c r="W55" i="14"/>
  <c r="W54" i="14"/>
  <c r="W53" i="14"/>
  <c r="W52" i="14"/>
  <c r="W51" i="14"/>
  <c r="W50" i="14"/>
  <c r="W49" i="14"/>
  <c r="W48" i="14"/>
  <c r="W47" i="14"/>
  <c r="W46" i="14"/>
  <c r="W45" i="14"/>
  <c r="W44" i="14"/>
  <c r="W43" i="14"/>
  <c r="W42" i="14"/>
  <c r="W41" i="14"/>
  <c r="W40" i="14"/>
  <c r="W39" i="14"/>
  <c r="W38" i="14"/>
  <c r="W37" i="14"/>
  <c r="W36" i="14"/>
  <c r="W35" i="14"/>
  <c r="W34" i="14"/>
  <c r="W33" i="14"/>
  <c r="W32" i="14"/>
  <c r="W31" i="14"/>
  <c r="W30" i="14"/>
  <c r="W29" i="14"/>
  <c r="W28" i="14"/>
  <c r="W27" i="14"/>
  <c r="W26" i="14"/>
  <c r="W25" i="14"/>
  <c r="W24" i="14"/>
  <c r="W23" i="14"/>
  <c r="W22" i="14"/>
  <c r="W21" i="14"/>
  <c r="W20" i="14"/>
  <c r="W19" i="14"/>
  <c r="E18" i="14"/>
  <c r="W18" i="14" s="1"/>
  <c r="E17" i="14"/>
  <c r="E97" i="14" l="1" a="1"/>
  <c r="E97" i="14" s="1"/>
  <c r="AF17" i="16"/>
  <c r="AF97" i="16" s="1"/>
  <c r="AE97" i="16"/>
  <c r="AV91" i="17"/>
  <c r="AV75" i="17"/>
  <c r="AV50" i="17"/>
  <c r="AW91" i="17"/>
  <c r="AW75" i="17"/>
  <c r="F96" i="17"/>
  <c r="H96" i="17" s="1"/>
  <c r="W96" i="17"/>
  <c r="AV96" i="17" s="1"/>
  <c r="W85" i="17"/>
  <c r="AV85" i="17" s="1"/>
  <c r="F85" i="17"/>
  <c r="H85" i="17" s="1"/>
  <c r="J85" i="17" s="1"/>
  <c r="F80" i="17"/>
  <c r="H80" i="17" s="1"/>
  <c r="W80" i="17"/>
  <c r="AV80" i="17" s="1"/>
  <c r="F69" i="17"/>
  <c r="H69" i="17" s="1"/>
  <c r="W69" i="17"/>
  <c r="AV69" i="17" s="1"/>
  <c r="W60" i="17"/>
  <c r="AV60" i="17" s="1"/>
  <c r="F60" i="17"/>
  <c r="H60" i="17" s="1"/>
  <c r="J60" i="17" s="1"/>
  <c r="F55" i="17"/>
  <c r="H55" i="17" s="1"/>
  <c r="W55" i="17"/>
  <c r="AV55" i="17" s="1"/>
  <c r="W44" i="17"/>
  <c r="AV44" i="17" s="1"/>
  <c r="F44" i="17"/>
  <c r="H44" i="17" s="1"/>
  <c r="J44" i="17" s="1"/>
  <c r="F39" i="17"/>
  <c r="H39" i="17" s="1"/>
  <c r="W39" i="17"/>
  <c r="AV39" i="17" s="1"/>
  <c r="W28" i="17"/>
  <c r="F28" i="17"/>
  <c r="H28" i="17" s="1"/>
  <c r="J28" i="17" s="1"/>
  <c r="AW96" i="17"/>
  <c r="AW80" i="17"/>
  <c r="AW74" i="17"/>
  <c r="AW58" i="17"/>
  <c r="AW42" i="17"/>
  <c r="F74" i="17"/>
  <c r="H74" i="17" s="1"/>
  <c r="W74" i="17"/>
  <c r="AV74" i="17" s="1"/>
  <c r="AW31" i="17"/>
  <c r="W93" i="17"/>
  <c r="F93" i="17"/>
  <c r="H93" i="17" s="1"/>
  <c r="J93" i="17" s="1"/>
  <c r="F88" i="17"/>
  <c r="H88" i="17" s="1"/>
  <c r="W88" i="17"/>
  <c r="W77" i="17"/>
  <c r="F77" i="17"/>
  <c r="H77" i="17" s="1"/>
  <c r="J77" i="17" s="1"/>
  <c r="F65" i="17"/>
  <c r="H65" i="17" s="1"/>
  <c r="W65" i="17"/>
  <c r="AV65" i="17" s="1"/>
  <c r="F63" i="17"/>
  <c r="H63" i="17" s="1"/>
  <c r="W63" i="17"/>
  <c r="W52" i="17"/>
  <c r="F52" i="17"/>
  <c r="H52" i="17" s="1"/>
  <c r="J52" i="17" s="1"/>
  <c r="F47" i="17"/>
  <c r="H47" i="17" s="1"/>
  <c r="W47" i="17"/>
  <c r="W36" i="17"/>
  <c r="AV36" i="17" s="1"/>
  <c r="F36" i="17"/>
  <c r="H36" i="17" s="1"/>
  <c r="J36" i="17" s="1"/>
  <c r="F31" i="17"/>
  <c r="H31" i="17" s="1"/>
  <c r="W31" i="17"/>
  <c r="AV31" i="17" s="1"/>
  <c r="AV22" i="17"/>
  <c r="AW85" i="17"/>
  <c r="AW69" i="17"/>
  <c r="AW66" i="17"/>
  <c r="AW60" i="17"/>
  <c r="AW50" i="17"/>
  <c r="AW44" i="17"/>
  <c r="AW34" i="17"/>
  <c r="AW28" i="17"/>
  <c r="F95" i="17"/>
  <c r="H95" i="17" s="1"/>
  <c r="J95" i="17" s="1"/>
  <c r="J90" i="17"/>
  <c r="F87" i="17"/>
  <c r="H87" i="17" s="1"/>
  <c r="J87" i="17" s="1"/>
  <c r="J82" i="17"/>
  <c r="F79" i="17"/>
  <c r="H79" i="17" s="1"/>
  <c r="J79" i="17" s="1"/>
  <c r="J74" i="17"/>
  <c r="F68" i="17"/>
  <c r="H68" i="17" s="1"/>
  <c r="J68" i="17" s="1"/>
  <c r="J65" i="17"/>
  <c r="J64" i="17"/>
  <c r="F62" i="17"/>
  <c r="H62" i="17" s="1"/>
  <c r="J62" i="17" s="1"/>
  <c r="F54" i="17"/>
  <c r="H54" i="17" s="1"/>
  <c r="J54" i="17" s="1"/>
  <c r="F46" i="17"/>
  <c r="H46" i="17" s="1"/>
  <c r="J46" i="17" s="1"/>
  <c r="F38" i="17"/>
  <c r="H38" i="17" s="1"/>
  <c r="J38" i="17" s="1"/>
  <c r="F30" i="17"/>
  <c r="H30" i="17" s="1"/>
  <c r="J30" i="17" s="1"/>
  <c r="F22" i="17"/>
  <c r="H22" i="17" s="1"/>
  <c r="J22" i="17" s="1"/>
  <c r="W90" i="17"/>
  <c r="AV90" i="17" s="1"/>
  <c r="W82" i="17"/>
  <c r="AV82" i="17" s="1"/>
  <c r="W71" i="17"/>
  <c r="AV71" i="17" s="1"/>
  <c r="W23" i="17"/>
  <c r="AV23" i="17" s="1"/>
  <c r="J66" i="17"/>
  <c r="F20" i="17"/>
  <c r="H20" i="17" s="1"/>
  <c r="J20" i="17" s="1"/>
  <c r="W72" i="17"/>
  <c r="AV72" i="17" s="1"/>
  <c r="W64" i="17"/>
  <c r="AV64" i="17" s="1"/>
  <c r="W61" i="17"/>
  <c r="AV61" i="17" s="1"/>
  <c r="W53" i="17"/>
  <c r="AV53" i="17" s="1"/>
  <c r="W45" i="17"/>
  <c r="AV45" i="17" s="1"/>
  <c r="W37" i="17"/>
  <c r="AV37" i="17" s="1"/>
  <c r="W29" i="17"/>
  <c r="AV29" i="17" s="1"/>
  <c r="W21" i="17"/>
  <c r="AV21" i="17" s="1"/>
  <c r="W94" i="17"/>
  <c r="AV94" i="17" s="1"/>
  <c r="W86" i="17"/>
  <c r="AV86" i="17" s="1"/>
  <c r="W78" i="17"/>
  <c r="AV78" i="17" s="1"/>
  <c r="W67" i="17"/>
  <c r="AV67" i="17" s="1"/>
  <c r="W59" i="17"/>
  <c r="AV59" i="17" s="1"/>
  <c r="W51" i="17"/>
  <c r="AV51" i="17" s="1"/>
  <c r="W43" i="17"/>
  <c r="AV43" i="17" s="1"/>
  <c r="W35" i="17"/>
  <c r="AV35" i="17" s="1"/>
  <c r="W27" i="17"/>
  <c r="AV27" i="17" s="1"/>
  <c r="W19" i="17"/>
  <c r="AV19" i="17" s="1"/>
  <c r="E97" i="17" a="1"/>
  <c r="E97" i="17" s="1"/>
  <c r="J89" i="17"/>
  <c r="J81" i="17"/>
  <c r="J73" i="17"/>
  <c r="J72" i="17"/>
  <c r="J70" i="17"/>
  <c r="J56" i="17"/>
  <c r="J48" i="17"/>
  <c r="J40" i="17"/>
  <c r="J32" i="17"/>
  <c r="J24" i="17"/>
  <c r="AF17" i="17"/>
  <c r="AF97" i="17" s="1"/>
  <c r="AE97" i="17"/>
  <c r="W92" i="17"/>
  <c r="AV92" i="17" s="1"/>
  <c r="W84" i="17"/>
  <c r="AV84" i="17" s="1"/>
  <c r="W76" i="17"/>
  <c r="AV76" i="17" s="1"/>
  <c r="W73" i="17"/>
  <c r="AV73" i="17" s="1"/>
  <c r="W57" i="17"/>
  <c r="AV57" i="17" s="1"/>
  <c r="W49" i="17"/>
  <c r="AV49" i="17" s="1"/>
  <c r="W41" i="17"/>
  <c r="AV41" i="17" s="1"/>
  <c r="W33" i="17"/>
  <c r="AV33" i="17" s="1"/>
  <c r="W25" i="17"/>
  <c r="AV25" i="17" s="1"/>
  <c r="F17" i="17"/>
  <c r="AW17" i="17" s="1"/>
  <c r="W17" i="17"/>
  <c r="F18" i="17"/>
  <c r="H18" i="17" s="1"/>
  <c r="J18" i="17" s="1"/>
  <c r="W18" i="17"/>
  <c r="AV18" i="17" s="1"/>
  <c r="AW18" i="17"/>
  <c r="W17" i="16"/>
  <c r="W97" i="16" s="1"/>
  <c r="J96" i="17"/>
  <c r="J92" i="17"/>
  <c r="J88" i="17"/>
  <c r="J84" i="17"/>
  <c r="J80" i="17"/>
  <c r="J76" i="17"/>
  <c r="J69" i="17"/>
  <c r="J61" i="17"/>
  <c r="J59" i="17"/>
  <c r="J57" i="17"/>
  <c r="J55" i="17"/>
  <c r="J53" i="17"/>
  <c r="J51" i="17"/>
  <c r="J49" i="17"/>
  <c r="J47" i="17"/>
  <c r="J45" i="17"/>
  <c r="J43" i="17"/>
  <c r="J41" i="17"/>
  <c r="J39" i="17"/>
  <c r="J37" i="17"/>
  <c r="J35" i="17"/>
  <c r="J33" i="17"/>
  <c r="J31" i="17"/>
  <c r="J29" i="17"/>
  <c r="J27" i="17"/>
  <c r="J25" i="17"/>
  <c r="J23" i="17"/>
  <c r="J21" i="17"/>
  <c r="J19" i="17"/>
  <c r="J67" i="17"/>
  <c r="J71" i="17"/>
  <c r="J63" i="17"/>
  <c r="W17" i="14"/>
  <c r="F19" i="14"/>
  <c r="H19" i="14" s="1"/>
  <c r="J19" i="14" s="1"/>
  <c r="AW88" i="17" l="1"/>
  <c r="AV47" i="17"/>
  <c r="AV54" i="17"/>
  <c r="AV79" i="17"/>
  <c r="AV93" i="17"/>
  <c r="AW38" i="17"/>
  <c r="AW79" i="17"/>
  <c r="AW20" i="17"/>
  <c r="AV28" i="17"/>
  <c r="AW55" i="17"/>
  <c r="AW87" i="17"/>
  <c r="AV17" i="17"/>
  <c r="W97" i="17"/>
  <c r="AV20" i="17"/>
  <c r="AV63" i="17"/>
  <c r="AV68" i="17"/>
  <c r="AV88" i="17"/>
  <c r="AV95" i="17"/>
  <c r="AW47" i="17"/>
  <c r="AW95" i="17"/>
  <c r="AW36" i="17"/>
  <c r="AW68" i="17"/>
  <c r="AW93" i="17"/>
  <c r="AV30" i="17"/>
  <c r="AW30" i="17"/>
  <c r="AW62" i="17"/>
  <c r="H17" i="17"/>
  <c r="J17" i="17" s="1"/>
  <c r="F97" i="17" a="1"/>
  <c r="F97" i="17" s="1"/>
  <c r="AW22" i="17"/>
  <c r="AW54" i="17"/>
  <c r="AV46" i="17"/>
  <c r="AV87" i="17"/>
  <c r="AW39" i="17"/>
  <c r="AW65" i="17"/>
  <c r="AV38" i="17"/>
  <c r="AV52" i="17"/>
  <c r="AV77" i="17"/>
  <c r="AW63" i="17"/>
  <c r="AW52" i="17"/>
  <c r="AW77" i="17"/>
  <c r="AV62" i="17"/>
  <c r="AW46" i="17"/>
  <c r="AV19" i="14"/>
  <c r="E10" i="17"/>
  <c r="AI17" i="17"/>
  <c r="D10" i="17"/>
  <c r="D14" i="13"/>
  <c r="D10" i="16"/>
  <c r="C7" i="13"/>
  <c r="C6" i="13"/>
  <c r="C5" i="13"/>
  <c r="C4" i="13"/>
  <c r="C3" i="13"/>
  <c r="C8" i="13"/>
  <c r="D10" i="14"/>
  <c r="AS14" i="17"/>
  <c r="AS14" i="16"/>
  <c r="AK96" i="17"/>
  <c r="AJ96" i="17"/>
  <c r="AK95" i="17"/>
  <c r="AJ95" i="17"/>
  <c r="AK94" i="17"/>
  <c r="AJ94" i="17"/>
  <c r="AK93" i="17"/>
  <c r="AK92" i="17"/>
  <c r="AJ92" i="17"/>
  <c r="AK91" i="17"/>
  <c r="AJ91" i="17"/>
  <c r="AL91" i="17" s="1"/>
  <c r="AK90" i="17"/>
  <c r="AJ90" i="17"/>
  <c r="AK89" i="17"/>
  <c r="AJ89" i="17"/>
  <c r="AK88" i="17"/>
  <c r="AJ88" i="17"/>
  <c r="AK87" i="17"/>
  <c r="AJ87" i="17"/>
  <c r="AL87" i="17" s="1"/>
  <c r="AK86" i="17"/>
  <c r="AJ86" i="17"/>
  <c r="AK85" i="17"/>
  <c r="AK84" i="17"/>
  <c r="AK83" i="17"/>
  <c r="AK82" i="17"/>
  <c r="AJ82" i="17"/>
  <c r="AK81" i="17"/>
  <c r="AJ81" i="17"/>
  <c r="AK80" i="17"/>
  <c r="AK79" i="17"/>
  <c r="AJ79" i="17"/>
  <c r="AK78" i="17"/>
  <c r="AK77" i="17"/>
  <c r="AJ77" i="17"/>
  <c r="AK76" i="17"/>
  <c r="AJ76" i="17"/>
  <c r="AK75" i="17"/>
  <c r="AK74" i="17"/>
  <c r="AJ74" i="17"/>
  <c r="AK73" i="17"/>
  <c r="AJ73" i="17"/>
  <c r="AK72" i="17"/>
  <c r="AJ72" i="17"/>
  <c r="AK71" i="17"/>
  <c r="AJ71" i="17"/>
  <c r="AK70" i="17"/>
  <c r="AK69" i="17"/>
  <c r="AJ69" i="17"/>
  <c r="AK68" i="17"/>
  <c r="AJ68" i="17"/>
  <c r="AK67" i="17"/>
  <c r="AK66" i="17"/>
  <c r="AK65" i="17"/>
  <c r="AK64" i="17"/>
  <c r="AJ64" i="17"/>
  <c r="AK63" i="17"/>
  <c r="AJ63" i="17"/>
  <c r="AK62" i="17"/>
  <c r="AK61" i="17"/>
  <c r="AJ61" i="17"/>
  <c r="AK60" i="17"/>
  <c r="AJ60" i="17"/>
  <c r="AK59" i="17"/>
  <c r="AJ59" i="17"/>
  <c r="AK58" i="17"/>
  <c r="AJ58" i="17"/>
  <c r="AK57" i="17"/>
  <c r="AJ57" i="17"/>
  <c r="AK56" i="17"/>
  <c r="AK55" i="17"/>
  <c r="AJ55" i="17"/>
  <c r="AK54" i="17"/>
  <c r="AK53" i="17"/>
  <c r="AJ53" i="17"/>
  <c r="AK52" i="17"/>
  <c r="AJ52" i="17"/>
  <c r="AK51" i="17"/>
  <c r="AJ51" i="17"/>
  <c r="AK50" i="17"/>
  <c r="AJ50" i="17"/>
  <c r="AK49" i="17"/>
  <c r="AJ49" i="17"/>
  <c r="AK48" i="17"/>
  <c r="AK47" i="17"/>
  <c r="AJ47" i="17"/>
  <c r="AL47" i="17" s="1"/>
  <c r="AK46" i="17"/>
  <c r="AK45" i="17"/>
  <c r="AJ45" i="17"/>
  <c r="AK44" i="17"/>
  <c r="AJ44" i="17"/>
  <c r="AK43" i="17"/>
  <c r="AK42" i="17"/>
  <c r="AK41" i="17"/>
  <c r="AK40" i="17"/>
  <c r="AJ40" i="17"/>
  <c r="AK39" i="17"/>
  <c r="AJ39" i="17"/>
  <c r="AL39" i="17" s="1"/>
  <c r="AK38" i="17"/>
  <c r="AK37" i="17"/>
  <c r="AK36" i="17"/>
  <c r="AJ36" i="17"/>
  <c r="AK35" i="17"/>
  <c r="AK34" i="17"/>
  <c r="AJ34" i="17"/>
  <c r="AK33" i="17"/>
  <c r="AK32" i="17"/>
  <c r="AK31" i="17"/>
  <c r="AJ31" i="17"/>
  <c r="AK30" i="17"/>
  <c r="AK29" i="17"/>
  <c r="AJ29" i="17"/>
  <c r="AK28" i="17"/>
  <c r="AK27" i="17"/>
  <c r="AK26" i="17"/>
  <c r="AJ26" i="17"/>
  <c r="AK25" i="17"/>
  <c r="AJ25" i="17"/>
  <c r="AK24" i="17"/>
  <c r="AJ24" i="17"/>
  <c r="AK23" i="17"/>
  <c r="AK22" i="17"/>
  <c r="AK21" i="17"/>
  <c r="AK20" i="17"/>
  <c r="AK19" i="17"/>
  <c r="AJ19" i="17"/>
  <c r="AK18" i="17"/>
  <c r="AK17" i="17"/>
  <c r="P17" i="17"/>
  <c r="P18" i="17"/>
  <c r="P19" i="17" s="1"/>
  <c r="P20" i="17" s="1"/>
  <c r="P21" i="17" s="1"/>
  <c r="P22" i="17" s="1"/>
  <c r="P23" i="17" s="1"/>
  <c r="P24" i="17" s="1"/>
  <c r="P25" i="17" s="1"/>
  <c r="P26" i="17" s="1"/>
  <c r="P27" i="17" s="1"/>
  <c r="P28" i="17" s="1"/>
  <c r="P29" i="17" s="1"/>
  <c r="P30" i="17" s="1"/>
  <c r="P31" i="17" s="1"/>
  <c r="P32" i="17" s="1"/>
  <c r="P33" i="17" s="1"/>
  <c r="P34" i="17" s="1"/>
  <c r="P35" i="17" s="1"/>
  <c r="P36" i="17" s="1"/>
  <c r="P37" i="17" s="1"/>
  <c r="P38" i="17" s="1"/>
  <c r="P39" i="17" s="1"/>
  <c r="P40" i="17" s="1"/>
  <c r="P41" i="17" s="1"/>
  <c r="P42" i="17" s="1"/>
  <c r="P43" i="17" s="1"/>
  <c r="P44" i="17" s="1"/>
  <c r="P45" i="17" s="1"/>
  <c r="P46" i="17" s="1"/>
  <c r="P47" i="17" s="1"/>
  <c r="P48" i="17" s="1"/>
  <c r="P49" i="17" s="1"/>
  <c r="P50" i="17" s="1"/>
  <c r="P51" i="17" s="1"/>
  <c r="P52" i="17" s="1"/>
  <c r="P53" i="17" s="1"/>
  <c r="P54" i="17" s="1"/>
  <c r="P55" i="17" s="1"/>
  <c r="P56" i="17" s="1"/>
  <c r="P57" i="17" s="1"/>
  <c r="P58" i="17" s="1"/>
  <c r="P59" i="17" s="1"/>
  <c r="P60" i="17" s="1"/>
  <c r="P61" i="17" s="1"/>
  <c r="P62" i="17" s="1"/>
  <c r="P63" i="17" s="1"/>
  <c r="P64" i="17" s="1"/>
  <c r="P65" i="17" s="1"/>
  <c r="P66" i="17" s="1"/>
  <c r="P67" i="17" s="1"/>
  <c r="P68" i="17" s="1"/>
  <c r="P69" i="17" s="1"/>
  <c r="P70" i="17" s="1"/>
  <c r="P71" i="17" s="1"/>
  <c r="P72" i="17" s="1"/>
  <c r="P73" i="17" s="1"/>
  <c r="P74" i="17" s="1"/>
  <c r="P75" i="17" s="1"/>
  <c r="P76" i="17" s="1"/>
  <c r="P77" i="17" s="1"/>
  <c r="P78" i="17" s="1"/>
  <c r="P79" i="17" s="1"/>
  <c r="P80" i="17" s="1"/>
  <c r="P81" i="17" s="1"/>
  <c r="P82" i="17" s="1"/>
  <c r="P83" i="17" s="1"/>
  <c r="P84" i="17" s="1"/>
  <c r="P85" i="17" s="1"/>
  <c r="P86" i="17" s="1"/>
  <c r="P87" i="17" s="1"/>
  <c r="P88" i="17" s="1"/>
  <c r="P89" i="17" s="1"/>
  <c r="P90" i="17" s="1"/>
  <c r="P91" i="17" s="1"/>
  <c r="P92" i="17" s="1"/>
  <c r="P93" i="17" s="1"/>
  <c r="P94" i="17" s="1"/>
  <c r="P95" i="17" s="1"/>
  <c r="P96" i="17" s="1"/>
  <c r="P97" i="17" s="1"/>
  <c r="M17" i="17"/>
  <c r="A17" i="17"/>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S15" i="17"/>
  <c r="A13" i="17" s="1"/>
  <c r="M1" i="17"/>
  <c r="AK96" i="16"/>
  <c r="AJ96" i="16"/>
  <c r="AL96" i="16" s="1"/>
  <c r="AK95" i="16"/>
  <c r="AK94" i="16"/>
  <c r="F94" i="16"/>
  <c r="AK93" i="16"/>
  <c r="F93" i="16"/>
  <c r="AK92" i="16"/>
  <c r="AJ92" i="16"/>
  <c r="AK91" i="16"/>
  <c r="F91" i="16"/>
  <c r="AK90" i="16"/>
  <c r="F90" i="16"/>
  <c r="AK89" i="16"/>
  <c r="F89" i="16"/>
  <c r="AK88" i="16"/>
  <c r="AJ88" i="16"/>
  <c r="AK87" i="16"/>
  <c r="F87" i="16"/>
  <c r="AJ87" i="16"/>
  <c r="AL87" i="16" s="1"/>
  <c r="AK86" i="16"/>
  <c r="F86" i="16"/>
  <c r="AK85" i="16"/>
  <c r="F85" i="16"/>
  <c r="AK84" i="16"/>
  <c r="AJ84" i="16"/>
  <c r="AK83" i="16"/>
  <c r="F83" i="16"/>
  <c r="AK82" i="16"/>
  <c r="F82" i="16"/>
  <c r="AK81" i="16"/>
  <c r="AJ81" i="16"/>
  <c r="AK80" i="16"/>
  <c r="AK79" i="16"/>
  <c r="F79" i="16"/>
  <c r="AK78" i="16"/>
  <c r="AJ78" i="16"/>
  <c r="AK77" i="16"/>
  <c r="F77" i="16"/>
  <c r="AK76" i="16"/>
  <c r="AJ76" i="16"/>
  <c r="AL76" i="16" s="1"/>
  <c r="AK75" i="16"/>
  <c r="AJ75" i="16"/>
  <c r="AL75" i="16" s="1"/>
  <c r="AK74" i="16"/>
  <c r="F74" i="16"/>
  <c r="AK73" i="16"/>
  <c r="AK72" i="16"/>
  <c r="AJ72" i="16"/>
  <c r="AK71" i="16"/>
  <c r="F71" i="16"/>
  <c r="AK70" i="16"/>
  <c r="F70" i="16"/>
  <c r="AJ70" i="16"/>
  <c r="AK69" i="16"/>
  <c r="AJ69" i="16"/>
  <c r="AK68" i="16"/>
  <c r="AJ68" i="16"/>
  <c r="AL68" i="16" s="1"/>
  <c r="AK67" i="16"/>
  <c r="AJ67" i="16"/>
  <c r="AL67" i="16" s="1"/>
  <c r="AK66" i="16"/>
  <c r="F66" i="16"/>
  <c r="AK65" i="16"/>
  <c r="AK64" i="16"/>
  <c r="F64" i="16"/>
  <c r="AK63" i="16"/>
  <c r="F63" i="16"/>
  <c r="AJ63" i="16"/>
  <c r="AL63" i="16" s="1"/>
  <c r="AK62" i="16"/>
  <c r="AK61" i="16"/>
  <c r="AJ61" i="16"/>
  <c r="AK60" i="16"/>
  <c r="F60" i="16"/>
  <c r="AK59" i="16"/>
  <c r="AJ59" i="16"/>
  <c r="AL59" i="16"/>
  <c r="AK58" i="16"/>
  <c r="AJ58" i="16"/>
  <c r="AK57" i="16"/>
  <c r="AK56" i="16"/>
  <c r="F56" i="16"/>
  <c r="AK55" i="16"/>
  <c r="F55" i="16"/>
  <c r="AK54" i="16"/>
  <c r="AK53" i="16"/>
  <c r="AJ53" i="16"/>
  <c r="AL53" i="16" s="1"/>
  <c r="AK52" i="16"/>
  <c r="AJ52" i="16"/>
  <c r="AL52" i="16" s="1"/>
  <c r="AK51" i="16"/>
  <c r="AJ51" i="16"/>
  <c r="AL51" i="16" s="1"/>
  <c r="AK50" i="16"/>
  <c r="AJ50" i="16"/>
  <c r="AK49" i="16"/>
  <c r="AK48" i="16"/>
  <c r="AJ48" i="16"/>
  <c r="AK47" i="16"/>
  <c r="AJ47" i="16"/>
  <c r="AK46" i="16"/>
  <c r="AK45" i="16"/>
  <c r="AJ45" i="16"/>
  <c r="AL45" i="16" s="1"/>
  <c r="AK44" i="16"/>
  <c r="F44" i="16"/>
  <c r="AK43" i="16"/>
  <c r="F43" i="16"/>
  <c r="AJ43" i="16"/>
  <c r="AL43" i="16" s="1"/>
  <c r="AK42" i="16"/>
  <c r="AK41" i="16"/>
  <c r="AK40" i="16"/>
  <c r="F40" i="16"/>
  <c r="AK39" i="16"/>
  <c r="AJ39" i="16"/>
  <c r="AK38" i="16"/>
  <c r="AK37" i="16"/>
  <c r="AJ37" i="16"/>
  <c r="AL37" i="16" s="1"/>
  <c r="AK36" i="16"/>
  <c r="AK35" i="16"/>
  <c r="AJ35" i="16"/>
  <c r="AK34" i="16"/>
  <c r="AJ34" i="16"/>
  <c r="AK33" i="16"/>
  <c r="F33" i="16"/>
  <c r="AK32" i="16"/>
  <c r="AJ32" i="16"/>
  <c r="AK31" i="16"/>
  <c r="AJ31" i="16"/>
  <c r="AK30" i="16"/>
  <c r="F30" i="16"/>
  <c r="AJ30" i="16"/>
  <c r="AL30" i="16" s="1"/>
  <c r="AK29" i="16"/>
  <c r="AJ29" i="16"/>
  <c r="AL29" i="16" s="1"/>
  <c r="AK28" i="16"/>
  <c r="AK27" i="16"/>
  <c r="F27" i="16"/>
  <c r="AJ27" i="16"/>
  <c r="AK26" i="16"/>
  <c r="F26" i="16"/>
  <c r="AK25" i="16"/>
  <c r="AJ25" i="16"/>
  <c r="AK24" i="16"/>
  <c r="AJ24" i="16"/>
  <c r="AK23" i="16"/>
  <c r="AK22" i="16"/>
  <c r="F22" i="16"/>
  <c r="AK21" i="16"/>
  <c r="F21" i="16"/>
  <c r="AK20" i="16"/>
  <c r="AK19" i="16"/>
  <c r="AJ19" i="16"/>
  <c r="AK18" i="16"/>
  <c r="F18" i="16"/>
  <c r="AK17" i="16"/>
  <c r="AI17" i="16"/>
  <c r="P17" i="16"/>
  <c r="P18" i="16" s="1"/>
  <c r="P19" i="16" s="1"/>
  <c r="P20" i="16" s="1"/>
  <c r="P21" i="16" s="1"/>
  <c r="P22" i="16" s="1"/>
  <c r="P23" i="16" s="1"/>
  <c r="P24" i="16" s="1"/>
  <c r="P25" i="16" s="1"/>
  <c r="P26" i="16" s="1"/>
  <c r="P27" i="16" s="1"/>
  <c r="P28" i="16" s="1"/>
  <c r="P29" i="16" s="1"/>
  <c r="P30" i="16" s="1"/>
  <c r="P31" i="16" s="1"/>
  <c r="P32" i="16" s="1"/>
  <c r="P33" i="16" s="1"/>
  <c r="P34" i="16" s="1"/>
  <c r="P35" i="16" s="1"/>
  <c r="P36" i="16" s="1"/>
  <c r="P37" i="16" s="1"/>
  <c r="P38" i="16" s="1"/>
  <c r="P39" i="16" s="1"/>
  <c r="P40" i="16" s="1"/>
  <c r="P41" i="16" s="1"/>
  <c r="P42" i="16" s="1"/>
  <c r="P43" i="16" s="1"/>
  <c r="P44" i="16" s="1"/>
  <c r="P45" i="16" s="1"/>
  <c r="P46" i="16" s="1"/>
  <c r="P47" i="16" s="1"/>
  <c r="P48" i="16" s="1"/>
  <c r="P49" i="16" s="1"/>
  <c r="P50" i="16" s="1"/>
  <c r="P51" i="16" s="1"/>
  <c r="P52" i="16" s="1"/>
  <c r="P53" i="16" s="1"/>
  <c r="P54" i="16" s="1"/>
  <c r="P55" i="16" s="1"/>
  <c r="P56" i="16" s="1"/>
  <c r="P57" i="16" s="1"/>
  <c r="P58" i="16" s="1"/>
  <c r="P59" i="16" s="1"/>
  <c r="P60" i="16" s="1"/>
  <c r="P61" i="16" s="1"/>
  <c r="P62" i="16" s="1"/>
  <c r="P63" i="16" s="1"/>
  <c r="P64" i="16" s="1"/>
  <c r="P65" i="16" s="1"/>
  <c r="P66" i="16" s="1"/>
  <c r="P67" i="16" s="1"/>
  <c r="P68" i="16" s="1"/>
  <c r="P69" i="16" s="1"/>
  <c r="P70" i="16" s="1"/>
  <c r="P71" i="16" s="1"/>
  <c r="P72" i="16" s="1"/>
  <c r="P73" i="16" s="1"/>
  <c r="P74" i="16" s="1"/>
  <c r="P75" i="16" s="1"/>
  <c r="P76" i="16" s="1"/>
  <c r="P77" i="16" s="1"/>
  <c r="P78" i="16" s="1"/>
  <c r="P79" i="16" s="1"/>
  <c r="P80" i="16" s="1"/>
  <c r="P81" i="16" s="1"/>
  <c r="P82" i="16" s="1"/>
  <c r="P83" i="16" s="1"/>
  <c r="P84" i="16" s="1"/>
  <c r="P85" i="16" s="1"/>
  <c r="P86" i="16" s="1"/>
  <c r="P87" i="16" s="1"/>
  <c r="P88" i="16" s="1"/>
  <c r="P89" i="16" s="1"/>
  <c r="P90" i="16" s="1"/>
  <c r="P91" i="16" s="1"/>
  <c r="P92" i="16" s="1"/>
  <c r="P93" i="16" s="1"/>
  <c r="P94" i="16" s="1"/>
  <c r="P95" i="16" s="1"/>
  <c r="P96" i="16" s="1"/>
  <c r="P97" i="16" s="1"/>
  <c r="M17" i="16"/>
  <c r="A17" i="16"/>
  <c r="A18" i="16" s="1"/>
  <c r="A19" i="16" s="1"/>
  <c r="A20" i="16" s="1"/>
  <c r="A21" i="16" s="1"/>
  <c r="A22" i="16" s="1"/>
  <c r="A23" i="16" s="1"/>
  <c r="A24" i="16" s="1"/>
  <c r="A25" i="16" s="1"/>
  <c r="A26" i="16" s="1"/>
  <c r="A27" i="16" s="1"/>
  <c r="A28" i="16" s="1"/>
  <c r="A29" i="16" s="1"/>
  <c r="A30" i="16" s="1"/>
  <c r="A31" i="16" s="1"/>
  <c r="A32" i="16" s="1"/>
  <c r="A33" i="16" s="1"/>
  <c r="A34" i="16" s="1"/>
  <c r="A35" i="16" s="1"/>
  <c r="A36" i="16" s="1"/>
  <c r="A37" i="16" s="1"/>
  <c r="A38" i="16" s="1"/>
  <c r="A39" i="16" s="1"/>
  <c r="A40" i="16" s="1"/>
  <c r="A41" i="16" s="1"/>
  <c r="A42" i="16" s="1"/>
  <c r="A43" i="16" s="1"/>
  <c r="A44" i="16" s="1"/>
  <c r="A45" i="16" s="1"/>
  <c r="A46" i="16" s="1"/>
  <c r="A47" i="16" s="1"/>
  <c r="A48" i="16" s="1"/>
  <c r="A49" i="16" s="1"/>
  <c r="A50" i="16" s="1"/>
  <c r="A51" i="16" s="1"/>
  <c r="A52" i="16" s="1"/>
  <c r="A53" i="16" s="1"/>
  <c r="A54" i="16" s="1"/>
  <c r="A55" i="16" s="1"/>
  <c r="A56" i="16" s="1"/>
  <c r="A57" i="16" s="1"/>
  <c r="A58" i="16" s="1"/>
  <c r="A59" i="16" s="1"/>
  <c r="A60" i="16" s="1"/>
  <c r="A61" i="16" s="1"/>
  <c r="A62" i="16" s="1"/>
  <c r="A63" i="16" s="1"/>
  <c r="A64" i="16" s="1"/>
  <c r="A65" i="16" s="1"/>
  <c r="A66" i="16" s="1"/>
  <c r="A67" i="16" s="1"/>
  <c r="A68" i="16" s="1"/>
  <c r="A69" i="16" s="1"/>
  <c r="A70" i="16" s="1"/>
  <c r="A71" i="16" s="1"/>
  <c r="A72" i="16" s="1"/>
  <c r="A73" i="16" s="1"/>
  <c r="A74" i="16" s="1"/>
  <c r="A75" i="16" s="1"/>
  <c r="A76" i="16" s="1"/>
  <c r="A77" i="16" s="1"/>
  <c r="A78" i="16" s="1"/>
  <c r="A79" i="16" s="1"/>
  <c r="A80" i="16" s="1"/>
  <c r="A81" i="16" s="1"/>
  <c r="A82" i="16" s="1"/>
  <c r="A83" i="16" s="1"/>
  <c r="A84" i="16" s="1"/>
  <c r="A85" i="16" s="1"/>
  <c r="A86" i="16" s="1"/>
  <c r="A87" i="16" s="1"/>
  <c r="A88" i="16" s="1"/>
  <c r="A89" i="16" s="1"/>
  <c r="A90" i="16" s="1"/>
  <c r="A91" i="16" s="1"/>
  <c r="A92" i="16" s="1"/>
  <c r="A93" i="16" s="1"/>
  <c r="A94" i="16" s="1"/>
  <c r="A95" i="16" s="1"/>
  <c r="A96" i="16" s="1"/>
  <c r="AS15" i="16"/>
  <c r="A13" i="16" s="1"/>
  <c r="M1" i="16"/>
  <c r="D16" i="13"/>
  <c r="D13" i="13"/>
  <c r="AU15" i="14"/>
  <c r="AT15" i="14"/>
  <c r="AK96" i="14"/>
  <c r="F96" i="14"/>
  <c r="AK95" i="14"/>
  <c r="AJ95" i="14"/>
  <c r="AL95" i="14" s="1"/>
  <c r="AK94" i="14"/>
  <c r="AK93" i="14"/>
  <c r="AJ93" i="14"/>
  <c r="AK92" i="14"/>
  <c r="F92" i="14"/>
  <c r="AW92" i="14" s="1"/>
  <c r="AK91" i="14"/>
  <c r="AJ91" i="14"/>
  <c r="AK90" i="14"/>
  <c r="AJ90" i="14"/>
  <c r="AK89" i="14"/>
  <c r="AJ89" i="14"/>
  <c r="AK88" i="14"/>
  <c r="F88" i="14"/>
  <c r="AW88" i="14" s="1"/>
  <c r="AK87" i="14"/>
  <c r="AJ87" i="14"/>
  <c r="AK86" i="14"/>
  <c r="AK85" i="14"/>
  <c r="AJ85" i="14"/>
  <c r="AK84" i="14"/>
  <c r="F84" i="14"/>
  <c r="AW84" i="14" s="1"/>
  <c r="AK83" i="14"/>
  <c r="AK82" i="14"/>
  <c r="AJ82" i="14"/>
  <c r="AK81" i="14"/>
  <c r="AJ81" i="14"/>
  <c r="AK80" i="14"/>
  <c r="F80" i="14"/>
  <c r="AK79" i="14"/>
  <c r="AK78" i="14"/>
  <c r="AK77" i="14"/>
  <c r="AJ77" i="14"/>
  <c r="AK76" i="14"/>
  <c r="F76" i="14"/>
  <c r="AW76" i="14" s="1"/>
  <c r="AK75" i="14"/>
  <c r="AJ75" i="14"/>
  <c r="AK74" i="14"/>
  <c r="AJ74" i="14"/>
  <c r="AK73" i="14"/>
  <c r="AJ73" i="14"/>
  <c r="AK72" i="14"/>
  <c r="F72" i="14"/>
  <c r="AW72" i="14" s="1"/>
  <c r="AK71" i="14"/>
  <c r="AJ71" i="14"/>
  <c r="AK70" i="14"/>
  <c r="AJ70" i="14"/>
  <c r="AK69" i="14"/>
  <c r="AJ69" i="14"/>
  <c r="AK68" i="14"/>
  <c r="F68" i="14"/>
  <c r="AW68" i="14" s="1"/>
  <c r="AK67" i="14"/>
  <c r="AJ67" i="14"/>
  <c r="AK66" i="14"/>
  <c r="AJ66" i="14"/>
  <c r="AK65" i="14"/>
  <c r="AJ65" i="14"/>
  <c r="AK64" i="14"/>
  <c r="F64" i="14"/>
  <c r="AK63" i="14"/>
  <c r="AJ63" i="14"/>
  <c r="AK62" i="14"/>
  <c r="AK61" i="14"/>
  <c r="AJ61" i="14"/>
  <c r="AK60" i="14"/>
  <c r="F60" i="14"/>
  <c r="AW60" i="14" s="1"/>
  <c r="AK59" i="14"/>
  <c r="AJ59" i="14"/>
  <c r="AK58" i="14"/>
  <c r="F58" i="14"/>
  <c r="AK57" i="14"/>
  <c r="AK56" i="14"/>
  <c r="AK55" i="14"/>
  <c r="AK54" i="14"/>
  <c r="F54" i="14"/>
  <c r="AW54" i="14" s="1"/>
  <c r="AK53" i="14"/>
  <c r="AK52" i="14"/>
  <c r="AJ52" i="14"/>
  <c r="AK51" i="14"/>
  <c r="AJ51" i="14"/>
  <c r="AK50" i="14"/>
  <c r="F50" i="14"/>
  <c r="AK49" i="14"/>
  <c r="F49" i="14"/>
  <c r="AW49" i="14" s="1"/>
  <c r="AK48" i="14"/>
  <c r="AJ48" i="14"/>
  <c r="AK47" i="14"/>
  <c r="AJ47" i="14"/>
  <c r="AK46" i="14"/>
  <c r="AK45" i="14"/>
  <c r="F45" i="14"/>
  <c r="AW45" i="14" s="1"/>
  <c r="AK44" i="14"/>
  <c r="AJ44" i="14"/>
  <c r="AK43" i="14"/>
  <c r="AJ43" i="14"/>
  <c r="AK42" i="14"/>
  <c r="F42" i="14"/>
  <c r="AK41" i="14"/>
  <c r="F41" i="14"/>
  <c r="AK40" i="14"/>
  <c r="AJ40" i="14"/>
  <c r="AK39" i="14"/>
  <c r="AJ39" i="14"/>
  <c r="AK38" i="14"/>
  <c r="AJ38" i="14"/>
  <c r="AK37" i="14"/>
  <c r="AK36" i="14"/>
  <c r="AK35" i="14"/>
  <c r="AK34" i="14"/>
  <c r="AK33" i="14"/>
  <c r="AJ33" i="14"/>
  <c r="AK32" i="14"/>
  <c r="AK31" i="14"/>
  <c r="AK30" i="14"/>
  <c r="AJ30" i="14"/>
  <c r="AK29" i="14"/>
  <c r="AJ29" i="14"/>
  <c r="AK28" i="14"/>
  <c r="F28" i="14"/>
  <c r="AK27" i="14"/>
  <c r="F27" i="14"/>
  <c r="AK26" i="14"/>
  <c r="AK25" i="14"/>
  <c r="AK24" i="14"/>
  <c r="F24" i="14"/>
  <c r="AW24" i="14" s="1"/>
  <c r="AK23" i="14"/>
  <c r="F23" i="14"/>
  <c r="AK22" i="14"/>
  <c r="F22" i="14"/>
  <c r="AW22" i="14" s="1"/>
  <c r="AK21" i="14"/>
  <c r="AJ21" i="14"/>
  <c r="AK20" i="14"/>
  <c r="F20" i="14"/>
  <c r="AW20" i="14" s="1"/>
  <c r="AK19" i="14"/>
  <c r="AK18" i="14"/>
  <c r="AJ18" i="14"/>
  <c r="AK17" i="14"/>
  <c r="AI17" i="14"/>
  <c r="P17" i="14"/>
  <c r="P18" i="14" s="1"/>
  <c r="P19" i="14" s="1"/>
  <c r="P20" i="14" s="1"/>
  <c r="P21" i="14" s="1"/>
  <c r="P22" i="14" s="1"/>
  <c r="P23" i="14" s="1"/>
  <c r="P24" i="14" s="1"/>
  <c r="P25" i="14" s="1"/>
  <c r="P26" i="14" s="1"/>
  <c r="P27" i="14" s="1"/>
  <c r="P28" i="14" s="1"/>
  <c r="P29" i="14" s="1"/>
  <c r="P30" i="14" s="1"/>
  <c r="P31" i="14" s="1"/>
  <c r="P32" i="14" s="1"/>
  <c r="P33" i="14" s="1"/>
  <c r="P34" i="14" s="1"/>
  <c r="P35" i="14" s="1"/>
  <c r="P36" i="14" s="1"/>
  <c r="P37" i="14" s="1"/>
  <c r="P38" i="14" s="1"/>
  <c r="P39" i="14" s="1"/>
  <c r="P40" i="14" s="1"/>
  <c r="P41" i="14" s="1"/>
  <c r="P42" i="14" s="1"/>
  <c r="P43" i="14" s="1"/>
  <c r="P44" i="14" s="1"/>
  <c r="P45" i="14" s="1"/>
  <c r="P46" i="14" s="1"/>
  <c r="P47" i="14" s="1"/>
  <c r="P48" i="14" s="1"/>
  <c r="P49" i="14" s="1"/>
  <c r="P50" i="14" s="1"/>
  <c r="P51" i="14" s="1"/>
  <c r="P52" i="14" s="1"/>
  <c r="P53" i="14" s="1"/>
  <c r="P54" i="14" s="1"/>
  <c r="P55" i="14" s="1"/>
  <c r="P56" i="14" s="1"/>
  <c r="P57" i="14" s="1"/>
  <c r="P58" i="14" s="1"/>
  <c r="P59" i="14" s="1"/>
  <c r="P60" i="14" s="1"/>
  <c r="P61" i="14" s="1"/>
  <c r="P62" i="14" s="1"/>
  <c r="P63" i="14" s="1"/>
  <c r="P64" i="14" s="1"/>
  <c r="P65" i="14" s="1"/>
  <c r="P66" i="14" s="1"/>
  <c r="P67" i="14" s="1"/>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M17" i="14"/>
  <c r="AJ17" i="14"/>
  <c r="AL17" i="14" s="1"/>
  <c r="A17" i="14"/>
  <c r="A18" i="14" s="1"/>
  <c r="A19" i="14" s="1"/>
  <c r="A20" i="14" s="1"/>
  <c r="A21" i="14" s="1"/>
  <c r="A22" i="14" s="1"/>
  <c r="A23" i="14" s="1"/>
  <c r="A24" i="14" s="1"/>
  <c r="A25" i="14" s="1"/>
  <c r="A26" i="14" s="1"/>
  <c r="A27" i="14" s="1"/>
  <c r="A28" i="14" s="1"/>
  <c r="A29" i="14" s="1"/>
  <c r="A30" i="14" s="1"/>
  <c r="A31" i="14" s="1"/>
  <c r="A32" i="14" s="1"/>
  <c r="A33" i="14" s="1"/>
  <c r="A34" i="14" s="1"/>
  <c r="A35" i="14" s="1"/>
  <c r="A36" i="14" s="1"/>
  <c r="A37" i="14" s="1"/>
  <c r="A38" i="14" s="1"/>
  <c r="A39" i="14" s="1"/>
  <c r="A40" i="14" s="1"/>
  <c r="A41" i="14" s="1"/>
  <c r="A42" i="14" s="1"/>
  <c r="A43" i="14" s="1"/>
  <c r="A44" i="14" s="1"/>
  <c r="A45" i="14" s="1"/>
  <c r="A46" i="14" s="1"/>
  <c r="A47" i="14" s="1"/>
  <c r="A48" i="14" s="1"/>
  <c r="A49" i="14" s="1"/>
  <c r="A50" i="14" s="1"/>
  <c r="A51" i="14" s="1"/>
  <c r="A52" i="14" s="1"/>
  <c r="A53" i="14" s="1"/>
  <c r="A54" i="14" s="1"/>
  <c r="A55" i="14" s="1"/>
  <c r="A56" i="14" s="1"/>
  <c r="A57" i="14" s="1"/>
  <c r="A58" i="14" s="1"/>
  <c r="A59" i="14" s="1"/>
  <c r="A60" i="14" s="1"/>
  <c r="A61" i="14" s="1"/>
  <c r="A62" i="14" s="1"/>
  <c r="A63" i="14" s="1"/>
  <c r="A64" i="14" s="1"/>
  <c r="A65" i="14" s="1"/>
  <c r="A66" i="14" s="1"/>
  <c r="A67" i="14" s="1"/>
  <c r="A68" i="14" s="1"/>
  <c r="A69" i="14" s="1"/>
  <c r="A70" i="14" s="1"/>
  <c r="A71" i="14" s="1"/>
  <c r="A72" i="14" s="1"/>
  <c r="A73" i="14" s="1"/>
  <c r="A74" i="14" s="1"/>
  <c r="A75" i="14" s="1"/>
  <c r="A76" i="14" s="1"/>
  <c r="A77" i="14" s="1"/>
  <c r="A78" i="14" s="1"/>
  <c r="A79" i="14" s="1"/>
  <c r="A80" i="14" s="1"/>
  <c r="A81" i="14" s="1"/>
  <c r="A82" i="14" s="1"/>
  <c r="A83" i="14" s="1"/>
  <c r="A84" i="14" s="1"/>
  <c r="A85" i="14" s="1"/>
  <c r="A86" i="14" s="1"/>
  <c r="A87" i="14" s="1"/>
  <c r="A88" i="14" s="1"/>
  <c r="A89" i="14" s="1"/>
  <c r="A90" i="14" s="1"/>
  <c r="A91" i="14" s="1"/>
  <c r="A92" i="14" s="1"/>
  <c r="A93" i="14" s="1"/>
  <c r="A94" i="14" s="1"/>
  <c r="A95" i="14" s="1"/>
  <c r="A96" i="14" s="1"/>
  <c r="AS15" i="14"/>
  <c r="A13" i="14" s="1"/>
  <c r="AS14" i="14"/>
  <c r="M1" i="14"/>
  <c r="F48" i="14"/>
  <c r="AW48" i="14" s="1"/>
  <c r="F59" i="14"/>
  <c r="AW59" i="14" s="1"/>
  <c r="F65" i="14"/>
  <c r="F67" i="14"/>
  <c r="AW67" i="14" s="1"/>
  <c r="F89" i="14"/>
  <c r="F44" i="14"/>
  <c r="AW44" i="14" s="1"/>
  <c r="F53" i="14"/>
  <c r="AW53" i="14" s="1"/>
  <c r="F83" i="14"/>
  <c r="AW83" i="14" s="1"/>
  <c r="AJ92" i="14"/>
  <c r="AL92" i="14" s="1"/>
  <c r="F93" i="14"/>
  <c r="AW93" i="14" s="1"/>
  <c r="AJ27" i="14"/>
  <c r="AJ88" i="14"/>
  <c r="AJ26" i="14"/>
  <c r="AL26" i="14" s="1"/>
  <c r="AJ54" i="14"/>
  <c r="F87" i="14"/>
  <c r="F26" i="14"/>
  <c r="AW26" i="14" s="1"/>
  <c r="F29" i="14"/>
  <c r="AW29" i="14" s="1"/>
  <c r="F30" i="14"/>
  <c r="AW30" i="14" s="1"/>
  <c r="AJ53" i="14"/>
  <c r="AL53" i="14" s="1"/>
  <c r="AJ83" i="14"/>
  <c r="AL83" i="14" s="1"/>
  <c r="AJ84" i="14"/>
  <c r="AL84" i="14" s="1"/>
  <c r="F85" i="14"/>
  <c r="AW85" i="14" s="1"/>
  <c r="AJ60" i="14"/>
  <c r="F21" i="14"/>
  <c r="F34" i="14"/>
  <c r="F40" i="14"/>
  <c r="F61" i="14"/>
  <c r="AW61" i="14" s="1"/>
  <c r="F69" i="14"/>
  <c r="F71" i="14"/>
  <c r="AW71" i="14" s="1"/>
  <c r="AJ76" i="14"/>
  <c r="F77" i="14"/>
  <c r="AW77" i="14" s="1"/>
  <c r="AJ80" i="14"/>
  <c r="F81" i="14"/>
  <c r="AW81" i="14" s="1"/>
  <c r="AJ96" i="14"/>
  <c r="AL96" i="14" s="1"/>
  <c r="F25" i="14"/>
  <c r="F52" i="14"/>
  <c r="AW52" i="14" s="1"/>
  <c r="F63" i="14"/>
  <c r="AW63" i="14" s="1"/>
  <c r="F73" i="14"/>
  <c r="F75" i="14"/>
  <c r="AW75" i="14" s="1"/>
  <c r="F17" i="14"/>
  <c r="F37" i="14"/>
  <c r="AW37" i="14" s="1"/>
  <c r="F38" i="14"/>
  <c r="F39" i="14"/>
  <c r="AW39" i="14" s="1"/>
  <c r="F43" i="14"/>
  <c r="F47" i="14"/>
  <c r="F51" i="14"/>
  <c r="AJ41" i="14"/>
  <c r="AJ45" i="14"/>
  <c r="AJ49" i="14"/>
  <c r="AL49" i="14" s="1"/>
  <c r="AJ58" i="14"/>
  <c r="AJ42" i="14"/>
  <c r="AJ46" i="14"/>
  <c r="AJ50" i="14"/>
  <c r="AL50" i="14" s="1"/>
  <c r="F66" i="14"/>
  <c r="F70" i="14"/>
  <c r="F74" i="14"/>
  <c r="AJ78" i="14"/>
  <c r="AL78" i="14" s="1"/>
  <c r="F78" i="14"/>
  <c r="AW78" i="14" s="1"/>
  <c r="AJ68" i="14"/>
  <c r="AL68" i="14" s="1"/>
  <c r="AJ72" i="14"/>
  <c r="F91" i="14"/>
  <c r="AW91" i="14" s="1"/>
  <c r="F95" i="14"/>
  <c r="F82" i="14"/>
  <c r="F90" i="14"/>
  <c r="AW90" i="14" s="1"/>
  <c r="AL72" i="14"/>
  <c r="AJ64" i="14"/>
  <c r="AJ37" i="17"/>
  <c r="AL37" i="17" s="1"/>
  <c r="AJ66" i="17"/>
  <c r="F28" i="16"/>
  <c r="AJ28" i="16"/>
  <c r="F29" i="16"/>
  <c r="AJ33" i="16"/>
  <c r="AL33" i="16" s="1"/>
  <c r="F35" i="16"/>
  <c r="F39" i="16"/>
  <c r="F47" i="16"/>
  <c r="AJ66" i="16"/>
  <c r="F67" i="16"/>
  <c r="F78" i="16"/>
  <c r="AJ64" i="16"/>
  <c r="AL64" i="16" s="1"/>
  <c r="AJ82" i="16"/>
  <c r="AL82" i="16" s="1"/>
  <c r="F25" i="16"/>
  <c r="F31" i="16"/>
  <c r="F37" i="16"/>
  <c r="AJ40" i="16"/>
  <c r="AL40" i="16" s="1"/>
  <c r="F45" i="16"/>
  <c r="F51" i="16"/>
  <c r="F59" i="16"/>
  <c r="F75" i="16"/>
  <c r="AJ22" i="16"/>
  <c r="AL22" i="16" s="1"/>
  <c r="AJ56" i="16"/>
  <c r="AL56" i="16" s="1"/>
  <c r="AJ25" i="14"/>
  <c r="AL25" i="14" s="1"/>
  <c r="AJ27" i="17"/>
  <c r="AL27" i="17" s="1"/>
  <c r="AJ20" i="17"/>
  <c r="AL20" i="17" s="1"/>
  <c r="AJ28" i="17"/>
  <c r="AJ33" i="17"/>
  <c r="AL33" i="17" s="1"/>
  <c r="AJ18" i="17"/>
  <c r="AL18" i="17" s="1"/>
  <c r="AJ23" i="17"/>
  <c r="AL23" i="17" s="1"/>
  <c r="AJ17" i="17"/>
  <c r="AL17" i="17" s="1"/>
  <c r="AJ48" i="17"/>
  <c r="AL52" i="17"/>
  <c r="AJ56" i="17"/>
  <c r="AL56" i="17" s="1"/>
  <c r="AL71" i="17"/>
  <c r="AL51" i="17"/>
  <c r="AJ35" i="17"/>
  <c r="AJ43" i="17"/>
  <c r="AL43" i="17" s="1"/>
  <c r="AJ54" i="17"/>
  <c r="AL54" i="17" s="1"/>
  <c r="AJ30" i="17"/>
  <c r="AL30" i="17" s="1"/>
  <c r="AJ38" i="17"/>
  <c r="AL38" i="17" s="1"/>
  <c r="AJ41" i="17"/>
  <c r="AL41" i="17" s="1"/>
  <c r="AJ46" i="17"/>
  <c r="AL46" i="17"/>
  <c r="AJ62" i="17"/>
  <c r="AL62" i="17" s="1"/>
  <c r="AL66" i="17"/>
  <c r="AJ70" i="17"/>
  <c r="AL70" i="17" s="1"/>
  <c r="AL72" i="17"/>
  <c r="AJ67" i="17"/>
  <c r="AL67" i="17" s="1"/>
  <c r="AL68" i="17"/>
  <c r="AJ80" i="17"/>
  <c r="AL80" i="17" s="1"/>
  <c r="AJ85" i="17"/>
  <c r="AL90" i="17"/>
  <c r="AJ75" i="17"/>
  <c r="AL24" i="16"/>
  <c r="F24" i="16"/>
  <c r="AL28" i="16"/>
  <c r="AL27" i="16"/>
  <c r="F20" i="16"/>
  <c r="AJ20" i="16"/>
  <c r="AL20" i="16" s="1"/>
  <c r="AJ38" i="16"/>
  <c r="AL38" i="16" s="1"/>
  <c r="F38" i="16"/>
  <c r="AJ18" i="16"/>
  <c r="AL18" i="16" s="1"/>
  <c r="F23" i="16"/>
  <c r="AJ23" i="16"/>
  <c r="AJ26" i="16"/>
  <c r="AL26" i="16" s="1"/>
  <c r="F32" i="16"/>
  <c r="F36" i="16"/>
  <c r="AJ36" i="16"/>
  <c r="AL36" i="16" s="1"/>
  <c r="AL50" i="16"/>
  <c r="AJ17" i="16"/>
  <c r="AL17" i="16" s="1"/>
  <c r="F34" i="16"/>
  <c r="F42" i="16"/>
  <c r="AL58" i="16"/>
  <c r="F46" i="16"/>
  <c r="AJ46" i="16"/>
  <c r="F41" i="16"/>
  <c r="AJ41" i="16"/>
  <c r="AL41" i="16" s="1"/>
  <c r="AJ44" i="16"/>
  <c r="AL44" i="16"/>
  <c r="F49" i="16"/>
  <c r="AJ49" i="16"/>
  <c r="AL49" i="16" s="1"/>
  <c r="F50" i="16"/>
  <c r="AJ54" i="16"/>
  <c r="AL54" i="16" s="1"/>
  <c r="F54" i="16"/>
  <c r="F52" i="16"/>
  <c r="F58" i="16"/>
  <c r="AL66" i="16"/>
  <c r="F73" i="16"/>
  <c r="AJ73" i="16"/>
  <c r="AL73" i="16" s="1"/>
  <c r="F62" i="16"/>
  <c r="AJ62" i="16"/>
  <c r="AL62" i="16" s="1"/>
  <c r="F69" i="16"/>
  <c r="AL78" i="16"/>
  <c r="F57" i="16"/>
  <c r="AJ57" i="16"/>
  <c r="AL57" i="16" s="1"/>
  <c r="AJ60" i="16"/>
  <c r="AL60" i="16" s="1"/>
  <c r="F65" i="16"/>
  <c r="AJ65" i="16"/>
  <c r="AL65" i="16" s="1"/>
  <c r="F68" i="16"/>
  <c r="F72" i="16"/>
  <c r="F76" i="16"/>
  <c r="AJ80" i="16"/>
  <c r="AL80" i="16" s="1"/>
  <c r="F80" i="16"/>
  <c r="AJ74" i="16"/>
  <c r="AJ77" i="16"/>
  <c r="F81" i="16"/>
  <c r="F84" i="16"/>
  <c r="F88" i="16"/>
  <c r="F92" i="16"/>
  <c r="F96" i="16"/>
  <c r="AJ86" i="16"/>
  <c r="AL86" i="16" s="1"/>
  <c r="AJ90" i="16"/>
  <c r="AL90" i="16"/>
  <c r="AJ94" i="16"/>
  <c r="AL94" i="16"/>
  <c r="AJ85" i="16"/>
  <c r="AJ89" i="16"/>
  <c r="AL89" i="16" s="1"/>
  <c r="AJ93" i="16"/>
  <c r="AL93" i="16" s="1"/>
  <c r="AL85" i="17"/>
  <c r="AL35" i="17"/>
  <c r="AL48" i="17"/>
  <c r="AL28" i="17"/>
  <c r="AL75" i="17"/>
  <c r="AL85" i="16"/>
  <c r="AL77" i="16"/>
  <c r="AL46" i="16"/>
  <c r="AL74" i="16"/>
  <c r="AL23" i="16"/>
  <c r="AL19" i="17"/>
  <c r="AJ21" i="17"/>
  <c r="AL21" i="17" s="1"/>
  <c r="AJ83" i="17"/>
  <c r="AL83" i="17" s="1"/>
  <c r="AJ93" i="17"/>
  <c r="AL93" i="17" s="1"/>
  <c r="AJ65" i="17"/>
  <c r="AL65" i="17" s="1"/>
  <c r="F19" i="16"/>
  <c r="F61" i="16"/>
  <c r="AJ21" i="16"/>
  <c r="F48" i="16"/>
  <c r="F53" i="16"/>
  <c r="AJ55" i="16"/>
  <c r="AL55" i="16" s="1"/>
  <c r="AJ79" i="16"/>
  <c r="AL79" i="16" s="1"/>
  <c r="AJ83" i="16"/>
  <c r="AL83" i="16" s="1"/>
  <c r="AJ91" i="16"/>
  <c r="AL91" i="16" s="1"/>
  <c r="AJ71" i="16"/>
  <c r="AL71" i="16" s="1"/>
  <c r="F17" i="16"/>
  <c r="AJ23" i="14"/>
  <c r="F33" i="14"/>
  <c r="AJ24" i="14"/>
  <c r="AJ28" i="14"/>
  <c r="AL28" i="14" s="1"/>
  <c r="AL70" i="16" l="1"/>
  <c r="H17" i="14"/>
  <c r="J17" i="14" s="1"/>
  <c r="AL88" i="14"/>
  <c r="AL82" i="14"/>
  <c r="AL19" i="16"/>
  <c r="AL31" i="16"/>
  <c r="AL35" i="16"/>
  <c r="AL47" i="16"/>
  <c r="AL72" i="16"/>
  <c r="AL81" i="16"/>
  <c r="AL88" i="16"/>
  <c r="AL92" i="16"/>
  <c r="AL44" i="17"/>
  <c r="AL94" i="17"/>
  <c r="AL64" i="14"/>
  <c r="AL54" i="14"/>
  <c r="AL30" i="14"/>
  <c r="AL25" i="16"/>
  <c r="AL32" i="16"/>
  <c r="AL34" i="16"/>
  <c r="AL39" i="16"/>
  <c r="AL48" i="16"/>
  <c r="AL61" i="16"/>
  <c r="AL84" i="16"/>
  <c r="AL34" i="17"/>
  <c r="AL50" i="17"/>
  <c r="AL81" i="17"/>
  <c r="AL86" i="17"/>
  <c r="M18" i="16"/>
  <c r="G17" i="16"/>
  <c r="M18" i="17"/>
  <c r="G17" i="17"/>
  <c r="AL46" i="14"/>
  <c r="AL81" i="14"/>
  <c r="AW61" i="16"/>
  <c r="H61" i="16"/>
  <c r="J61" i="16" s="1"/>
  <c r="AV61" i="16"/>
  <c r="AW80" i="16"/>
  <c r="H80" i="16"/>
  <c r="J80" i="16" s="1"/>
  <c r="AV80" i="16"/>
  <c r="AW53" i="16"/>
  <c r="H53" i="16"/>
  <c r="J53" i="16" s="1"/>
  <c r="AV53" i="16"/>
  <c r="AW48" i="16"/>
  <c r="H48" i="16"/>
  <c r="J48" i="16" s="1"/>
  <c r="AV48" i="16"/>
  <c r="AW65" i="16"/>
  <c r="H65" i="16"/>
  <c r="J65" i="16" s="1"/>
  <c r="AV65" i="16"/>
  <c r="AW24" i="16"/>
  <c r="H24" i="16"/>
  <c r="J24" i="16" s="1"/>
  <c r="AV24" i="16"/>
  <c r="AW75" i="16"/>
  <c r="H75" i="16"/>
  <c r="J75" i="16" s="1"/>
  <c r="AV75" i="16"/>
  <c r="AW88" i="16"/>
  <c r="H88" i="16"/>
  <c r="J88" i="16" s="1"/>
  <c r="AV88" i="16"/>
  <c r="AW72" i="16"/>
  <c r="H72" i="16"/>
  <c r="J72" i="16" s="1"/>
  <c r="AV72" i="16"/>
  <c r="AW69" i="16"/>
  <c r="H69" i="16"/>
  <c r="J69" i="16" s="1"/>
  <c r="AV69" i="16"/>
  <c r="AW73" i="16"/>
  <c r="H73" i="16"/>
  <c r="J73" i="16" s="1"/>
  <c r="AV73" i="16"/>
  <c r="AW54" i="16"/>
  <c r="H54" i="16"/>
  <c r="J54" i="16" s="1"/>
  <c r="AV54" i="16"/>
  <c r="AW49" i="16"/>
  <c r="H49" i="16"/>
  <c r="J49" i="16" s="1"/>
  <c r="AV49" i="16"/>
  <c r="AW41" i="16"/>
  <c r="H41" i="16"/>
  <c r="J41" i="16" s="1"/>
  <c r="AV41" i="16"/>
  <c r="AW42" i="16"/>
  <c r="H42" i="16"/>
  <c r="J42" i="16" s="1"/>
  <c r="AV42" i="16"/>
  <c r="AW38" i="16"/>
  <c r="H38" i="16"/>
  <c r="J38" i="16" s="1"/>
  <c r="AV38" i="16"/>
  <c r="AW59" i="16"/>
  <c r="H59" i="16"/>
  <c r="J59" i="16" s="1"/>
  <c r="AV59" i="16"/>
  <c r="AW37" i="16"/>
  <c r="H37" i="16"/>
  <c r="J37" i="16" s="1"/>
  <c r="AV37" i="16"/>
  <c r="AW47" i="16"/>
  <c r="H47" i="16"/>
  <c r="J47" i="16" s="1"/>
  <c r="AV47" i="16"/>
  <c r="AW29" i="16"/>
  <c r="H29" i="16"/>
  <c r="J29" i="16" s="1"/>
  <c r="AV29" i="16"/>
  <c r="AW21" i="16"/>
  <c r="H21" i="16"/>
  <c r="J21" i="16" s="1"/>
  <c r="AV21" i="16"/>
  <c r="AW30" i="16"/>
  <c r="H30" i="16"/>
  <c r="J30" i="16" s="1"/>
  <c r="AV30" i="16"/>
  <c r="AW44" i="16"/>
  <c r="H44" i="16"/>
  <c r="J44" i="16" s="1"/>
  <c r="AV44" i="16"/>
  <c r="AW90" i="16"/>
  <c r="H90" i="16"/>
  <c r="J90" i="16" s="1"/>
  <c r="AV90" i="16"/>
  <c r="AW94" i="16"/>
  <c r="H94" i="16"/>
  <c r="J94" i="16" s="1"/>
  <c r="AV94" i="16"/>
  <c r="AW34" i="16"/>
  <c r="H34" i="16"/>
  <c r="J34" i="16" s="1"/>
  <c r="AV34" i="16"/>
  <c r="AW51" i="16"/>
  <c r="H51" i="16"/>
  <c r="J51" i="16" s="1"/>
  <c r="AV51" i="16"/>
  <c r="AW31" i="16"/>
  <c r="H31" i="16"/>
  <c r="J31" i="16" s="1"/>
  <c r="AV31" i="16"/>
  <c r="AW78" i="16"/>
  <c r="H78" i="16"/>
  <c r="J78" i="16" s="1"/>
  <c r="AV78" i="16"/>
  <c r="AW39" i="16"/>
  <c r="H39" i="16"/>
  <c r="J39" i="16" s="1"/>
  <c r="AV39" i="16"/>
  <c r="AW33" i="16"/>
  <c r="H33" i="16"/>
  <c r="J33" i="16" s="1"/>
  <c r="AV33" i="16"/>
  <c r="AW40" i="16"/>
  <c r="H40" i="16"/>
  <c r="J40" i="16" s="1"/>
  <c r="AV40" i="16"/>
  <c r="AW43" i="16"/>
  <c r="H43" i="16"/>
  <c r="J43" i="16" s="1"/>
  <c r="AV43" i="16"/>
  <c r="AW56" i="16"/>
  <c r="H56" i="16"/>
  <c r="J56" i="16" s="1"/>
  <c r="AV56" i="16"/>
  <c r="AW60" i="16"/>
  <c r="H60" i="16"/>
  <c r="J60" i="16" s="1"/>
  <c r="AV60" i="16"/>
  <c r="AW64" i="16"/>
  <c r="H64" i="16"/>
  <c r="J64" i="16" s="1"/>
  <c r="AV64" i="16"/>
  <c r="AW79" i="16"/>
  <c r="H79" i="16"/>
  <c r="J79" i="16" s="1"/>
  <c r="AV79" i="16"/>
  <c r="AW83" i="16"/>
  <c r="H83" i="16"/>
  <c r="J83" i="16" s="1"/>
  <c r="AV83" i="16"/>
  <c r="AW89" i="16"/>
  <c r="H89" i="16"/>
  <c r="J89" i="16" s="1"/>
  <c r="AV89" i="16"/>
  <c r="AW93" i="16"/>
  <c r="H93" i="16"/>
  <c r="J93" i="16" s="1"/>
  <c r="AV93" i="16"/>
  <c r="AW19" i="16"/>
  <c r="H19" i="16"/>
  <c r="J19" i="16" s="1"/>
  <c r="AV19" i="16"/>
  <c r="AW96" i="16"/>
  <c r="H96" i="16"/>
  <c r="J96" i="16" s="1"/>
  <c r="AV96" i="16"/>
  <c r="AW81" i="16"/>
  <c r="H81" i="16"/>
  <c r="J81" i="16" s="1"/>
  <c r="AV81" i="16"/>
  <c r="AW57" i="16"/>
  <c r="H57" i="16"/>
  <c r="J57" i="16" s="1"/>
  <c r="AV57" i="16"/>
  <c r="AW62" i="16"/>
  <c r="H62" i="16"/>
  <c r="J62" i="16" s="1"/>
  <c r="AV62" i="16"/>
  <c r="AW58" i="16"/>
  <c r="H58" i="16"/>
  <c r="J58" i="16" s="1"/>
  <c r="AV58" i="16"/>
  <c r="AW50" i="16"/>
  <c r="H50" i="16"/>
  <c r="J50" i="16" s="1"/>
  <c r="AV50" i="16"/>
  <c r="AW46" i="16"/>
  <c r="H46" i="16"/>
  <c r="J46" i="16" s="1"/>
  <c r="AV46" i="16"/>
  <c r="AW36" i="16"/>
  <c r="H36" i="16"/>
  <c r="J36" i="16" s="1"/>
  <c r="AV36" i="16"/>
  <c r="H23" i="16"/>
  <c r="J23" i="16" s="1"/>
  <c r="AV23" i="16"/>
  <c r="AW23" i="16"/>
  <c r="AW45" i="16"/>
  <c r="H45" i="16"/>
  <c r="J45" i="16" s="1"/>
  <c r="AV45" i="16"/>
  <c r="AW25" i="16"/>
  <c r="H25" i="16"/>
  <c r="J25" i="16" s="1"/>
  <c r="AV25" i="16"/>
  <c r="AW67" i="16"/>
  <c r="H67" i="16"/>
  <c r="J67" i="16" s="1"/>
  <c r="AV67" i="16"/>
  <c r="AW35" i="16"/>
  <c r="H35" i="16"/>
  <c r="J35" i="16" s="1"/>
  <c r="AV35" i="16"/>
  <c r="AW28" i="16"/>
  <c r="H28" i="16"/>
  <c r="J28" i="16" s="1"/>
  <c r="AV28" i="16"/>
  <c r="AW26" i="16"/>
  <c r="H26" i="16"/>
  <c r="J26" i="16" s="1"/>
  <c r="AV26" i="16"/>
  <c r="AW27" i="16"/>
  <c r="H27" i="16"/>
  <c r="J27" i="16" s="1"/>
  <c r="AV27" i="16"/>
  <c r="AW55" i="16"/>
  <c r="H55" i="16"/>
  <c r="J55" i="16" s="1"/>
  <c r="AV55" i="16"/>
  <c r="AW63" i="16"/>
  <c r="H63" i="16"/>
  <c r="J63" i="16" s="1"/>
  <c r="AV63" i="16"/>
  <c r="AW66" i="16"/>
  <c r="H66" i="16"/>
  <c r="J66" i="16" s="1"/>
  <c r="AV66" i="16"/>
  <c r="AW71" i="16"/>
  <c r="H71" i="16"/>
  <c r="J71" i="16" s="1"/>
  <c r="AV71" i="16"/>
  <c r="AW74" i="16"/>
  <c r="H74" i="16"/>
  <c r="J74" i="16" s="1"/>
  <c r="AV74" i="16"/>
  <c r="AW82" i="16"/>
  <c r="H82" i="16"/>
  <c r="J82" i="16" s="1"/>
  <c r="AV82" i="16"/>
  <c r="AW86" i="16"/>
  <c r="H86" i="16"/>
  <c r="J86" i="16" s="1"/>
  <c r="AV86" i="16"/>
  <c r="AW84" i="16"/>
  <c r="H84" i="16"/>
  <c r="J84" i="16" s="1"/>
  <c r="AV84" i="16"/>
  <c r="AW68" i="16"/>
  <c r="H68" i="16"/>
  <c r="J68" i="16" s="1"/>
  <c r="AV68" i="16"/>
  <c r="AW92" i="16"/>
  <c r="H92" i="16"/>
  <c r="J92" i="16" s="1"/>
  <c r="AV92" i="16"/>
  <c r="AW76" i="16"/>
  <c r="H76" i="16"/>
  <c r="J76" i="16" s="1"/>
  <c r="AV76" i="16"/>
  <c r="AW52" i="16"/>
  <c r="H52" i="16"/>
  <c r="J52" i="16" s="1"/>
  <c r="AV52" i="16"/>
  <c r="AW32" i="16"/>
  <c r="H32" i="16"/>
  <c r="J32" i="16" s="1"/>
  <c r="AV32" i="16"/>
  <c r="H20" i="16"/>
  <c r="J20" i="16" s="1"/>
  <c r="AW20" i="16"/>
  <c r="AV20" i="16"/>
  <c r="AW18" i="16"/>
  <c r="H18" i="16"/>
  <c r="J18" i="16" s="1"/>
  <c r="AV18" i="16"/>
  <c r="H22" i="16"/>
  <c r="J22" i="16" s="1"/>
  <c r="AW22" i="16"/>
  <c r="AV22" i="16"/>
  <c r="AW70" i="16"/>
  <c r="H70" i="16"/>
  <c r="J70" i="16" s="1"/>
  <c r="AV70" i="16"/>
  <c r="AW77" i="16"/>
  <c r="H77" i="16"/>
  <c r="J77" i="16" s="1"/>
  <c r="AV77" i="16"/>
  <c r="AW85" i="16"/>
  <c r="H85" i="16"/>
  <c r="J85" i="16" s="1"/>
  <c r="AV85" i="16"/>
  <c r="AW87" i="16"/>
  <c r="H87" i="16"/>
  <c r="J87" i="16" s="1"/>
  <c r="AV87" i="16"/>
  <c r="AW91" i="16"/>
  <c r="H91" i="16"/>
  <c r="J91" i="16" s="1"/>
  <c r="AV91" i="16"/>
  <c r="AL45" i="14"/>
  <c r="AL29" i="14"/>
  <c r="AL41" i="14"/>
  <c r="AL60" i="14"/>
  <c r="AL61" i="14"/>
  <c r="AL58" i="14"/>
  <c r="AL48" i="14"/>
  <c r="AL18" i="14"/>
  <c r="H27" i="14"/>
  <c r="J27" i="14" s="1"/>
  <c r="AV27" i="14"/>
  <c r="H28" i="14"/>
  <c r="J28" i="14" s="1"/>
  <c r="AV28" i="14"/>
  <c r="H74" i="14"/>
  <c r="J74" i="14" s="1"/>
  <c r="AV74" i="14"/>
  <c r="H43" i="14"/>
  <c r="J43" i="14" s="1"/>
  <c r="AV43" i="14"/>
  <c r="H69" i="14"/>
  <c r="J69" i="14" s="1"/>
  <c r="AV69" i="14"/>
  <c r="H21" i="14"/>
  <c r="J21" i="14" s="1"/>
  <c r="AV21" i="14"/>
  <c r="H89" i="14"/>
  <c r="J89" i="14" s="1"/>
  <c r="AV89" i="14"/>
  <c r="AW27" i="14"/>
  <c r="AW28" i="14"/>
  <c r="H33" i="14"/>
  <c r="J33" i="14" s="1"/>
  <c r="AV33" i="14"/>
  <c r="H82" i="14"/>
  <c r="J82" i="14" s="1"/>
  <c r="AV82" i="14"/>
  <c r="H70" i="14"/>
  <c r="J70" i="14" s="1"/>
  <c r="AV70" i="14"/>
  <c r="AL21" i="14"/>
  <c r="H23" i="14"/>
  <c r="J23" i="14" s="1"/>
  <c r="AV23" i="14"/>
  <c r="AL38" i="14"/>
  <c r="H41" i="14"/>
  <c r="J41" i="14" s="1"/>
  <c r="AV41" i="14"/>
  <c r="H42" i="14"/>
  <c r="J42" i="14" s="1"/>
  <c r="AV42" i="14"/>
  <c r="AL44" i="14"/>
  <c r="H50" i="14"/>
  <c r="J50" i="14" s="1"/>
  <c r="AV50" i="14"/>
  <c r="AL51" i="14"/>
  <c r="H58" i="14"/>
  <c r="J58" i="14" s="1"/>
  <c r="AV58" i="14"/>
  <c r="H64" i="14"/>
  <c r="J64" i="14" s="1"/>
  <c r="AV64" i="14"/>
  <c r="AL73" i="14"/>
  <c r="AL23" i="14"/>
  <c r="H95" i="14"/>
  <c r="J95" i="14" s="1"/>
  <c r="AV95" i="14"/>
  <c r="H78" i="14"/>
  <c r="J78" i="14" s="1"/>
  <c r="AV78" i="14"/>
  <c r="H66" i="14"/>
  <c r="J66" i="14" s="1"/>
  <c r="AV66" i="14"/>
  <c r="H51" i="14"/>
  <c r="J51" i="14" s="1"/>
  <c r="AV51" i="14"/>
  <c r="H38" i="14"/>
  <c r="J38" i="14" s="1"/>
  <c r="AV38" i="14"/>
  <c r="H73" i="14"/>
  <c r="J73" i="14" s="1"/>
  <c r="AV73" i="14"/>
  <c r="AL76" i="14"/>
  <c r="H40" i="14"/>
  <c r="J40" i="14" s="1"/>
  <c r="AV40" i="14"/>
  <c r="H85" i="14"/>
  <c r="J85" i="14" s="1"/>
  <c r="AV85" i="14"/>
  <c r="H87" i="14"/>
  <c r="J87" i="14" s="1"/>
  <c r="AV87" i="14"/>
  <c r="AL27" i="14"/>
  <c r="H53" i="14"/>
  <c r="J53" i="14" s="1"/>
  <c r="AV53" i="14"/>
  <c r="H65" i="14"/>
  <c r="J65" i="14" s="1"/>
  <c r="AV65" i="14"/>
  <c r="AW21" i="14"/>
  <c r="AW23" i="14"/>
  <c r="AW33" i="14"/>
  <c r="AW38" i="14"/>
  <c r="AW40" i="14"/>
  <c r="AW41" i="14"/>
  <c r="AW42" i="14"/>
  <c r="AW43" i="14"/>
  <c r="AW50" i="14"/>
  <c r="AW51" i="14"/>
  <c r="AW58" i="14"/>
  <c r="AW64" i="14"/>
  <c r="AW65" i="14"/>
  <c r="AW66" i="14"/>
  <c r="AW69" i="14"/>
  <c r="AW70" i="14"/>
  <c r="AW73" i="14"/>
  <c r="AW74" i="14"/>
  <c r="H84" i="14"/>
  <c r="J84" i="14" s="1"/>
  <c r="AV84" i="14"/>
  <c r="AL85" i="14"/>
  <c r="AW87" i="14"/>
  <c r="AW89" i="14"/>
  <c r="H63" i="14"/>
  <c r="J63" i="14" s="1"/>
  <c r="AV63" i="14"/>
  <c r="H80" i="14"/>
  <c r="J80" i="14" s="1"/>
  <c r="AV80" i="14"/>
  <c r="H54" i="14"/>
  <c r="J54" i="14" s="1"/>
  <c r="AV54" i="14"/>
  <c r="AW80" i="14"/>
  <c r="AW82" i="14"/>
  <c r="H96" i="14"/>
  <c r="J96" i="14" s="1"/>
  <c r="AV96" i="14"/>
  <c r="H91" i="14"/>
  <c r="J91" i="14" s="1"/>
  <c r="AV91" i="14"/>
  <c r="H47" i="14"/>
  <c r="J47" i="14" s="1"/>
  <c r="AV47" i="14"/>
  <c r="H37" i="14"/>
  <c r="J37" i="14" s="1"/>
  <c r="AV37" i="14"/>
  <c r="H81" i="14"/>
  <c r="J81" i="14" s="1"/>
  <c r="AV81" i="14"/>
  <c r="H71" i="14"/>
  <c r="J71" i="14" s="1"/>
  <c r="AV71" i="14"/>
  <c r="H34" i="14"/>
  <c r="J34" i="14" s="1"/>
  <c r="AV34" i="14"/>
  <c r="H30" i="14"/>
  <c r="J30" i="14" s="1"/>
  <c r="AV30" i="14"/>
  <c r="H93" i="14"/>
  <c r="J93" i="14" s="1"/>
  <c r="AV93" i="14"/>
  <c r="H44" i="14"/>
  <c r="J44" i="14" s="1"/>
  <c r="AV44" i="14"/>
  <c r="H59" i="14"/>
  <c r="J59" i="14" s="1"/>
  <c r="AV59" i="14"/>
  <c r="AL24" i="14"/>
  <c r="H90" i="14"/>
  <c r="J90" i="14" s="1"/>
  <c r="AV90" i="14"/>
  <c r="H52" i="14"/>
  <c r="J52" i="14" s="1"/>
  <c r="AV52" i="14"/>
  <c r="H29" i="14"/>
  <c r="J29" i="14" s="1"/>
  <c r="AV29" i="14"/>
  <c r="H48" i="14"/>
  <c r="J48" i="14" s="1"/>
  <c r="AV48" i="14"/>
  <c r="AL42" i="14"/>
  <c r="H39" i="14"/>
  <c r="J39" i="14" s="1"/>
  <c r="AV39" i="14"/>
  <c r="H75" i="14"/>
  <c r="J75" i="14" s="1"/>
  <c r="AV75" i="14"/>
  <c r="H25" i="14"/>
  <c r="J25" i="14" s="1"/>
  <c r="AV25" i="14"/>
  <c r="H77" i="14"/>
  <c r="J77" i="14" s="1"/>
  <c r="AV77" i="14"/>
  <c r="H61" i="14"/>
  <c r="J61" i="14" s="1"/>
  <c r="AV61" i="14"/>
  <c r="H26" i="14"/>
  <c r="J26" i="14" s="1"/>
  <c r="AV26" i="14"/>
  <c r="H83" i="14"/>
  <c r="J83" i="14" s="1"/>
  <c r="AV83" i="14"/>
  <c r="H67" i="14"/>
  <c r="J67" i="14" s="1"/>
  <c r="AV67" i="14"/>
  <c r="H20" i="14"/>
  <c r="J20" i="14" s="1"/>
  <c r="AV20" i="14"/>
  <c r="H22" i="14"/>
  <c r="J22" i="14" s="1"/>
  <c r="AV22" i="14"/>
  <c r="H24" i="14"/>
  <c r="J24" i="14" s="1"/>
  <c r="AV24" i="14"/>
  <c r="AW25" i="14"/>
  <c r="AL33" i="14"/>
  <c r="AW34" i="14"/>
  <c r="AL40" i="14"/>
  <c r="AL43" i="14"/>
  <c r="H45" i="14"/>
  <c r="J45" i="14" s="1"/>
  <c r="AV45" i="14"/>
  <c r="AW47" i="14"/>
  <c r="H49" i="14"/>
  <c r="J49" i="14" s="1"/>
  <c r="AV49" i="14"/>
  <c r="AL52" i="14"/>
  <c r="AL59" i="14"/>
  <c r="H60" i="14"/>
  <c r="J60" i="14" s="1"/>
  <c r="AV60" i="14"/>
  <c r="AL63" i="14"/>
  <c r="AL65" i="14"/>
  <c r="AL66" i="14"/>
  <c r="H68" i="14"/>
  <c r="J68" i="14" s="1"/>
  <c r="AV68" i="14"/>
  <c r="AL70" i="14"/>
  <c r="AL71" i="14"/>
  <c r="H72" i="14"/>
  <c r="J72" i="14" s="1"/>
  <c r="AV72" i="14"/>
  <c r="H76" i="14"/>
  <c r="J76" i="14" s="1"/>
  <c r="AV76" i="14"/>
  <c r="AL77" i="14"/>
  <c r="H88" i="14"/>
  <c r="J88" i="14" s="1"/>
  <c r="AV88" i="14"/>
  <c r="AL89" i="14"/>
  <c r="AL90" i="14"/>
  <c r="AL91" i="14"/>
  <c r="H92" i="14"/>
  <c r="J92" i="14" s="1"/>
  <c r="AV92" i="14"/>
  <c r="AW95" i="14"/>
  <c r="AW96" i="14"/>
  <c r="D15" i="13"/>
  <c r="D17" i="13" s="1"/>
  <c r="AP17" i="16"/>
  <c r="AQ17" i="16" s="1"/>
  <c r="AI18" i="16" s="1"/>
  <c r="AN18" i="16" s="1"/>
  <c r="AN17" i="16"/>
  <c r="AO17" i="16" s="1"/>
  <c r="AW17" i="16"/>
  <c r="H17" i="16"/>
  <c r="J17" i="16" s="1"/>
  <c r="AV17" i="16"/>
  <c r="M18" i="14"/>
  <c r="G17" i="14"/>
  <c r="AP17" i="17"/>
  <c r="AQ17" i="17" s="1"/>
  <c r="AI18" i="17" s="1"/>
  <c r="AN18" i="17" s="1"/>
  <c r="AN17" i="17"/>
  <c r="AO17" i="17" s="1"/>
  <c r="AT15" i="17"/>
  <c r="AL55" i="17"/>
  <c r="AL58" i="17"/>
  <c r="AL36" i="17"/>
  <c r="AL59" i="17"/>
  <c r="AL29" i="17"/>
  <c r="AL61" i="17"/>
  <c r="AL64" i="17"/>
  <c r="AL73" i="17"/>
  <c r="AL76" i="17"/>
  <c r="AL79" i="17"/>
  <c r="AL26" i="17"/>
  <c r="AL31" i="17"/>
  <c r="AL40" i="17"/>
  <c r="AL45" i="17"/>
  <c r="AL57" i="17"/>
  <c r="AL74" i="17"/>
  <c r="AL77" i="17"/>
  <c r="AL25" i="17"/>
  <c r="AL89" i="17"/>
  <c r="AL96" i="17"/>
  <c r="AL24" i="17"/>
  <c r="AL49" i="17"/>
  <c r="AL53" i="17"/>
  <c r="AL60" i="17"/>
  <c r="AL63" i="17"/>
  <c r="AL82" i="17"/>
  <c r="AL88" i="17"/>
  <c r="AL92" i="17"/>
  <c r="AL95" i="17"/>
  <c r="AW17" i="14"/>
  <c r="AV17" i="14"/>
  <c r="AL69" i="16"/>
  <c r="AL39" i="14"/>
  <c r="AL47" i="14"/>
  <c r="AL75" i="14"/>
  <c r="AL74" i="14"/>
  <c r="AL69" i="14"/>
  <c r="AL80" i="14"/>
  <c r="AJ19" i="14"/>
  <c r="AL19" i="14" s="1"/>
  <c r="F18" i="14"/>
  <c r="F97" i="14" s="1" a="1"/>
  <c r="F97" i="14" s="1"/>
  <c r="AJ22" i="14"/>
  <c r="AL22" i="14" s="1"/>
  <c r="AP17" i="14"/>
  <c r="AQ17" i="14" s="1"/>
  <c r="AI18" i="14" s="1"/>
  <c r="AN18" i="14" s="1"/>
  <c r="AJ20" i="14"/>
  <c r="AL20" i="14" s="1"/>
  <c r="AL21" i="16"/>
  <c r="F46" i="14"/>
  <c r="AJ56" i="14"/>
  <c r="AL56" i="14" s="1"/>
  <c r="F56" i="14"/>
  <c r="AJ86" i="14"/>
  <c r="AL86" i="14" s="1"/>
  <c r="F86" i="14"/>
  <c r="AJ94" i="14"/>
  <c r="AL94" i="14" s="1"/>
  <c r="F94" i="14"/>
  <c r="AJ32" i="14"/>
  <c r="AL32" i="14" s="1"/>
  <c r="F32" i="14"/>
  <c r="AJ34" i="14"/>
  <c r="AL34" i="14" s="1"/>
  <c r="AJ36" i="14"/>
  <c r="AL36" i="14" s="1"/>
  <c r="F36" i="14"/>
  <c r="AL67" i="14"/>
  <c r="AW19" i="14"/>
  <c r="AE97" i="14"/>
  <c r="AJ55" i="14"/>
  <c r="AL55" i="14" s="1"/>
  <c r="F55" i="14"/>
  <c r="AJ57" i="14"/>
  <c r="AL57" i="14" s="1"/>
  <c r="F57" i="14"/>
  <c r="F62" i="14"/>
  <c r="AJ62" i="14"/>
  <c r="AL62" i="14" s="1"/>
  <c r="AJ79" i="14"/>
  <c r="AL79" i="14" s="1"/>
  <c r="F79" i="14"/>
  <c r="F31" i="14"/>
  <c r="AJ31" i="14"/>
  <c r="AL31" i="14" s="1"/>
  <c r="AJ35" i="14"/>
  <c r="AL35" i="14" s="1"/>
  <c r="F35" i="14"/>
  <c r="AJ37" i="14"/>
  <c r="AL37" i="14" s="1"/>
  <c r="AL87" i="14"/>
  <c r="F95" i="16"/>
  <c r="F97" i="16" s="1" a="1"/>
  <c r="F97" i="16" s="1"/>
  <c r="AJ95" i="16"/>
  <c r="AL95" i="16" s="1"/>
  <c r="AL93" i="14"/>
  <c r="AJ42" i="16"/>
  <c r="AL42" i="16" s="1"/>
  <c r="AJ42" i="17"/>
  <c r="AL42" i="17" s="1"/>
  <c r="AJ22" i="17"/>
  <c r="AJ32" i="17"/>
  <c r="AL32" i="17" s="1"/>
  <c r="AL69" i="17"/>
  <c r="AJ78" i="17"/>
  <c r="AL78" i="17" s="1"/>
  <c r="AJ84" i="17"/>
  <c r="AL84" i="17" s="1"/>
  <c r="AN17" i="14"/>
  <c r="AO17" i="14" s="1"/>
  <c r="AU15" i="16"/>
  <c r="AU15" i="17"/>
  <c r="AT15" i="16"/>
  <c r="M19" i="16" l="1"/>
  <c r="G18" i="16"/>
  <c r="M19" i="17"/>
  <c r="G18" i="17"/>
  <c r="AP18" i="16"/>
  <c r="AQ18" i="16" s="1"/>
  <c r="AI19" i="16" s="1"/>
  <c r="AP19" i="16" s="1"/>
  <c r="AQ19" i="16" s="1"/>
  <c r="AI20" i="16" s="1"/>
  <c r="AW95" i="16"/>
  <c r="H95" i="16"/>
  <c r="J95" i="16" s="1"/>
  <c r="AV95" i="16"/>
  <c r="H55" i="14"/>
  <c r="J55" i="14" s="1"/>
  <c r="AV55" i="14"/>
  <c r="AW55" i="14"/>
  <c r="H31" i="14"/>
  <c r="J31" i="14" s="1"/>
  <c r="AV31" i="14"/>
  <c r="AW31" i="14"/>
  <c r="H62" i="14"/>
  <c r="J62" i="14" s="1"/>
  <c r="AV62" i="14"/>
  <c r="AW62" i="14"/>
  <c r="H46" i="14"/>
  <c r="J46" i="14" s="1"/>
  <c r="AV46" i="14"/>
  <c r="AW46" i="14"/>
  <c r="H35" i="14"/>
  <c r="J35" i="14" s="1"/>
  <c r="AV35" i="14"/>
  <c r="AW35" i="14"/>
  <c r="H79" i="14"/>
  <c r="J79" i="14" s="1"/>
  <c r="AV79" i="14"/>
  <c r="AW79" i="14"/>
  <c r="H57" i="14"/>
  <c r="J57" i="14" s="1"/>
  <c r="AV57" i="14"/>
  <c r="AW57" i="14"/>
  <c r="H94" i="14"/>
  <c r="J94" i="14" s="1"/>
  <c r="AV94" i="14"/>
  <c r="AW94" i="14"/>
  <c r="H56" i="14"/>
  <c r="J56" i="14" s="1"/>
  <c r="AV56" i="14"/>
  <c r="AW56" i="14"/>
  <c r="H32" i="14"/>
  <c r="J32" i="14" s="1"/>
  <c r="AV32" i="14"/>
  <c r="AW32" i="14"/>
  <c r="H36" i="14"/>
  <c r="J36" i="14" s="1"/>
  <c r="AV36" i="14"/>
  <c r="AW36" i="14"/>
  <c r="H86" i="14"/>
  <c r="J86" i="14" s="1"/>
  <c r="AV86" i="14"/>
  <c r="AW86" i="14"/>
  <c r="AP18" i="17"/>
  <c r="AQ18" i="17" s="1"/>
  <c r="AI19" i="17" s="1"/>
  <c r="AN19" i="17" s="1"/>
  <c r="AO19" i="17" s="1"/>
  <c r="H18" i="14"/>
  <c r="J18" i="14" s="1"/>
  <c r="AV18" i="14"/>
  <c r="AW18" i="14"/>
  <c r="G18" i="14"/>
  <c r="M19" i="14"/>
  <c r="AP18" i="14"/>
  <c r="AQ18" i="14" s="1"/>
  <c r="AI19" i="14" s="1"/>
  <c r="AN19" i="14" s="1"/>
  <c r="AO19" i="14" s="1"/>
  <c r="C16" i="13"/>
  <c r="C13" i="13"/>
  <c r="H13" i="13" s="1"/>
  <c r="AF97" i="14"/>
  <c r="W97" i="14"/>
  <c r="AL97" i="16"/>
  <c r="AL97" i="14"/>
  <c r="AJ97" i="16"/>
  <c r="AL22" i="17"/>
  <c r="AL97" i="17" s="1"/>
  <c r="AJ97" i="17"/>
  <c r="C14" i="13"/>
  <c r="E14" i="13" s="1"/>
  <c r="AJ97" i="14"/>
  <c r="AO18" i="14"/>
  <c r="AO18" i="17"/>
  <c r="AO18" i="16"/>
  <c r="G19" i="16" l="1"/>
  <c r="M20" i="16"/>
  <c r="E16" i="13"/>
  <c r="M20" i="17"/>
  <c r="G19" i="17"/>
  <c r="I16" i="13"/>
  <c r="G16" i="13"/>
  <c r="F16" i="13"/>
  <c r="H16" i="13"/>
  <c r="H14" i="13"/>
  <c r="H15" i="13" s="1"/>
  <c r="F14" i="13"/>
  <c r="G14" i="13"/>
  <c r="I14" i="13"/>
  <c r="AN19" i="16"/>
  <c r="AO19" i="16" s="1"/>
  <c r="AP19" i="17"/>
  <c r="AQ19" i="17" s="1"/>
  <c r="AI20" i="17" s="1"/>
  <c r="AN20" i="17" s="1"/>
  <c r="AO20" i="17" s="1"/>
  <c r="G19" i="14"/>
  <c r="M20" i="14"/>
  <c r="AP19" i="14"/>
  <c r="AQ19" i="14" s="1"/>
  <c r="AI20" i="14" s="1"/>
  <c r="AP20" i="14" s="1"/>
  <c r="AQ20" i="14" s="1"/>
  <c r="AI21" i="14" s="1"/>
  <c r="AN21" i="14" s="1"/>
  <c r="E13" i="13"/>
  <c r="E15" i="13" s="1"/>
  <c r="I13" i="13"/>
  <c r="C15" i="13"/>
  <c r="C17" i="13" s="1"/>
  <c r="G13" i="13"/>
  <c r="F13" i="13"/>
  <c r="AP20" i="16"/>
  <c r="AQ20" i="16" s="1"/>
  <c r="AI21" i="16" s="1"/>
  <c r="AN20" i="16"/>
  <c r="AO20" i="16" s="1"/>
  <c r="M21" i="16" l="1"/>
  <c r="G20" i="16"/>
  <c r="G15" i="13"/>
  <c r="G17" i="13" s="1"/>
  <c r="H17" i="13"/>
  <c r="F15" i="13"/>
  <c r="F17" i="13" s="1"/>
  <c r="M21" i="17"/>
  <c r="G20" i="17"/>
  <c r="AP20" i="17"/>
  <c r="AQ20" i="17" s="1"/>
  <c r="AI21" i="17" s="1"/>
  <c r="AN21" i="17" s="1"/>
  <c r="AO21" i="17" s="1"/>
  <c r="M21" i="14"/>
  <c r="G20" i="14"/>
  <c r="I15" i="13"/>
  <c r="I17" i="13" s="1"/>
  <c r="AP21" i="14"/>
  <c r="AQ21" i="14" s="1"/>
  <c r="AI22" i="14" s="1"/>
  <c r="AN22" i="14" s="1"/>
  <c r="AO22" i="14" s="1"/>
  <c r="AN20" i="14"/>
  <c r="AO20" i="14" s="1"/>
  <c r="E17" i="13"/>
  <c r="AO21" i="14"/>
  <c r="AP21" i="16"/>
  <c r="AQ21" i="16" s="1"/>
  <c r="AI22" i="16" s="1"/>
  <c r="AN21" i="16"/>
  <c r="AO21" i="16" s="1"/>
  <c r="G21" i="16" l="1"/>
  <c r="M22" i="16"/>
  <c r="G21" i="17"/>
  <c r="M22" i="17"/>
  <c r="AP21" i="17"/>
  <c r="AQ21" i="17" s="1"/>
  <c r="AI22" i="17" s="1"/>
  <c r="AN22" i="17" s="1"/>
  <c r="AO22" i="17" s="1"/>
  <c r="G21" i="14"/>
  <c r="M22" i="14"/>
  <c r="AP22" i="14"/>
  <c r="AQ22" i="14" s="1"/>
  <c r="AI23" i="14" s="1"/>
  <c r="AN23" i="14" s="1"/>
  <c r="AO23" i="14" s="1"/>
  <c r="AN22" i="16"/>
  <c r="AP22" i="16"/>
  <c r="AQ22" i="16" s="1"/>
  <c r="AI23" i="16" s="1"/>
  <c r="G22" i="16" l="1"/>
  <c r="M23" i="16"/>
  <c r="G22" i="17"/>
  <c r="M23" i="17"/>
  <c r="AP22" i="17"/>
  <c r="AQ22" i="17" s="1"/>
  <c r="AI23" i="17" s="1"/>
  <c r="AN23" i="17" s="1"/>
  <c r="AO23" i="17" s="1"/>
  <c r="G22" i="14"/>
  <c r="M23" i="14"/>
  <c r="AP23" i="14"/>
  <c r="AQ23" i="14" s="1"/>
  <c r="AI24" i="14" s="1"/>
  <c r="AN24" i="14" s="1"/>
  <c r="AO24" i="14" s="1"/>
  <c r="AO22" i="16"/>
  <c r="AN23" i="16"/>
  <c r="AO23" i="16" s="1"/>
  <c r="AP23" i="16"/>
  <c r="AQ23" i="16" s="1"/>
  <c r="AI24" i="16" s="1"/>
  <c r="M24" i="16" l="1"/>
  <c r="G23" i="16"/>
  <c r="G23" i="17"/>
  <c r="M24" i="17"/>
  <c r="AP23" i="17"/>
  <c r="AQ23" i="17" s="1"/>
  <c r="AI24" i="17" s="1"/>
  <c r="AN24" i="17" s="1"/>
  <c r="AO24" i="17" s="1"/>
  <c r="G23" i="14"/>
  <c r="M24" i="14"/>
  <c r="AP24" i="14"/>
  <c r="AQ24" i="14" s="1"/>
  <c r="AI25" i="14" s="1"/>
  <c r="AN25" i="14" s="1"/>
  <c r="AO25" i="14" s="1"/>
  <c r="AP24" i="16"/>
  <c r="AQ24" i="16" s="1"/>
  <c r="AI25" i="16" s="1"/>
  <c r="AN24" i="16"/>
  <c r="G24" i="16" l="1"/>
  <c r="M25" i="16"/>
  <c r="G24" i="17"/>
  <c r="M25" i="17"/>
  <c r="AP24" i="17"/>
  <c r="AQ24" i="17" s="1"/>
  <c r="AI25" i="17" s="1"/>
  <c r="AP25" i="17" s="1"/>
  <c r="AQ25" i="17" s="1"/>
  <c r="AI26" i="17" s="1"/>
  <c r="G24" i="14"/>
  <c r="M25" i="14"/>
  <c r="AP25" i="14"/>
  <c r="AQ25" i="14" s="1"/>
  <c r="AI26" i="14" s="1"/>
  <c r="AP26" i="14" s="1"/>
  <c r="AQ26" i="14" s="1"/>
  <c r="AI27" i="14" s="1"/>
  <c r="AO24" i="16"/>
  <c r="AN25" i="16"/>
  <c r="AO25" i="16" s="1"/>
  <c r="AP25" i="16"/>
  <c r="AQ25" i="16" s="1"/>
  <c r="AI26" i="16" s="1"/>
  <c r="G25" i="16" l="1"/>
  <c r="M26" i="16"/>
  <c r="G25" i="17"/>
  <c r="M26" i="17"/>
  <c r="AN25" i="17"/>
  <c r="AO25" i="17" s="1"/>
  <c r="G25" i="14"/>
  <c r="M26" i="14"/>
  <c r="AN26" i="14"/>
  <c r="AO26" i="14" s="1"/>
  <c r="AN27" i="14"/>
  <c r="AO27" i="14" s="1"/>
  <c r="AP27" i="14"/>
  <c r="AQ27" i="14" s="1"/>
  <c r="AI28" i="14" s="1"/>
  <c r="AN26" i="17"/>
  <c r="AO26" i="17" s="1"/>
  <c r="AP26" i="17"/>
  <c r="AQ26" i="17" s="1"/>
  <c r="AI27" i="17" s="1"/>
  <c r="AP26" i="16"/>
  <c r="AQ26" i="16" s="1"/>
  <c r="AI27" i="16" s="1"/>
  <c r="AN26" i="16"/>
  <c r="AO26" i="16" s="1"/>
  <c r="G26" i="16" l="1"/>
  <c r="M27" i="16"/>
  <c r="M27" i="17"/>
  <c r="G26" i="17"/>
  <c r="G26" i="14"/>
  <c r="M27" i="14"/>
  <c r="AN28" i="14"/>
  <c r="AO28" i="14" s="1"/>
  <c r="AP28" i="14"/>
  <c r="AQ28" i="14" s="1"/>
  <c r="AI29" i="14" s="1"/>
  <c r="AP27" i="17"/>
  <c r="AQ27" i="17" s="1"/>
  <c r="AI28" i="17" s="1"/>
  <c r="AN27" i="17"/>
  <c r="AO27" i="17" s="1"/>
  <c r="AN27" i="16"/>
  <c r="AO27" i="16" s="1"/>
  <c r="AP27" i="16"/>
  <c r="AQ27" i="16" s="1"/>
  <c r="AI28" i="16" s="1"/>
  <c r="G27" i="16" l="1"/>
  <c r="M28" i="16"/>
  <c r="M28" i="17"/>
  <c r="G27" i="17"/>
  <c r="G27" i="14"/>
  <c r="M28" i="14"/>
  <c r="AN29" i="14"/>
  <c r="AO29" i="14" s="1"/>
  <c r="AP29" i="14"/>
  <c r="AQ29" i="14" s="1"/>
  <c r="AI30" i="14" s="1"/>
  <c r="AN28" i="17"/>
  <c r="AO28" i="17" s="1"/>
  <c r="AP28" i="17"/>
  <c r="AQ28" i="17" s="1"/>
  <c r="AI29" i="17" s="1"/>
  <c r="AN28" i="16"/>
  <c r="AO28" i="16" s="1"/>
  <c r="AP28" i="16"/>
  <c r="AQ28" i="16" s="1"/>
  <c r="AI29" i="16" s="1"/>
  <c r="G28" i="16" l="1"/>
  <c r="M29" i="16"/>
  <c r="G28" i="17"/>
  <c r="M29" i="17"/>
  <c r="G28" i="14"/>
  <c r="M29" i="14"/>
  <c r="AN30" i="14"/>
  <c r="AO30" i="14" s="1"/>
  <c r="AP30" i="14"/>
  <c r="AQ30" i="14" s="1"/>
  <c r="AI31" i="14" s="1"/>
  <c r="AP29" i="17"/>
  <c r="AQ29" i="17" s="1"/>
  <c r="AI30" i="17" s="1"/>
  <c r="AN29" i="17"/>
  <c r="AO29" i="17" s="1"/>
  <c r="AN29" i="16"/>
  <c r="AO29" i="16" s="1"/>
  <c r="AP29" i="16"/>
  <c r="AQ29" i="16" s="1"/>
  <c r="AI30" i="16" s="1"/>
  <c r="G29" i="16" l="1"/>
  <c r="M30" i="16"/>
  <c r="G29" i="17"/>
  <c r="M30" i="17"/>
  <c r="G29" i="14"/>
  <c r="M30" i="14"/>
  <c r="AN31" i="14"/>
  <c r="AO31" i="14" s="1"/>
  <c r="AP31" i="14"/>
  <c r="AQ31" i="14" s="1"/>
  <c r="AI32" i="14" s="1"/>
  <c r="AN30" i="17"/>
  <c r="AO30" i="17" s="1"/>
  <c r="AP30" i="17"/>
  <c r="AQ30" i="17" s="1"/>
  <c r="AI31" i="17" s="1"/>
  <c r="AP30" i="16"/>
  <c r="AQ30" i="16" s="1"/>
  <c r="AI31" i="16" s="1"/>
  <c r="AN30" i="16"/>
  <c r="AO30" i="16" s="1"/>
  <c r="G30" i="16" l="1"/>
  <c r="M31" i="16"/>
  <c r="G30" i="17"/>
  <c r="M31" i="17"/>
  <c r="G30" i="14"/>
  <c r="M31" i="14"/>
  <c r="AP32" i="14"/>
  <c r="AQ32" i="14" s="1"/>
  <c r="AI33" i="14" s="1"/>
  <c r="AN32" i="14"/>
  <c r="AO32" i="14" s="1"/>
  <c r="AP31" i="17"/>
  <c r="AQ31" i="17" s="1"/>
  <c r="AI32" i="17" s="1"/>
  <c r="AN31" i="17"/>
  <c r="AO31" i="17" s="1"/>
  <c r="AN31" i="16"/>
  <c r="AO31" i="16" s="1"/>
  <c r="AP31" i="16"/>
  <c r="AQ31" i="16" s="1"/>
  <c r="AI32" i="16" s="1"/>
  <c r="G31" i="16" l="1"/>
  <c r="M32" i="16"/>
  <c r="G31" i="17"/>
  <c r="M32" i="17"/>
  <c r="G31" i="14"/>
  <c r="M32" i="14"/>
  <c r="AN33" i="14"/>
  <c r="AO33" i="14" s="1"/>
  <c r="AP33" i="14"/>
  <c r="AQ33" i="14" s="1"/>
  <c r="AI34" i="14" s="1"/>
  <c r="AN32" i="17"/>
  <c r="AO32" i="17" s="1"/>
  <c r="AP32" i="17"/>
  <c r="AQ32" i="17" s="1"/>
  <c r="AI33" i="17" s="1"/>
  <c r="AN32" i="16"/>
  <c r="AO32" i="16" s="1"/>
  <c r="AP32" i="16"/>
  <c r="AQ32" i="16" s="1"/>
  <c r="AI33" i="16" s="1"/>
  <c r="G32" i="16" l="1"/>
  <c r="M33" i="16"/>
  <c r="G32" i="17"/>
  <c r="M33" i="17"/>
  <c r="G32" i="14"/>
  <c r="M33" i="14"/>
  <c r="AN34" i="14"/>
  <c r="AO34" i="14" s="1"/>
  <c r="AP34" i="14"/>
  <c r="AQ34" i="14" s="1"/>
  <c r="AI35" i="14" s="1"/>
  <c r="AP33" i="17"/>
  <c r="AQ33" i="17" s="1"/>
  <c r="AI34" i="17" s="1"/>
  <c r="AN33" i="17"/>
  <c r="AO33" i="17" s="1"/>
  <c r="AN33" i="16"/>
  <c r="AO33" i="16" s="1"/>
  <c r="AP33" i="16"/>
  <c r="AQ33" i="16" s="1"/>
  <c r="AI34" i="16" s="1"/>
  <c r="G33" i="16" l="1"/>
  <c r="M34" i="16"/>
  <c r="G33" i="17"/>
  <c r="M34" i="17"/>
  <c r="G33" i="14"/>
  <c r="M34" i="14"/>
  <c r="AN35" i="14"/>
  <c r="AO35" i="14" s="1"/>
  <c r="AP35" i="14"/>
  <c r="AQ35" i="14" s="1"/>
  <c r="AI36" i="14" s="1"/>
  <c r="AN34" i="17"/>
  <c r="AO34" i="17" s="1"/>
  <c r="AP34" i="17"/>
  <c r="AQ34" i="17" s="1"/>
  <c r="AI35" i="17" s="1"/>
  <c r="AP34" i="16"/>
  <c r="AQ34" i="16" s="1"/>
  <c r="AI35" i="16" s="1"/>
  <c r="AN34" i="16"/>
  <c r="AO34" i="16" s="1"/>
  <c r="G34" i="16" l="1"/>
  <c r="M35" i="16"/>
  <c r="G34" i="17"/>
  <c r="M35" i="17"/>
  <c r="G34" i="14"/>
  <c r="M35" i="14"/>
  <c r="AN36" i="14"/>
  <c r="AO36" i="14" s="1"/>
  <c r="AP36" i="14"/>
  <c r="AQ36" i="14" s="1"/>
  <c r="AI37" i="14" s="1"/>
  <c r="AP35" i="17"/>
  <c r="AQ35" i="17" s="1"/>
  <c r="AI36" i="17" s="1"/>
  <c r="AN35" i="17"/>
  <c r="AO35" i="17" s="1"/>
  <c r="AN35" i="16"/>
  <c r="AO35" i="16" s="1"/>
  <c r="AP35" i="16"/>
  <c r="AQ35" i="16" s="1"/>
  <c r="AI36" i="16" s="1"/>
  <c r="G35" i="16" l="1"/>
  <c r="M36" i="16"/>
  <c r="G35" i="17"/>
  <c r="M36" i="17"/>
  <c r="G35" i="14"/>
  <c r="M36" i="14"/>
  <c r="AN37" i="14"/>
  <c r="AO37" i="14" s="1"/>
  <c r="AP37" i="14"/>
  <c r="AQ37" i="14" s="1"/>
  <c r="AI38" i="14" s="1"/>
  <c r="AN36" i="17"/>
  <c r="AO36" i="17" s="1"/>
  <c r="AP36" i="17"/>
  <c r="AQ36" i="17" s="1"/>
  <c r="AI37" i="17" s="1"/>
  <c r="AN36" i="16"/>
  <c r="AO36" i="16" s="1"/>
  <c r="AP36" i="16"/>
  <c r="AQ36" i="16" s="1"/>
  <c r="AI37" i="16" s="1"/>
  <c r="G36" i="16" l="1"/>
  <c r="M37" i="16"/>
  <c r="G36" i="17"/>
  <c r="M37" i="17"/>
  <c r="G36" i="14"/>
  <c r="M37" i="14"/>
  <c r="AP38" i="14"/>
  <c r="AQ38" i="14" s="1"/>
  <c r="AI39" i="14" s="1"/>
  <c r="AN38" i="14"/>
  <c r="AO38" i="14" s="1"/>
  <c r="AP37" i="17"/>
  <c r="AQ37" i="17" s="1"/>
  <c r="AI38" i="17" s="1"/>
  <c r="AN37" i="17"/>
  <c r="AO37" i="17" s="1"/>
  <c r="AN37" i="16"/>
  <c r="AO37" i="16" s="1"/>
  <c r="AP37" i="16"/>
  <c r="AQ37" i="16" s="1"/>
  <c r="AI38" i="16" s="1"/>
  <c r="G37" i="16" l="1"/>
  <c r="M38" i="16"/>
  <c r="G37" i="17"/>
  <c r="M38" i="17"/>
  <c r="G37" i="14"/>
  <c r="M38" i="14"/>
  <c r="AN39" i="14"/>
  <c r="AO39" i="14" s="1"/>
  <c r="AP39" i="14"/>
  <c r="AQ39" i="14" s="1"/>
  <c r="AI40" i="14" s="1"/>
  <c r="AN38" i="17"/>
  <c r="AO38" i="17" s="1"/>
  <c r="AP38" i="17"/>
  <c r="AQ38" i="17" s="1"/>
  <c r="AI39" i="17" s="1"/>
  <c r="AP38" i="16"/>
  <c r="AQ38" i="16" s="1"/>
  <c r="AI39" i="16" s="1"/>
  <c r="AN38" i="16"/>
  <c r="AO38" i="16" s="1"/>
  <c r="G38" i="16" l="1"/>
  <c r="M39" i="16"/>
  <c r="G38" i="17"/>
  <c r="M39" i="17"/>
  <c r="G38" i="14"/>
  <c r="M39" i="14"/>
  <c r="AP40" i="14"/>
  <c r="AQ40" i="14" s="1"/>
  <c r="AI41" i="14" s="1"/>
  <c r="AN40" i="14"/>
  <c r="AO40" i="14" s="1"/>
  <c r="AP39" i="17"/>
  <c r="AQ39" i="17" s="1"/>
  <c r="AI40" i="17" s="1"/>
  <c r="AN39" i="17"/>
  <c r="AO39" i="17" s="1"/>
  <c r="AN39" i="16"/>
  <c r="AO39" i="16" s="1"/>
  <c r="AP39" i="16"/>
  <c r="AQ39" i="16" s="1"/>
  <c r="AI40" i="16" s="1"/>
  <c r="G39" i="16" l="1"/>
  <c r="M40" i="16"/>
  <c r="G39" i="17"/>
  <c r="M40" i="17"/>
  <c r="G39" i="14"/>
  <c r="M40" i="14"/>
  <c r="AN41" i="14"/>
  <c r="AO41" i="14" s="1"/>
  <c r="AP41" i="14"/>
  <c r="AQ41" i="14" s="1"/>
  <c r="AI42" i="14" s="1"/>
  <c r="AN40" i="17"/>
  <c r="AO40" i="17" s="1"/>
  <c r="AP40" i="17"/>
  <c r="AQ40" i="17" s="1"/>
  <c r="AI41" i="17" s="1"/>
  <c r="AN40" i="16"/>
  <c r="AO40" i="16" s="1"/>
  <c r="AP40" i="16"/>
  <c r="AQ40" i="16" s="1"/>
  <c r="AI41" i="16" s="1"/>
  <c r="G40" i="16" l="1"/>
  <c r="M41" i="16"/>
  <c r="G40" i="17"/>
  <c r="M41" i="17"/>
  <c r="G40" i="14"/>
  <c r="M41" i="14"/>
  <c r="AP42" i="14"/>
  <c r="AQ42" i="14" s="1"/>
  <c r="AI43" i="14" s="1"/>
  <c r="AN42" i="14"/>
  <c r="AO42" i="14" s="1"/>
  <c r="AP41" i="17"/>
  <c r="AQ41" i="17" s="1"/>
  <c r="AI42" i="17" s="1"/>
  <c r="AN41" i="17"/>
  <c r="AO41" i="17" s="1"/>
  <c r="AN41" i="16"/>
  <c r="AO41" i="16" s="1"/>
  <c r="AP41" i="16"/>
  <c r="AQ41" i="16" s="1"/>
  <c r="AI42" i="16" s="1"/>
  <c r="G41" i="16" l="1"/>
  <c r="M42" i="16"/>
  <c r="G41" i="17"/>
  <c r="M42" i="17"/>
  <c r="G41" i="14"/>
  <c r="M42" i="14"/>
  <c r="AN43" i="14"/>
  <c r="AO43" i="14" s="1"/>
  <c r="AP43" i="14"/>
  <c r="AQ43" i="14" s="1"/>
  <c r="AI44" i="14" s="1"/>
  <c r="AN42" i="17"/>
  <c r="AO42" i="17" s="1"/>
  <c r="AP42" i="17"/>
  <c r="AQ42" i="17" s="1"/>
  <c r="AI43" i="17" s="1"/>
  <c r="AP42" i="16"/>
  <c r="AQ42" i="16" s="1"/>
  <c r="AI43" i="16" s="1"/>
  <c r="AN42" i="16"/>
  <c r="AO42" i="16" s="1"/>
  <c r="G42" i="16" l="1"/>
  <c r="M43" i="16"/>
  <c r="G42" i="17"/>
  <c r="M43" i="17"/>
  <c r="G42" i="14"/>
  <c r="M43" i="14"/>
  <c r="AP44" i="14"/>
  <c r="AQ44" i="14" s="1"/>
  <c r="AI45" i="14" s="1"/>
  <c r="AN44" i="14"/>
  <c r="AO44" i="14" s="1"/>
  <c r="AP43" i="17"/>
  <c r="AQ43" i="17" s="1"/>
  <c r="AI44" i="17" s="1"/>
  <c r="AN43" i="17"/>
  <c r="AO43" i="17" s="1"/>
  <c r="AN43" i="16"/>
  <c r="AO43" i="16" s="1"/>
  <c r="AP43" i="16"/>
  <c r="AQ43" i="16" s="1"/>
  <c r="AI44" i="16" s="1"/>
  <c r="G43" i="16" l="1"/>
  <c r="M44" i="16"/>
  <c r="G43" i="17"/>
  <c r="M44" i="17"/>
  <c r="G43" i="14"/>
  <c r="M44" i="14"/>
  <c r="AN45" i="14"/>
  <c r="AO45" i="14" s="1"/>
  <c r="AP45" i="14"/>
  <c r="AQ45" i="14" s="1"/>
  <c r="AI46" i="14" s="1"/>
  <c r="AN44" i="17"/>
  <c r="AO44" i="17" s="1"/>
  <c r="AP44" i="17"/>
  <c r="AQ44" i="17" s="1"/>
  <c r="AI45" i="17" s="1"/>
  <c r="AN44" i="16"/>
  <c r="AO44" i="16" s="1"/>
  <c r="AP44" i="16"/>
  <c r="AQ44" i="16" s="1"/>
  <c r="AI45" i="16" s="1"/>
  <c r="M45" i="16" l="1"/>
  <c r="G44" i="16"/>
  <c r="G44" i="17"/>
  <c r="M45" i="17"/>
  <c r="G44" i="14"/>
  <c r="M45" i="14"/>
  <c r="AN46" i="14"/>
  <c r="AO46" i="14" s="1"/>
  <c r="AP46" i="14"/>
  <c r="AQ46" i="14" s="1"/>
  <c r="AI47" i="14" s="1"/>
  <c r="AP45" i="17"/>
  <c r="AQ45" i="17" s="1"/>
  <c r="AI46" i="17" s="1"/>
  <c r="AN45" i="17"/>
  <c r="AO45" i="17" s="1"/>
  <c r="AN45" i="16"/>
  <c r="AO45" i="16" s="1"/>
  <c r="AP45" i="16"/>
  <c r="AQ45" i="16" s="1"/>
  <c r="AI46" i="16" s="1"/>
  <c r="G45" i="16" l="1"/>
  <c r="M46" i="16"/>
  <c r="G45" i="17"/>
  <c r="M46" i="17"/>
  <c r="G45" i="14"/>
  <c r="M46" i="14"/>
  <c r="AN47" i="14"/>
  <c r="AO47" i="14" s="1"/>
  <c r="AP47" i="14"/>
  <c r="AQ47" i="14" s="1"/>
  <c r="AI48" i="14" s="1"/>
  <c r="AN46" i="17"/>
  <c r="AO46" i="17" s="1"/>
  <c r="AP46" i="17"/>
  <c r="AQ46" i="17" s="1"/>
  <c r="AI47" i="17" s="1"/>
  <c r="AP46" i="16"/>
  <c r="AQ46" i="16" s="1"/>
  <c r="AI47" i="16" s="1"/>
  <c r="AN46" i="16"/>
  <c r="AO46" i="16" s="1"/>
  <c r="G46" i="16" l="1"/>
  <c r="M47" i="16"/>
  <c r="G46" i="17"/>
  <c r="M47" i="17"/>
  <c r="G46" i="14"/>
  <c r="M47" i="14"/>
  <c r="AN48" i="14"/>
  <c r="AO48" i="14" s="1"/>
  <c r="AP48" i="14"/>
  <c r="AQ48" i="14" s="1"/>
  <c r="AI49" i="14" s="1"/>
  <c r="AP47" i="17"/>
  <c r="AQ47" i="17" s="1"/>
  <c r="AI48" i="17" s="1"/>
  <c r="AN47" i="17"/>
  <c r="AO47" i="17" s="1"/>
  <c r="AN47" i="16"/>
  <c r="AO47" i="16" s="1"/>
  <c r="AP47" i="16"/>
  <c r="AQ47" i="16" s="1"/>
  <c r="AI48" i="16" s="1"/>
  <c r="G47" i="16" l="1"/>
  <c r="M48" i="16"/>
  <c r="G47" i="17"/>
  <c r="M48" i="17"/>
  <c r="G47" i="14"/>
  <c r="M48" i="14"/>
  <c r="AN49" i="14"/>
  <c r="AO49" i="14" s="1"/>
  <c r="AP49" i="14"/>
  <c r="AQ49" i="14" s="1"/>
  <c r="AI50" i="14" s="1"/>
  <c r="AN48" i="17"/>
  <c r="AO48" i="17" s="1"/>
  <c r="AP48" i="17"/>
  <c r="AQ48" i="17" s="1"/>
  <c r="AI49" i="17" s="1"/>
  <c r="AN48" i="16"/>
  <c r="AO48" i="16" s="1"/>
  <c r="AP48" i="16"/>
  <c r="AQ48" i="16" s="1"/>
  <c r="AI49" i="16" s="1"/>
  <c r="M49" i="16" l="1"/>
  <c r="G48" i="16"/>
  <c r="G48" i="17"/>
  <c r="M49" i="17"/>
  <c r="G48" i="14"/>
  <c r="M49" i="14"/>
  <c r="AP50" i="14"/>
  <c r="AQ50" i="14" s="1"/>
  <c r="AI51" i="14" s="1"/>
  <c r="AN50" i="14"/>
  <c r="AO50" i="14" s="1"/>
  <c r="AP49" i="17"/>
  <c r="AQ49" i="17" s="1"/>
  <c r="AI50" i="17" s="1"/>
  <c r="AN49" i="17"/>
  <c r="AO49" i="17" s="1"/>
  <c r="AN49" i="16"/>
  <c r="AO49" i="16" s="1"/>
  <c r="AP49" i="16"/>
  <c r="AQ49" i="16" s="1"/>
  <c r="AI50" i="16" s="1"/>
  <c r="G49" i="16" l="1"/>
  <c r="M50" i="16"/>
  <c r="G49" i="17"/>
  <c r="M50" i="17"/>
  <c r="G49" i="14"/>
  <c r="M50" i="14"/>
  <c r="AN51" i="14"/>
  <c r="AO51" i="14" s="1"/>
  <c r="AP51" i="14"/>
  <c r="AQ51" i="14" s="1"/>
  <c r="AI52" i="14" s="1"/>
  <c r="AN50" i="17"/>
  <c r="AO50" i="17" s="1"/>
  <c r="AP50" i="17"/>
  <c r="AQ50" i="17" s="1"/>
  <c r="AI51" i="17" s="1"/>
  <c r="AP50" i="16"/>
  <c r="AQ50" i="16" s="1"/>
  <c r="AI51" i="16" s="1"/>
  <c r="AN50" i="16"/>
  <c r="AO50" i="16" s="1"/>
  <c r="G50" i="16" l="1"/>
  <c r="M51" i="16"/>
  <c r="G50" i="17"/>
  <c r="M51" i="17"/>
  <c r="G50" i="14"/>
  <c r="M51" i="14"/>
  <c r="AN52" i="14"/>
  <c r="AO52" i="14" s="1"/>
  <c r="AP52" i="14"/>
  <c r="AQ52" i="14" s="1"/>
  <c r="AI53" i="14" s="1"/>
  <c r="AP51" i="17"/>
  <c r="AQ51" i="17" s="1"/>
  <c r="AI52" i="17" s="1"/>
  <c r="AN51" i="17"/>
  <c r="AO51" i="17" s="1"/>
  <c r="AN51" i="16"/>
  <c r="AO51" i="16" s="1"/>
  <c r="AP51" i="16"/>
  <c r="AQ51" i="16" s="1"/>
  <c r="AI52" i="16" s="1"/>
  <c r="G51" i="16" l="1"/>
  <c r="M52" i="16"/>
  <c r="G51" i="17"/>
  <c r="M52" i="17"/>
  <c r="G51" i="14"/>
  <c r="M52" i="14"/>
  <c r="AN53" i="14"/>
  <c r="AO53" i="14" s="1"/>
  <c r="AP53" i="14"/>
  <c r="AQ53" i="14" s="1"/>
  <c r="AI54" i="14" s="1"/>
  <c r="AN52" i="17"/>
  <c r="AO52" i="17" s="1"/>
  <c r="AP52" i="17"/>
  <c r="AQ52" i="17" s="1"/>
  <c r="AI53" i="17" s="1"/>
  <c r="AN52" i="16"/>
  <c r="AO52" i="16" s="1"/>
  <c r="AP52" i="16"/>
  <c r="AQ52" i="16" s="1"/>
  <c r="AI53" i="16" s="1"/>
  <c r="G52" i="16" l="1"/>
  <c r="M53" i="16"/>
  <c r="G52" i="17"/>
  <c r="M53" i="17"/>
  <c r="G52" i="14"/>
  <c r="M53" i="14"/>
  <c r="AP54" i="14"/>
  <c r="AQ54" i="14" s="1"/>
  <c r="AI55" i="14" s="1"/>
  <c r="AN54" i="14"/>
  <c r="AO54" i="14" s="1"/>
  <c r="AP53" i="17"/>
  <c r="AQ53" i="17" s="1"/>
  <c r="AI54" i="17" s="1"/>
  <c r="AN53" i="17"/>
  <c r="AO53" i="17" s="1"/>
  <c r="AN53" i="16"/>
  <c r="AO53" i="16" s="1"/>
  <c r="AP53" i="16"/>
  <c r="AQ53" i="16" s="1"/>
  <c r="AI54" i="16" s="1"/>
  <c r="G53" i="16" l="1"/>
  <c r="M54" i="16"/>
  <c r="G53" i="17"/>
  <c r="M54" i="17"/>
  <c r="G53" i="14"/>
  <c r="M54" i="14"/>
  <c r="AN55" i="14"/>
  <c r="AO55" i="14" s="1"/>
  <c r="AP55" i="14"/>
  <c r="AQ55" i="14" s="1"/>
  <c r="AI56" i="14" s="1"/>
  <c r="AN54" i="17"/>
  <c r="AO54" i="17" s="1"/>
  <c r="AP54" i="17"/>
  <c r="AQ54" i="17" s="1"/>
  <c r="AI55" i="17" s="1"/>
  <c r="AP54" i="16"/>
  <c r="AQ54" i="16" s="1"/>
  <c r="AI55" i="16" s="1"/>
  <c r="AN54" i="16"/>
  <c r="AO54" i="16" s="1"/>
  <c r="G54" i="16" l="1"/>
  <c r="M55" i="16"/>
  <c r="G54" i="17"/>
  <c r="M55" i="17"/>
  <c r="G54" i="14"/>
  <c r="M55" i="14"/>
  <c r="AP56" i="14"/>
  <c r="AQ56" i="14" s="1"/>
  <c r="AI57" i="14" s="1"/>
  <c r="AN56" i="14"/>
  <c r="AO56" i="14" s="1"/>
  <c r="AP55" i="17"/>
  <c r="AQ55" i="17" s="1"/>
  <c r="AI56" i="17" s="1"/>
  <c r="AN55" i="17"/>
  <c r="AO55" i="17" s="1"/>
  <c r="AN55" i="16"/>
  <c r="AO55" i="16" s="1"/>
  <c r="AP55" i="16"/>
  <c r="AQ55" i="16" s="1"/>
  <c r="AI56" i="16" s="1"/>
  <c r="G55" i="16" l="1"/>
  <c r="M56" i="16"/>
  <c r="G55" i="17"/>
  <c r="M56" i="17"/>
  <c r="G55" i="14"/>
  <c r="M56" i="14"/>
  <c r="AN57" i="14"/>
  <c r="AO57" i="14" s="1"/>
  <c r="AP57" i="14"/>
  <c r="AQ57" i="14" s="1"/>
  <c r="AI58" i="14" s="1"/>
  <c r="AN56" i="17"/>
  <c r="AO56" i="17" s="1"/>
  <c r="AP56" i="17"/>
  <c r="AQ56" i="17" s="1"/>
  <c r="AI57" i="17" s="1"/>
  <c r="AN56" i="16"/>
  <c r="AO56" i="16" s="1"/>
  <c r="AP56" i="16"/>
  <c r="AQ56" i="16" s="1"/>
  <c r="AI57" i="16" s="1"/>
  <c r="G56" i="16" l="1"/>
  <c r="M57" i="16"/>
  <c r="G56" i="17"/>
  <c r="M57" i="17"/>
  <c r="G56" i="14"/>
  <c r="M57" i="14"/>
  <c r="AP58" i="14"/>
  <c r="AQ58" i="14" s="1"/>
  <c r="AI59" i="14" s="1"/>
  <c r="AN58" i="14"/>
  <c r="AO58" i="14" s="1"/>
  <c r="AP57" i="17"/>
  <c r="AQ57" i="17" s="1"/>
  <c r="AI58" i="17" s="1"/>
  <c r="AN57" i="17"/>
  <c r="AO57" i="17" s="1"/>
  <c r="AN57" i="16"/>
  <c r="AO57" i="16" s="1"/>
  <c r="AP57" i="16"/>
  <c r="AQ57" i="16" s="1"/>
  <c r="AI58" i="16" s="1"/>
  <c r="G57" i="16" l="1"/>
  <c r="M58" i="16"/>
  <c r="G57" i="17"/>
  <c r="M58" i="17"/>
  <c r="G57" i="14"/>
  <c r="M58" i="14"/>
  <c r="AN59" i="14"/>
  <c r="AO59" i="14" s="1"/>
  <c r="AP59" i="14"/>
  <c r="AQ59" i="14" s="1"/>
  <c r="AI60" i="14" s="1"/>
  <c r="AN58" i="17"/>
  <c r="AO58" i="17" s="1"/>
  <c r="AP58" i="17"/>
  <c r="AQ58" i="17" s="1"/>
  <c r="AI59" i="17" s="1"/>
  <c r="AP58" i="16"/>
  <c r="AQ58" i="16" s="1"/>
  <c r="AI59" i="16" s="1"/>
  <c r="AN58" i="16"/>
  <c r="AO58" i="16" s="1"/>
  <c r="G58" i="16" l="1"/>
  <c r="M59" i="16"/>
  <c r="G58" i="17"/>
  <c r="M59" i="17"/>
  <c r="G58" i="14"/>
  <c r="M59" i="14"/>
  <c r="AN60" i="14"/>
  <c r="AO60" i="14" s="1"/>
  <c r="AP60" i="14"/>
  <c r="AQ60" i="14" s="1"/>
  <c r="AI61" i="14" s="1"/>
  <c r="AP59" i="17"/>
  <c r="AQ59" i="17" s="1"/>
  <c r="AI60" i="17" s="1"/>
  <c r="AN59" i="17"/>
  <c r="AO59" i="17" s="1"/>
  <c r="AN59" i="16"/>
  <c r="AO59" i="16" s="1"/>
  <c r="AP59" i="16"/>
  <c r="AQ59" i="16" s="1"/>
  <c r="AI60" i="16" s="1"/>
  <c r="G59" i="16" l="1"/>
  <c r="M60" i="16"/>
  <c r="G59" i="17"/>
  <c r="M60" i="17"/>
  <c r="G59" i="14"/>
  <c r="M60" i="14"/>
  <c r="AP61" i="14"/>
  <c r="AQ61" i="14" s="1"/>
  <c r="AI62" i="14" s="1"/>
  <c r="AN61" i="14"/>
  <c r="AO61" i="14" s="1"/>
  <c r="AN60" i="17"/>
  <c r="AO60" i="17" s="1"/>
  <c r="AP60" i="17"/>
  <c r="AQ60" i="17" s="1"/>
  <c r="AI61" i="17" s="1"/>
  <c r="AN60" i="16"/>
  <c r="AO60" i="16" s="1"/>
  <c r="AP60" i="16"/>
  <c r="AQ60" i="16" s="1"/>
  <c r="AI61" i="16" s="1"/>
  <c r="G60" i="16" l="1"/>
  <c r="M61" i="16"/>
  <c r="G60" i="17"/>
  <c r="M61" i="17"/>
  <c r="G60" i="14"/>
  <c r="M61" i="14"/>
  <c r="AP62" i="14"/>
  <c r="AQ62" i="14" s="1"/>
  <c r="AI63" i="14" s="1"/>
  <c r="AN62" i="14"/>
  <c r="AO62" i="14" s="1"/>
  <c r="AP61" i="17"/>
  <c r="AQ61" i="17" s="1"/>
  <c r="AI62" i="17" s="1"/>
  <c r="AN61" i="17"/>
  <c r="AO61" i="17" s="1"/>
  <c r="AN61" i="16"/>
  <c r="AO61" i="16" s="1"/>
  <c r="AP61" i="16"/>
  <c r="AQ61" i="16" s="1"/>
  <c r="AI62" i="16" s="1"/>
  <c r="G61" i="16" l="1"/>
  <c r="M62" i="16"/>
  <c r="G61" i="17"/>
  <c r="M62" i="17"/>
  <c r="G61" i="14"/>
  <c r="M62" i="14"/>
  <c r="AN63" i="14"/>
  <c r="AO63" i="14" s="1"/>
  <c r="AP63" i="14"/>
  <c r="AQ63" i="14" s="1"/>
  <c r="AI64" i="14" s="1"/>
  <c r="AN62" i="17"/>
  <c r="AO62" i="17" s="1"/>
  <c r="AP62" i="17"/>
  <c r="AQ62" i="17" s="1"/>
  <c r="AI63" i="17" s="1"/>
  <c r="AP62" i="16"/>
  <c r="AQ62" i="16" s="1"/>
  <c r="AI63" i="16" s="1"/>
  <c r="AN62" i="16"/>
  <c r="AO62" i="16" s="1"/>
  <c r="G62" i="16" l="1"/>
  <c r="M63" i="16"/>
  <c r="G62" i="17"/>
  <c r="M63" i="17"/>
  <c r="G62" i="14"/>
  <c r="M63" i="14"/>
  <c r="AP64" i="14"/>
  <c r="AQ64" i="14" s="1"/>
  <c r="AI65" i="14" s="1"/>
  <c r="AN64" i="14"/>
  <c r="AO64" i="14" s="1"/>
  <c r="AP63" i="17"/>
  <c r="AQ63" i="17" s="1"/>
  <c r="AI64" i="17" s="1"/>
  <c r="AN63" i="17"/>
  <c r="AO63" i="17" s="1"/>
  <c r="AN63" i="16"/>
  <c r="AO63" i="16" s="1"/>
  <c r="AP63" i="16"/>
  <c r="AQ63" i="16" s="1"/>
  <c r="AI64" i="16" s="1"/>
  <c r="G63" i="16" l="1"/>
  <c r="M64" i="16"/>
  <c r="G63" i="17"/>
  <c r="M64" i="17"/>
  <c r="G63" i="14"/>
  <c r="M64" i="14"/>
  <c r="AP65" i="14"/>
  <c r="AQ65" i="14" s="1"/>
  <c r="AI66" i="14" s="1"/>
  <c r="AN65" i="14"/>
  <c r="AO65" i="14" s="1"/>
  <c r="AN64" i="17"/>
  <c r="AO64" i="17" s="1"/>
  <c r="AP64" i="17"/>
  <c r="AQ64" i="17" s="1"/>
  <c r="AI65" i="17" s="1"/>
  <c r="AN64" i="16"/>
  <c r="AO64" i="16" s="1"/>
  <c r="AP64" i="16"/>
  <c r="AQ64" i="16" s="1"/>
  <c r="AI65" i="16" s="1"/>
  <c r="G64" i="16" l="1"/>
  <c r="M65" i="16"/>
  <c r="G64" i="17"/>
  <c r="M65" i="17"/>
  <c r="G64" i="14"/>
  <c r="M65" i="14"/>
  <c r="AP66" i="14"/>
  <c r="AQ66" i="14" s="1"/>
  <c r="AI67" i="14" s="1"/>
  <c r="AN66" i="14"/>
  <c r="AO66" i="14" s="1"/>
  <c r="AP65" i="17"/>
  <c r="AQ65" i="17" s="1"/>
  <c r="AI66" i="17" s="1"/>
  <c r="AN65" i="17"/>
  <c r="AO65" i="17" s="1"/>
  <c r="AN65" i="16"/>
  <c r="AO65" i="16" s="1"/>
  <c r="AP65" i="16"/>
  <c r="AQ65" i="16" s="1"/>
  <c r="AI66" i="16" s="1"/>
  <c r="G65" i="16" l="1"/>
  <c r="M66" i="16"/>
  <c r="G65" i="17"/>
  <c r="M66" i="17"/>
  <c r="G65" i="14"/>
  <c r="M66" i="14"/>
  <c r="AN67" i="14"/>
  <c r="AO67" i="14" s="1"/>
  <c r="AP67" i="14"/>
  <c r="AQ67" i="14" s="1"/>
  <c r="AI68" i="14" s="1"/>
  <c r="AN66" i="17"/>
  <c r="AO66" i="17" s="1"/>
  <c r="AP66" i="17"/>
  <c r="AQ66" i="17" s="1"/>
  <c r="AI67" i="17" s="1"/>
  <c r="AP66" i="16"/>
  <c r="AQ66" i="16" s="1"/>
  <c r="AI67" i="16" s="1"/>
  <c r="AN66" i="16"/>
  <c r="AO66" i="16" s="1"/>
  <c r="G66" i="16" l="1"/>
  <c r="M67" i="16"/>
  <c r="G66" i="17"/>
  <c r="M67" i="17"/>
  <c r="G66" i="14"/>
  <c r="M67" i="14"/>
  <c r="AN68" i="14"/>
  <c r="AO68" i="14" s="1"/>
  <c r="AP68" i="14"/>
  <c r="AQ68" i="14" s="1"/>
  <c r="AI69" i="14" s="1"/>
  <c r="AP67" i="17"/>
  <c r="AQ67" i="17" s="1"/>
  <c r="AI68" i="17" s="1"/>
  <c r="AN67" i="17"/>
  <c r="AO67" i="17" s="1"/>
  <c r="AN67" i="16"/>
  <c r="AO67" i="16" s="1"/>
  <c r="AP67" i="16"/>
  <c r="AQ67" i="16" s="1"/>
  <c r="AI68" i="16" s="1"/>
  <c r="G67" i="16" l="1"/>
  <c r="M68" i="16"/>
  <c r="G67" i="17"/>
  <c r="M68" i="17"/>
  <c r="G67" i="14"/>
  <c r="M68" i="14"/>
  <c r="AP69" i="14"/>
  <c r="AQ69" i="14" s="1"/>
  <c r="AI70" i="14" s="1"/>
  <c r="AN69" i="14"/>
  <c r="AO69" i="14" s="1"/>
  <c r="AN68" i="17"/>
  <c r="AO68" i="17" s="1"/>
  <c r="AP68" i="17"/>
  <c r="AQ68" i="17" s="1"/>
  <c r="AI69" i="17" s="1"/>
  <c r="AN68" i="16"/>
  <c r="AO68" i="16" s="1"/>
  <c r="AP68" i="16"/>
  <c r="AQ68" i="16" s="1"/>
  <c r="AI69" i="16" s="1"/>
  <c r="G68" i="16" l="1"/>
  <c r="M69" i="16"/>
  <c r="G68" i="17"/>
  <c r="M69" i="17"/>
  <c r="G68" i="14"/>
  <c r="M69" i="14"/>
  <c r="AP70" i="14"/>
  <c r="AQ70" i="14" s="1"/>
  <c r="AI71" i="14" s="1"/>
  <c r="AN70" i="14"/>
  <c r="AO70" i="14" s="1"/>
  <c r="AP69" i="17"/>
  <c r="AQ69" i="17" s="1"/>
  <c r="AI70" i="17" s="1"/>
  <c r="AN69" i="17"/>
  <c r="AO69" i="17" s="1"/>
  <c r="AN69" i="16"/>
  <c r="AO69" i="16" s="1"/>
  <c r="AP69" i="16"/>
  <c r="AQ69" i="16" s="1"/>
  <c r="AI70" i="16" s="1"/>
  <c r="G69" i="16" l="1"/>
  <c r="M70" i="16"/>
  <c r="G69" i="17"/>
  <c r="M70" i="17"/>
  <c r="G69" i="14"/>
  <c r="M70" i="14"/>
  <c r="AN71" i="14"/>
  <c r="AO71" i="14" s="1"/>
  <c r="AP71" i="14"/>
  <c r="AQ71" i="14" s="1"/>
  <c r="AI72" i="14" s="1"/>
  <c r="AN70" i="17"/>
  <c r="AO70" i="17" s="1"/>
  <c r="AP70" i="17"/>
  <c r="AQ70" i="17" s="1"/>
  <c r="AI71" i="17" s="1"/>
  <c r="AP70" i="16"/>
  <c r="AQ70" i="16" s="1"/>
  <c r="AI71" i="16" s="1"/>
  <c r="AN70" i="16"/>
  <c r="AO70" i="16" s="1"/>
  <c r="G70" i="16" l="1"/>
  <c r="M71" i="16"/>
  <c r="G70" i="17"/>
  <c r="M71" i="17"/>
  <c r="G70" i="14"/>
  <c r="M71" i="14"/>
  <c r="AN72" i="14"/>
  <c r="AO72" i="14" s="1"/>
  <c r="AP72" i="14"/>
  <c r="AQ72" i="14" s="1"/>
  <c r="AI73" i="14" s="1"/>
  <c r="AP71" i="17"/>
  <c r="AQ71" i="17" s="1"/>
  <c r="AI72" i="17" s="1"/>
  <c r="AN71" i="17"/>
  <c r="AO71" i="17" s="1"/>
  <c r="AN71" i="16"/>
  <c r="AO71" i="16" s="1"/>
  <c r="AP71" i="16"/>
  <c r="AQ71" i="16" s="1"/>
  <c r="AI72" i="16" s="1"/>
  <c r="G71" i="16" l="1"/>
  <c r="M72" i="16"/>
  <c r="G71" i="17"/>
  <c r="M72" i="17"/>
  <c r="G71" i="14"/>
  <c r="M72" i="14"/>
  <c r="AP73" i="14"/>
  <c r="AQ73" i="14" s="1"/>
  <c r="AI74" i="14" s="1"/>
  <c r="AN73" i="14"/>
  <c r="AO73" i="14" s="1"/>
  <c r="AN72" i="17"/>
  <c r="AO72" i="17" s="1"/>
  <c r="AP72" i="17"/>
  <c r="AQ72" i="17" s="1"/>
  <c r="AI73" i="17" s="1"/>
  <c r="AP72" i="16"/>
  <c r="AQ72" i="16" s="1"/>
  <c r="AI73" i="16" s="1"/>
  <c r="AN72" i="16"/>
  <c r="AO72" i="16" s="1"/>
  <c r="G72" i="16" l="1"/>
  <c r="M73" i="16"/>
  <c r="G72" i="17"/>
  <c r="M73" i="17"/>
  <c r="G72" i="14"/>
  <c r="M73" i="14"/>
  <c r="AP74" i="14"/>
  <c r="AQ74" i="14" s="1"/>
  <c r="AI75" i="14" s="1"/>
  <c r="AN74" i="14"/>
  <c r="AO74" i="14" s="1"/>
  <c r="AP73" i="17"/>
  <c r="AQ73" i="17" s="1"/>
  <c r="AI74" i="17" s="1"/>
  <c r="AN73" i="17"/>
  <c r="AO73" i="17" s="1"/>
  <c r="AP73" i="16"/>
  <c r="AQ73" i="16" s="1"/>
  <c r="AI74" i="16" s="1"/>
  <c r="AN73" i="16"/>
  <c r="AO73" i="16" s="1"/>
  <c r="G73" i="16" l="1"/>
  <c r="M74" i="16"/>
  <c r="G73" i="17"/>
  <c r="M74" i="17"/>
  <c r="G73" i="14"/>
  <c r="M74" i="14"/>
  <c r="AN75" i="14"/>
  <c r="AO75" i="14" s="1"/>
  <c r="AP75" i="14"/>
  <c r="AQ75" i="14" s="1"/>
  <c r="AI76" i="14" s="1"/>
  <c r="AP74" i="17"/>
  <c r="AQ74" i="17" s="1"/>
  <c r="AI75" i="17" s="1"/>
  <c r="AN74" i="17"/>
  <c r="AO74" i="17" s="1"/>
  <c r="AP74" i="16"/>
  <c r="AQ74" i="16" s="1"/>
  <c r="AI75" i="16" s="1"/>
  <c r="AN74" i="16"/>
  <c r="AO74" i="16" s="1"/>
  <c r="G74" i="16" l="1"/>
  <c r="M75" i="16"/>
  <c r="G74" i="17"/>
  <c r="M75" i="17"/>
  <c r="G74" i="14"/>
  <c r="M75" i="14"/>
  <c r="AN76" i="14"/>
  <c r="AO76" i="14" s="1"/>
  <c r="AP76" i="14"/>
  <c r="AQ76" i="14" s="1"/>
  <c r="AI77" i="14" s="1"/>
  <c r="AN75" i="17"/>
  <c r="AO75" i="17" s="1"/>
  <c r="AP75" i="17"/>
  <c r="AQ75" i="17" s="1"/>
  <c r="AI76" i="17" s="1"/>
  <c r="AN75" i="16"/>
  <c r="AO75" i="16" s="1"/>
  <c r="AP75" i="16"/>
  <c r="AQ75" i="16" s="1"/>
  <c r="AI76" i="16" s="1"/>
  <c r="G75" i="16" l="1"/>
  <c r="M76" i="16"/>
  <c r="G75" i="17"/>
  <c r="M76" i="17"/>
  <c r="G75" i="14"/>
  <c r="M76" i="14"/>
  <c r="AP77" i="14"/>
  <c r="AQ77" i="14" s="1"/>
  <c r="AI78" i="14" s="1"/>
  <c r="AN77" i="14"/>
  <c r="AO77" i="14" s="1"/>
  <c r="AP76" i="17"/>
  <c r="AQ76" i="17" s="1"/>
  <c r="AI77" i="17" s="1"/>
  <c r="AN76" i="17"/>
  <c r="AO76" i="17" s="1"/>
  <c r="AN76" i="16"/>
  <c r="AO76" i="16" s="1"/>
  <c r="AP76" i="16"/>
  <c r="AQ76" i="16" s="1"/>
  <c r="AI77" i="16" s="1"/>
  <c r="G76" i="16" l="1"/>
  <c r="M77" i="16"/>
  <c r="G76" i="17"/>
  <c r="M77" i="17"/>
  <c r="G76" i="14"/>
  <c r="M77" i="14"/>
  <c r="AP78" i="14"/>
  <c r="AQ78" i="14" s="1"/>
  <c r="AI79" i="14" s="1"/>
  <c r="AN78" i="14"/>
  <c r="AO78" i="14" s="1"/>
  <c r="AN77" i="17"/>
  <c r="AO77" i="17" s="1"/>
  <c r="AP77" i="17"/>
  <c r="AQ77" i="17" s="1"/>
  <c r="AI78" i="17" s="1"/>
  <c r="AP77" i="16"/>
  <c r="AQ77" i="16" s="1"/>
  <c r="AI78" i="16" s="1"/>
  <c r="AN77" i="16"/>
  <c r="AO77" i="16" s="1"/>
  <c r="G77" i="16" l="1"/>
  <c r="M78" i="16"/>
  <c r="G77" i="17"/>
  <c r="M78" i="17"/>
  <c r="G77" i="14"/>
  <c r="M78" i="14"/>
  <c r="AN79" i="14"/>
  <c r="AO79" i="14" s="1"/>
  <c r="AP79" i="14"/>
  <c r="AQ79" i="14" s="1"/>
  <c r="AI80" i="14" s="1"/>
  <c r="AN78" i="17"/>
  <c r="AO78" i="17" s="1"/>
  <c r="AP78" i="17"/>
  <c r="AQ78" i="17" s="1"/>
  <c r="AI79" i="17" s="1"/>
  <c r="AP78" i="16"/>
  <c r="AQ78" i="16" s="1"/>
  <c r="AI79" i="16" s="1"/>
  <c r="AN78" i="16"/>
  <c r="AO78" i="16" s="1"/>
  <c r="G78" i="16" l="1"/>
  <c r="M79" i="16"/>
  <c r="G78" i="17"/>
  <c r="M79" i="17"/>
  <c r="G78" i="14"/>
  <c r="M79" i="14"/>
  <c r="AN80" i="14"/>
  <c r="AO80" i="14" s="1"/>
  <c r="AP80" i="14"/>
  <c r="AQ80" i="14" s="1"/>
  <c r="AI81" i="14" s="1"/>
  <c r="AN79" i="17"/>
  <c r="AO79" i="17" s="1"/>
  <c r="AP79" i="17"/>
  <c r="AQ79" i="17" s="1"/>
  <c r="AI80" i="17" s="1"/>
  <c r="AN79" i="16"/>
  <c r="AO79" i="16" s="1"/>
  <c r="AP79" i="16"/>
  <c r="AQ79" i="16" s="1"/>
  <c r="AI80" i="16" s="1"/>
  <c r="G79" i="16" l="1"/>
  <c r="M80" i="16"/>
  <c r="G79" i="17"/>
  <c r="M80" i="17"/>
  <c r="G79" i="14"/>
  <c r="M80" i="14"/>
  <c r="AN81" i="14"/>
  <c r="AO81" i="14" s="1"/>
  <c r="AP81" i="14"/>
  <c r="AQ81" i="14" s="1"/>
  <c r="AI82" i="14" s="1"/>
  <c r="AN80" i="17"/>
  <c r="AO80" i="17" s="1"/>
  <c r="AP80" i="17"/>
  <c r="AQ80" i="17" s="1"/>
  <c r="AI81" i="17" s="1"/>
  <c r="AN80" i="16"/>
  <c r="AO80" i="16" s="1"/>
  <c r="AP80" i="16"/>
  <c r="AQ80" i="16" s="1"/>
  <c r="AI81" i="16" s="1"/>
  <c r="G80" i="16" l="1"/>
  <c r="M81" i="16"/>
  <c r="G80" i="17"/>
  <c r="M81" i="17"/>
  <c r="G80" i="14"/>
  <c r="M81" i="14"/>
  <c r="AP82" i="14"/>
  <c r="AQ82" i="14" s="1"/>
  <c r="AI83" i="14" s="1"/>
  <c r="AN82" i="14"/>
  <c r="AO82" i="14" s="1"/>
  <c r="AN81" i="17"/>
  <c r="AO81" i="17" s="1"/>
  <c r="AP81" i="17"/>
  <c r="AQ81" i="17" s="1"/>
  <c r="AI82" i="17" s="1"/>
  <c r="AP81" i="16"/>
  <c r="AQ81" i="16" s="1"/>
  <c r="AI82" i="16" s="1"/>
  <c r="AN81" i="16"/>
  <c r="AO81" i="16" s="1"/>
  <c r="G81" i="16" l="1"/>
  <c r="M82" i="16"/>
  <c r="G81" i="17"/>
  <c r="M82" i="17"/>
  <c r="G81" i="14"/>
  <c r="M82" i="14"/>
  <c r="AN83" i="14"/>
  <c r="AO83" i="14" s="1"/>
  <c r="AP83" i="14"/>
  <c r="AQ83" i="14" s="1"/>
  <c r="AI84" i="14" s="1"/>
  <c r="AN82" i="17"/>
  <c r="AO82" i="17" s="1"/>
  <c r="AP82" i="17"/>
  <c r="AQ82" i="17" s="1"/>
  <c r="AI83" i="17" s="1"/>
  <c r="AN82" i="16"/>
  <c r="AO82" i="16" s="1"/>
  <c r="AP82" i="16"/>
  <c r="AQ82" i="16" s="1"/>
  <c r="AI83" i="16" s="1"/>
  <c r="G82" i="16" l="1"/>
  <c r="M83" i="16"/>
  <c r="G82" i="17"/>
  <c r="M83" i="17"/>
  <c r="G82" i="14"/>
  <c r="M83" i="14"/>
  <c r="AP84" i="14"/>
  <c r="AQ84" i="14" s="1"/>
  <c r="AI85" i="14" s="1"/>
  <c r="AN84" i="14"/>
  <c r="AO84" i="14" s="1"/>
  <c r="AP83" i="17"/>
  <c r="AQ83" i="17" s="1"/>
  <c r="AI84" i="17" s="1"/>
  <c r="AN83" i="17"/>
  <c r="AO83" i="17" s="1"/>
  <c r="AN83" i="16"/>
  <c r="AO83" i="16" s="1"/>
  <c r="AP83" i="16"/>
  <c r="AQ83" i="16" s="1"/>
  <c r="AI84" i="16" s="1"/>
  <c r="G83" i="16" l="1"/>
  <c r="M84" i="16"/>
  <c r="G83" i="17"/>
  <c r="M84" i="17"/>
  <c r="G83" i="14"/>
  <c r="M84" i="14"/>
  <c r="AN85" i="14"/>
  <c r="AO85" i="14" s="1"/>
  <c r="AP85" i="14"/>
  <c r="AQ85" i="14" s="1"/>
  <c r="AI86" i="14" s="1"/>
  <c r="AN84" i="17"/>
  <c r="AO84" i="17" s="1"/>
  <c r="AP84" i="17"/>
  <c r="AQ84" i="17" s="1"/>
  <c r="AI85" i="17" s="1"/>
  <c r="AN84" i="16"/>
  <c r="AO84" i="16" s="1"/>
  <c r="AP84" i="16"/>
  <c r="AQ84" i="16" s="1"/>
  <c r="AI85" i="16" s="1"/>
  <c r="G84" i="16" l="1"/>
  <c r="M85" i="16"/>
  <c r="G84" i="17"/>
  <c r="M85" i="17"/>
  <c r="G84" i="14"/>
  <c r="M85" i="14"/>
  <c r="AP86" i="14"/>
  <c r="AQ86" i="14" s="1"/>
  <c r="AI87" i="14" s="1"/>
  <c r="AN86" i="14"/>
  <c r="AO86" i="14" s="1"/>
  <c r="AN85" i="17"/>
  <c r="AO85" i="17" s="1"/>
  <c r="AP85" i="17"/>
  <c r="AQ85" i="17" s="1"/>
  <c r="AI86" i="17" s="1"/>
  <c r="AN85" i="16"/>
  <c r="AO85" i="16" s="1"/>
  <c r="AP85" i="16"/>
  <c r="AQ85" i="16" s="1"/>
  <c r="AI86" i="16" s="1"/>
  <c r="M86" i="16" l="1"/>
  <c r="G85" i="16"/>
  <c r="G85" i="17"/>
  <c r="M86" i="17"/>
  <c r="G85" i="14"/>
  <c r="M86" i="14"/>
  <c r="AN87" i="14"/>
  <c r="AO87" i="14" s="1"/>
  <c r="AP87" i="14"/>
  <c r="AQ87" i="14" s="1"/>
  <c r="AI88" i="14" s="1"/>
  <c r="AN86" i="17"/>
  <c r="AO86" i="17" s="1"/>
  <c r="AP86" i="17"/>
  <c r="AQ86" i="17" s="1"/>
  <c r="AI87" i="17" s="1"/>
  <c r="AP86" i="16"/>
  <c r="AQ86" i="16" s="1"/>
  <c r="AI87" i="16" s="1"/>
  <c r="AN86" i="16"/>
  <c r="AO86" i="16" s="1"/>
  <c r="G86" i="16" l="1"/>
  <c r="M87" i="16"/>
  <c r="G86" i="17"/>
  <c r="M87" i="17"/>
  <c r="G86" i="14"/>
  <c r="M87" i="14"/>
  <c r="AP88" i="14"/>
  <c r="AQ88" i="14" s="1"/>
  <c r="AI89" i="14" s="1"/>
  <c r="AN88" i="14"/>
  <c r="AO88" i="14" s="1"/>
  <c r="AN87" i="17"/>
  <c r="AO87" i="17" s="1"/>
  <c r="AP87" i="17"/>
  <c r="AQ87" i="17" s="1"/>
  <c r="AI88" i="17" s="1"/>
  <c r="AN87" i="16"/>
  <c r="AO87" i="16" s="1"/>
  <c r="AP87" i="16"/>
  <c r="AQ87" i="16" s="1"/>
  <c r="AI88" i="16" s="1"/>
  <c r="G87" i="16" l="1"/>
  <c r="M88" i="16"/>
  <c r="G87" i="17"/>
  <c r="M88" i="17"/>
  <c r="G87" i="14"/>
  <c r="M88" i="14"/>
  <c r="AP89" i="14"/>
  <c r="AQ89" i="14" s="1"/>
  <c r="AI90" i="14" s="1"/>
  <c r="AN89" i="14"/>
  <c r="AO89" i="14" s="1"/>
  <c r="AN88" i="17"/>
  <c r="AO88" i="17" s="1"/>
  <c r="AP88" i="17"/>
  <c r="AQ88" i="17" s="1"/>
  <c r="AI89" i="17" s="1"/>
  <c r="AP88" i="16"/>
  <c r="AQ88" i="16" s="1"/>
  <c r="AI89" i="16" s="1"/>
  <c r="AN88" i="16"/>
  <c r="AO88" i="16" s="1"/>
  <c r="G88" i="16" l="1"/>
  <c r="M89" i="16"/>
  <c r="G88" i="17"/>
  <c r="M89" i="17"/>
  <c r="G88" i="14"/>
  <c r="M89" i="14"/>
  <c r="AN90" i="14"/>
  <c r="AO90" i="14" s="1"/>
  <c r="AP90" i="14"/>
  <c r="AQ90" i="14" s="1"/>
  <c r="AI91" i="14" s="1"/>
  <c r="AN89" i="17"/>
  <c r="AO89" i="17" s="1"/>
  <c r="AP89" i="17"/>
  <c r="AQ89" i="17" s="1"/>
  <c r="AI90" i="17" s="1"/>
  <c r="AN89" i="16"/>
  <c r="AO89" i="16" s="1"/>
  <c r="AP89" i="16"/>
  <c r="AQ89" i="16" s="1"/>
  <c r="AI90" i="16" s="1"/>
  <c r="G89" i="16" l="1"/>
  <c r="M90" i="16"/>
  <c r="G89" i="17"/>
  <c r="M90" i="17"/>
  <c r="G89" i="14"/>
  <c r="M90" i="14"/>
  <c r="AN91" i="14"/>
  <c r="AO91" i="14" s="1"/>
  <c r="AP91" i="14"/>
  <c r="AQ91" i="14" s="1"/>
  <c r="AI92" i="14" s="1"/>
  <c r="AN90" i="17"/>
  <c r="AO90" i="17" s="1"/>
  <c r="AP90" i="17"/>
  <c r="AQ90" i="17" s="1"/>
  <c r="AI91" i="17" s="1"/>
  <c r="AP90" i="16"/>
  <c r="AQ90" i="16" s="1"/>
  <c r="AI91" i="16" s="1"/>
  <c r="AN90" i="16"/>
  <c r="AO90" i="16" s="1"/>
  <c r="G90" i="16" l="1"/>
  <c r="M91" i="16"/>
  <c r="G90" i="17"/>
  <c r="M91" i="17"/>
  <c r="G90" i="14"/>
  <c r="M91" i="14"/>
  <c r="AN92" i="14"/>
  <c r="AO92" i="14" s="1"/>
  <c r="AP92" i="14"/>
  <c r="AQ92" i="14" s="1"/>
  <c r="AI93" i="14" s="1"/>
  <c r="AN91" i="17"/>
  <c r="AO91" i="17" s="1"/>
  <c r="AP91" i="17"/>
  <c r="AQ91" i="17" s="1"/>
  <c r="AI92" i="17" s="1"/>
  <c r="AP91" i="16"/>
  <c r="AQ91" i="16" s="1"/>
  <c r="AI92" i="16" s="1"/>
  <c r="AN91" i="16"/>
  <c r="AO91" i="16" s="1"/>
  <c r="G91" i="16" l="1"/>
  <c r="M92" i="16"/>
  <c r="G91" i="17"/>
  <c r="M92" i="17"/>
  <c r="G91" i="14"/>
  <c r="M92" i="14"/>
  <c r="AN93" i="14"/>
  <c r="AO93" i="14" s="1"/>
  <c r="AP93" i="14"/>
  <c r="AQ93" i="14" s="1"/>
  <c r="AI94" i="14" s="1"/>
  <c r="AN92" i="17"/>
  <c r="AO92" i="17" s="1"/>
  <c r="AP92" i="17"/>
  <c r="AQ92" i="17" s="1"/>
  <c r="AI93" i="17" s="1"/>
  <c r="AP92" i="16"/>
  <c r="AQ92" i="16" s="1"/>
  <c r="AI93" i="16" s="1"/>
  <c r="AN92" i="16"/>
  <c r="AO92" i="16" s="1"/>
  <c r="G92" i="16" l="1"/>
  <c r="M93" i="16"/>
  <c r="G92" i="17"/>
  <c r="M93" i="17"/>
  <c r="G92" i="14"/>
  <c r="M93" i="14"/>
  <c r="AN94" i="14"/>
  <c r="AO94" i="14" s="1"/>
  <c r="AP94" i="14"/>
  <c r="AQ94" i="14" s="1"/>
  <c r="AI95" i="14" s="1"/>
  <c r="AN93" i="17"/>
  <c r="AO93" i="17" s="1"/>
  <c r="AP93" i="17"/>
  <c r="AQ93" i="17" s="1"/>
  <c r="AI94" i="17" s="1"/>
  <c r="AP93" i="16"/>
  <c r="AQ93" i="16" s="1"/>
  <c r="AI94" i="16" s="1"/>
  <c r="AN93" i="16"/>
  <c r="AO93" i="16" s="1"/>
  <c r="G93" i="16" l="1"/>
  <c r="M94" i="16"/>
  <c r="G93" i="17"/>
  <c r="M94" i="17"/>
  <c r="G93" i="14"/>
  <c r="M94" i="14"/>
  <c r="AP95" i="14"/>
  <c r="AQ95" i="14" s="1"/>
  <c r="AI96" i="14" s="1"/>
  <c r="AN95" i="14"/>
  <c r="AO95" i="14" s="1"/>
  <c r="AN94" i="17"/>
  <c r="AO94" i="17" s="1"/>
  <c r="AP94" i="17"/>
  <c r="AQ94" i="17" s="1"/>
  <c r="AI95" i="17" s="1"/>
  <c r="AP94" i="16"/>
  <c r="AQ94" i="16" s="1"/>
  <c r="AI95" i="16" s="1"/>
  <c r="AN94" i="16"/>
  <c r="AO94" i="16" s="1"/>
  <c r="G94" i="16" l="1"/>
  <c r="M95" i="16"/>
  <c r="G94" i="17"/>
  <c r="M95" i="17"/>
  <c r="G94" i="14"/>
  <c r="M95" i="14"/>
  <c r="AN96" i="14"/>
  <c r="AP96" i="14"/>
  <c r="AQ96" i="14" s="1"/>
  <c r="AP95" i="17"/>
  <c r="AQ95" i="17" s="1"/>
  <c r="AI96" i="17" s="1"/>
  <c r="AN95" i="17"/>
  <c r="AO95" i="17" s="1"/>
  <c r="AN95" i="16"/>
  <c r="AO95" i="16" s="1"/>
  <c r="AP95" i="16"/>
  <c r="AQ95" i="16" s="1"/>
  <c r="AI96" i="16" s="1"/>
  <c r="G95" i="16" l="1"/>
  <c r="M96" i="16"/>
  <c r="M97" i="16" s="1"/>
  <c r="G95" i="17"/>
  <c r="M96" i="17"/>
  <c r="M97" i="17" s="1"/>
  <c r="G95" i="14"/>
  <c r="M96" i="14"/>
  <c r="AO96" i="14"/>
  <c r="AO97" i="14" s="1"/>
  <c r="AN97" i="14"/>
  <c r="AP96" i="17"/>
  <c r="AQ96" i="17" s="1"/>
  <c r="AN96" i="17"/>
  <c r="AN96" i="16"/>
  <c r="AP96" i="16"/>
  <c r="AQ96" i="16" s="1"/>
  <c r="G96" i="16" l="1"/>
  <c r="G96" i="17"/>
  <c r="G96" i="14"/>
  <c r="M97" i="14"/>
  <c r="AO96" i="17"/>
  <c r="AO97" i="17" s="1"/>
  <c r="AN97" i="17"/>
  <c r="AO96" i="16"/>
  <c r="AO97" i="16" s="1"/>
  <c r="AN97" i="16"/>
</calcChain>
</file>

<file path=xl/comments1.xml><?xml version="1.0" encoding="utf-8"?>
<comments xmlns="http://schemas.openxmlformats.org/spreadsheetml/2006/main">
  <authors>
    <author>Enter</author>
    <author>Larysa Wozna</author>
    <author>moawads</author>
  </authors>
  <commentList>
    <comment ref="C3" authorId="0" shapeId="0">
      <text>
        <r>
          <rPr>
            <b/>
            <sz val="12"/>
            <color indexed="81"/>
            <rFont val="Tahoma"/>
            <family val="2"/>
          </rPr>
          <t>Enter:</t>
        </r>
        <r>
          <rPr>
            <sz val="12"/>
            <color indexed="81"/>
            <rFont val="Tahoma"/>
            <family val="2"/>
          </rPr>
          <t xml:space="preserve">
AER Approval # if this is a New Application for an Oil Sands Project Approval.</t>
        </r>
      </text>
    </comment>
    <comment ref="K3" authorId="1" shapeId="0">
      <text>
        <r>
          <rPr>
            <sz val="12"/>
            <color indexed="81"/>
            <rFont val="Tahoma"/>
            <family val="2"/>
          </rPr>
          <t>Bitumen density: pre-blend</t>
        </r>
      </text>
    </comment>
    <comment ref="C4" authorId="0" shapeId="0">
      <text>
        <r>
          <rPr>
            <b/>
            <sz val="12"/>
            <color indexed="81"/>
            <rFont val="Tahoma"/>
            <family val="2"/>
          </rPr>
          <t>Enter:</t>
        </r>
        <r>
          <rPr>
            <sz val="12"/>
            <color indexed="81"/>
            <rFont val="Tahoma"/>
            <family val="2"/>
          </rPr>
          <t xml:space="preserve">
Approved OSR # for an existing approved project.</t>
        </r>
      </text>
    </comment>
    <comment ref="K4" authorId="2" shapeId="0">
      <text>
        <r>
          <rPr>
            <sz val="12"/>
            <color indexed="81"/>
            <rFont val="Tahoma"/>
            <family val="2"/>
          </rPr>
          <t>Bitumen Sulphur %: pre-blend</t>
        </r>
      </text>
    </comment>
    <comment ref="K5" authorId="2" shapeId="0">
      <text>
        <r>
          <rPr>
            <sz val="12"/>
            <color indexed="81"/>
            <rFont val="Tahoma"/>
            <family val="2"/>
          </rPr>
          <t>Bitumen Total Acidity Number: pre-blend</t>
        </r>
      </text>
    </comment>
    <comment ref="K6" authorId="1" shapeId="0">
      <text>
        <r>
          <rPr>
            <sz val="12"/>
            <color indexed="81"/>
            <rFont val="Tahoma"/>
            <family val="2"/>
          </rPr>
          <t>Viscosity should be reported at reservoir temperature in degrees Celsius</t>
        </r>
      </text>
    </comment>
    <comment ref="K7" authorId="1" shapeId="0">
      <text>
        <r>
          <rPr>
            <sz val="12"/>
            <color indexed="81"/>
            <rFont val="Tahoma"/>
            <family val="2"/>
          </rPr>
          <t>Volume of diluent per unit volume of blend where 0.25 implies 25% diluent. If n/a enter 0</t>
        </r>
      </text>
    </comment>
    <comment ref="K8" authorId="2" shapeId="0">
      <text>
        <r>
          <rPr>
            <sz val="12"/>
            <color indexed="81"/>
            <rFont val="Tahoma"/>
            <family val="2"/>
          </rPr>
          <t>e.g. condensate, SCO, etc.</t>
        </r>
      </text>
    </comment>
    <comment ref="K9" authorId="2" shapeId="0">
      <text>
        <r>
          <rPr>
            <sz val="12"/>
            <color indexed="81"/>
            <rFont val="Tahoma"/>
            <family val="2"/>
          </rPr>
          <t>e.g. Wabasca Heavy, Cold Lake blend, etc.</t>
        </r>
      </text>
    </comment>
    <comment ref="A15" authorId="1" shapeId="0">
      <text>
        <r>
          <rPr>
            <sz val="12"/>
            <color indexed="81"/>
            <rFont val="Tahoma"/>
            <family val="2"/>
          </rPr>
          <t>Start at the year that matches previously reported PNCB number. 
If, for example, PNCB was reported in the application to the Department for the period ending October 2015, then the data in this table should start as of November 2015 (partial-year) and then full years thereafter.</t>
        </r>
      </text>
    </comment>
    <comment ref="R15" authorId="1" shapeId="0">
      <text>
        <r>
          <rPr>
            <sz val="12"/>
            <color indexed="81"/>
            <rFont val="Tahoma"/>
            <family val="2"/>
          </rPr>
          <t>WTI price should be reported in Canadian dollars per barrel (C$/bbl).</t>
        </r>
      </text>
    </comment>
    <comment ref="T15" authorId="1" shapeId="0">
      <text>
        <r>
          <rPr>
            <sz val="12"/>
            <color indexed="81"/>
            <rFont val="Tahoma"/>
            <family val="2"/>
          </rPr>
          <t>Enter gas consumption as</t>
        </r>
        <r>
          <rPr>
            <b/>
            <sz val="12"/>
            <color indexed="81"/>
            <rFont val="Tahoma"/>
            <family val="2"/>
          </rPr>
          <t xml:space="preserve"> negative</t>
        </r>
        <r>
          <rPr>
            <sz val="12"/>
            <color indexed="81"/>
            <rFont val="Tahoma"/>
            <family val="2"/>
          </rPr>
          <t>.</t>
        </r>
      </text>
    </comment>
    <comment ref="AK15" authorId="1" shapeId="0">
      <text>
        <r>
          <rPr>
            <sz val="12"/>
            <color indexed="81"/>
            <rFont val="Tahoma"/>
            <family val="2"/>
          </rPr>
          <t>Royalty rates are internally calculated to the nearest fifth decimal.</t>
        </r>
      </text>
    </comment>
    <comment ref="AM15" authorId="1" shapeId="0">
      <text>
        <r>
          <rPr>
            <sz val="12"/>
            <color indexed="81"/>
            <rFont val="Tahoma"/>
            <family val="2"/>
          </rPr>
          <t>Royalty rates are internally calculated to the nearest fifth decimal.</t>
        </r>
      </text>
    </comment>
  </commentList>
</comments>
</file>

<file path=xl/comments2.xml><?xml version="1.0" encoding="utf-8"?>
<comments xmlns="http://schemas.openxmlformats.org/spreadsheetml/2006/main">
  <authors>
    <author>Enter</author>
    <author>Larysa Wozna</author>
    <author>moawads</author>
  </authors>
  <commentList>
    <comment ref="C3" authorId="0" shapeId="0">
      <text>
        <r>
          <rPr>
            <b/>
            <sz val="12"/>
            <color indexed="81"/>
            <rFont val="Tahoma"/>
            <family val="2"/>
          </rPr>
          <t>Enter:</t>
        </r>
        <r>
          <rPr>
            <sz val="12"/>
            <color indexed="81"/>
            <rFont val="Tahoma"/>
            <family val="2"/>
          </rPr>
          <t xml:space="preserve">
AER Approval # if this is a New Application for an Oil Sands Project Approval.</t>
        </r>
      </text>
    </comment>
    <comment ref="K3" authorId="1" shapeId="0">
      <text>
        <r>
          <rPr>
            <sz val="12"/>
            <color indexed="81"/>
            <rFont val="Tahoma"/>
            <family val="2"/>
          </rPr>
          <t>Bitumen density: pre-blend</t>
        </r>
      </text>
    </comment>
    <comment ref="C4" authorId="0" shapeId="0">
      <text>
        <r>
          <rPr>
            <b/>
            <sz val="12"/>
            <color indexed="81"/>
            <rFont val="Tahoma"/>
            <family val="2"/>
          </rPr>
          <t>Enter:</t>
        </r>
        <r>
          <rPr>
            <sz val="12"/>
            <color indexed="81"/>
            <rFont val="Tahoma"/>
            <family val="2"/>
          </rPr>
          <t xml:space="preserve">
AER Approval # if this is a New Application for an Oil Sands Project Approval.</t>
        </r>
      </text>
    </comment>
    <comment ref="K4" authorId="2" shapeId="0">
      <text>
        <r>
          <rPr>
            <sz val="12"/>
            <color indexed="81"/>
            <rFont val="Tahoma"/>
            <family val="2"/>
          </rPr>
          <t>Bitumen Sulphur %: pre-blend</t>
        </r>
      </text>
    </comment>
    <comment ref="K5" authorId="2" shapeId="0">
      <text>
        <r>
          <rPr>
            <sz val="12"/>
            <color indexed="81"/>
            <rFont val="Tahoma"/>
            <family val="2"/>
          </rPr>
          <t>Bitumen Total Acidity Number: pre-blend</t>
        </r>
      </text>
    </comment>
    <comment ref="K6" authorId="1" shapeId="0">
      <text>
        <r>
          <rPr>
            <sz val="12"/>
            <color indexed="81"/>
            <rFont val="Tahoma"/>
            <family val="2"/>
          </rPr>
          <t>Viscosity should be reported at reservoir temperature in degrees Celsius</t>
        </r>
      </text>
    </comment>
    <comment ref="K7" authorId="1" shapeId="0">
      <text>
        <r>
          <rPr>
            <sz val="12"/>
            <color indexed="81"/>
            <rFont val="Tahoma"/>
            <family val="2"/>
          </rPr>
          <t>Volume of diluent per unit volume of blend where 0.25 implies 25% diluent. If n/a enter 0</t>
        </r>
      </text>
    </comment>
    <comment ref="K8" authorId="2" shapeId="0">
      <text>
        <r>
          <rPr>
            <sz val="12"/>
            <color indexed="81"/>
            <rFont val="Tahoma"/>
            <family val="2"/>
          </rPr>
          <t>e.g. condensate, SCO, etc.</t>
        </r>
      </text>
    </comment>
    <comment ref="K9" authorId="2" shapeId="0">
      <text>
        <r>
          <rPr>
            <sz val="12"/>
            <color indexed="81"/>
            <rFont val="Tahoma"/>
            <family val="2"/>
          </rPr>
          <t>e.g. Wabasca Heavy, Cold Lake blend, etc.</t>
        </r>
      </text>
    </comment>
    <comment ref="A15" authorId="1" shapeId="0">
      <text>
        <r>
          <rPr>
            <sz val="12"/>
            <color indexed="81"/>
            <rFont val="Tahoma"/>
            <family val="2"/>
          </rPr>
          <t>Start at the year that matches previously reported PNCB number. 
If, for example, PNCB was reported in the application to the Department for the period ending October 2015, then the data in this table should start as of November 2015 (partial-year) and then full years thereafter.</t>
        </r>
      </text>
    </comment>
    <comment ref="R15" authorId="1" shapeId="0">
      <text>
        <r>
          <rPr>
            <sz val="12"/>
            <color indexed="81"/>
            <rFont val="Tahoma"/>
            <family val="2"/>
          </rPr>
          <t>WTI price should be reported in Canadian dollars per barrel (C$/bbl).</t>
        </r>
      </text>
    </comment>
    <comment ref="T15" authorId="1" shapeId="0">
      <text>
        <r>
          <rPr>
            <sz val="12"/>
            <color indexed="81"/>
            <rFont val="Tahoma"/>
            <family val="2"/>
          </rPr>
          <t>Enter gas consumption as</t>
        </r>
        <r>
          <rPr>
            <b/>
            <sz val="12"/>
            <color indexed="81"/>
            <rFont val="Tahoma"/>
            <family val="2"/>
          </rPr>
          <t xml:space="preserve"> negative</t>
        </r>
        <r>
          <rPr>
            <sz val="12"/>
            <color indexed="81"/>
            <rFont val="Tahoma"/>
            <family val="2"/>
          </rPr>
          <t>.</t>
        </r>
      </text>
    </comment>
    <comment ref="AK15" authorId="1" shapeId="0">
      <text>
        <r>
          <rPr>
            <sz val="12"/>
            <color indexed="81"/>
            <rFont val="Tahoma"/>
            <family val="2"/>
          </rPr>
          <t>Royalty rates are internally calculated to the nearest fifth decimal.</t>
        </r>
      </text>
    </comment>
    <comment ref="AM15" authorId="1" shapeId="0">
      <text>
        <r>
          <rPr>
            <sz val="12"/>
            <color indexed="81"/>
            <rFont val="Tahoma"/>
            <family val="2"/>
          </rPr>
          <t>Royalty rates are internally calculated to the nearest fifth decimal.</t>
        </r>
      </text>
    </comment>
  </commentList>
</comments>
</file>

<file path=xl/comments3.xml><?xml version="1.0" encoding="utf-8"?>
<comments xmlns="http://schemas.openxmlformats.org/spreadsheetml/2006/main">
  <authors>
    <author>Enter</author>
    <author>Larysa Wozna</author>
    <author>moawads</author>
  </authors>
  <commentList>
    <comment ref="C3" authorId="0" shapeId="0">
      <text>
        <r>
          <rPr>
            <b/>
            <sz val="12"/>
            <color indexed="81"/>
            <rFont val="Tahoma"/>
            <family val="2"/>
          </rPr>
          <t>Enter:</t>
        </r>
        <r>
          <rPr>
            <sz val="12"/>
            <color indexed="81"/>
            <rFont val="Tahoma"/>
            <family val="2"/>
          </rPr>
          <t xml:space="preserve">
AER Approval # if this is a New Application for an Oil Sands Project Approval.</t>
        </r>
      </text>
    </comment>
    <comment ref="K3" authorId="1" shapeId="0">
      <text>
        <r>
          <rPr>
            <sz val="12"/>
            <color indexed="81"/>
            <rFont val="Tahoma"/>
            <family val="2"/>
          </rPr>
          <t>Bitumen density: pre-blend</t>
        </r>
      </text>
    </comment>
    <comment ref="C4" authorId="0" shapeId="0">
      <text>
        <r>
          <rPr>
            <b/>
            <sz val="12"/>
            <color indexed="81"/>
            <rFont val="Tahoma"/>
            <family val="2"/>
          </rPr>
          <t>Enter:</t>
        </r>
        <r>
          <rPr>
            <sz val="12"/>
            <color indexed="81"/>
            <rFont val="Tahoma"/>
            <family val="2"/>
          </rPr>
          <t xml:space="preserve">
AER Approval # if this is a New Application for an Oil Sands Project Approval.</t>
        </r>
      </text>
    </comment>
    <comment ref="K4" authorId="2" shapeId="0">
      <text>
        <r>
          <rPr>
            <sz val="12"/>
            <color indexed="81"/>
            <rFont val="Tahoma"/>
            <family val="2"/>
          </rPr>
          <t>Bitumen Sulphur %: pre-blend</t>
        </r>
      </text>
    </comment>
    <comment ref="K5" authorId="2" shapeId="0">
      <text>
        <r>
          <rPr>
            <sz val="12"/>
            <color indexed="81"/>
            <rFont val="Tahoma"/>
            <family val="2"/>
          </rPr>
          <t>Bitumen Total Acidity Number: pre-blend</t>
        </r>
      </text>
    </comment>
    <comment ref="K6" authorId="1" shapeId="0">
      <text>
        <r>
          <rPr>
            <sz val="12"/>
            <color indexed="81"/>
            <rFont val="Tahoma"/>
            <family val="2"/>
          </rPr>
          <t>Viscosity should be reported at reservoir temperature in degrees Celsius</t>
        </r>
      </text>
    </comment>
    <comment ref="K7" authorId="1" shapeId="0">
      <text>
        <r>
          <rPr>
            <sz val="12"/>
            <color indexed="81"/>
            <rFont val="Tahoma"/>
            <family val="2"/>
          </rPr>
          <t>Volume of diluent per unit volume of blend where 0.25 implies 25% diluent. If n/a enter 0</t>
        </r>
      </text>
    </comment>
    <comment ref="K8" authorId="2" shapeId="0">
      <text>
        <r>
          <rPr>
            <sz val="12"/>
            <color indexed="81"/>
            <rFont val="Tahoma"/>
            <family val="2"/>
          </rPr>
          <t>e.g. condensate, SCO, etc.</t>
        </r>
      </text>
    </comment>
    <comment ref="K9" authorId="2" shapeId="0">
      <text>
        <r>
          <rPr>
            <sz val="12"/>
            <color indexed="81"/>
            <rFont val="Tahoma"/>
            <family val="2"/>
          </rPr>
          <t>e.g. Wabasca Heavy, Cold Lake blend, etc.</t>
        </r>
      </text>
    </comment>
    <comment ref="A15" authorId="1" shapeId="0">
      <text>
        <r>
          <rPr>
            <sz val="12"/>
            <color indexed="81"/>
            <rFont val="Tahoma"/>
            <family val="2"/>
          </rPr>
          <t>Start at the year that matches previously reported PNCB number. 
If, for example, PNCB was reported in the application to the Department for the period ending October 2015, then the data in this table should start as of November 2015 (partial-year) and then full years thereafter.</t>
        </r>
      </text>
    </comment>
    <comment ref="R15" authorId="1" shapeId="0">
      <text>
        <r>
          <rPr>
            <sz val="12"/>
            <color indexed="81"/>
            <rFont val="Tahoma"/>
            <family val="2"/>
          </rPr>
          <t>WTI price should be reported in Canadian dollars per barrel (C$/bbl).</t>
        </r>
      </text>
    </comment>
    <comment ref="T15" authorId="1" shapeId="0">
      <text>
        <r>
          <rPr>
            <sz val="12"/>
            <color indexed="81"/>
            <rFont val="Tahoma"/>
            <family val="2"/>
          </rPr>
          <t>Enter gas consumption as</t>
        </r>
        <r>
          <rPr>
            <b/>
            <sz val="12"/>
            <color indexed="81"/>
            <rFont val="Tahoma"/>
            <family val="2"/>
          </rPr>
          <t xml:space="preserve"> negative</t>
        </r>
        <r>
          <rPr>
            <sz val="12"/>
            <color indexed="81"/>
            <rFont val="Tahoma"/>
            <family val="2"/>
          </rPr>
          <t>.</t>
        </r>
      </text>
    </comment>
    <comment ref="AK15" authorId="1" shapeId="0">
      <text>
        <r>
          <rPr>
            <sz val="12"/>
            <color indexed="81"/>
            <rFont val="Tahoma"/>
            <family val="2"/>
          </rPr>
          <t>Royalty rates are internally calculated to the nearest fifth decimal.</t>
        </r>
      </text>
    </comment>
    <comment ref="AM15" authorId="1" shapeId="0">
      <text>
        <r>
          <rPr>
            <sz val="12"/>
            <color indexed="81"/>
            <rFont val="Tahoma"/>
            <family val="2"/>
          </rPr>
          <t>Royalty rates are internally calculated to the nearest fifth decimal.</t>
        </r>
      </text>
    </comment>
  </commentList>
</comments>
</file>

<file path=xl/sharedStrings.xml><?xml version="1.0" encoding="utf-8"?>
<sst xmlns="http://schemas.openxmlformats.org/spreadsheetml/2006/main" count="610" uniqueCount="231">
  <si>
    <t>Total</t>
  </si>
  <si>
    <t>Difference</t>
  </si>
  <si>
    <t>Notes</t>
  </si>
  <si>
    <t>Stream</t>
  </si>
  <si>
    <t>Project Name:</t>
  </si>
  <si>
    <t>New Project:</t>
  </si>
  <si>
    <t>Operator ID:</t>
  </si>
  <si>
    <t>Existing 
OSR Project #:</t>
  </si>
  <si>
    <t>New Application or
Existing OSR Project</t>
  </si>
  <si>
    <t>OSR Amendment 
Application</t>
  </si>
  <si>
    <t>Notes:</t>
  </si>
  <si>
    <t xml:space="preserve">Return Allowance Rate </t>
  </si>
  <si>
    <t xml:space="preserve">Data in real dollars as of </t>
  </si>
  <si>
    <t>Amended OSR Project</t>
  </si>
  <si>
    <t>Natural Gas Price (C$/GJ)</t>
  </si>
  <si>
    <t>Diluent Ratio</t>
  </si>
  <si>
    <t xml:space="preserve">Opening unrecovered balance/PNCB </t>
  </si>
  <si>
    <t>Type of Diluent</t>
  </si>
  <si>
    <t>Project Operator:</t>
  </si>
  <si>
    <t xml:space="preserve">1. New project or Approved OSR </t>
  </si>
  <si>
    <t xml:space="preserve">       - Economic data relating to a NEW project or to CURRENT approved OSR project </t>
  </si>
  <si>
    <t>2. Amendment Application (not required for NEW project application)</t>
  </si>
  <si>
    <t xml:space="preserve">      - Incremental economic data - assuming the project would be a stand-alone project for royalty purposes</t>
  </si>
  <si>
    <t xml:space="preserve">      - Data relating to the incremental case and wells only </t>
  </si>
  <si>
    <t>3. OSR Amended Project (not required for NEW project application)</t>
  </si>
  <si>
    <t xml:space="preserve">      - Data relating to the combined project: OSR approved project + Amendment</t>
  </si>
  <si>
    <t>The Department of Energy requires the operators to submit the following information in order to review their oil sands project application:</t>
  </si>
  <si>
    <r>
      <t>Project Identification Section</t>
    </r>
    <r>
      <rPr>
        <b/>
        <sz val="11"/>
        <color indexed="8"/>
        <rFont val="Arial"/>
        <family val="2"/>
      </rPr>
      <t xml:space="preserve"> </t>
    </r>
  </si>
  <si>
    <r>
      <t>Enter:</t>
    </r>
    <r>
      <rPr>
        <sz val="11"/>
        <color indexed="8"/>
        <rFont val="Arial"/>
        <family val="2"/>
      </rPr>
      <t xml:space="preserve"> Existing OSR number for the existing OSR project</t>
    </r>
  </si>
  <si>
    <r>
      <t>Enter:</t>
    </r>
    <r>
      <rPr>
        <sz val="11"/>
        <color indexed="8"/>
        <rFont val="Arial"/>
        <family val="2"/>
      </rPr>
      <t xml:space="preserve"> Project name</t>
    </r>
  </si>
  <si>
    <r>
      <t>Enter:</t>
    </r>
    <r>
      <rPr>
        <sz val="11"/>
        <color indexed="8"/>
        <rFont val="Arial"/>
        <family val="2"/>
      </rPr>
      <t xml:space="preserve"> Operator name</t>
    </r>
  </si>
  <si>
    <r>
      <t>Enter:</t>
    </r>
    <r>
      <rPr>
        <sz val="11"/>
        <color indexed="8"/>
        <rFont val="Arial"/>
        <family val="2"/>
      </rPr>
      <t xml:space="preserve"> Operator ID for Royalty</t>
    </r>
  </si>
  <si>
    <r>
      <t>Enter:</t>
    </r>
    <r>
      <rPr>
        <sz val="11"/>
        <color indexed="8"/>
        <rFont val="Arial"/>
        <family val="2"/>
      </rPr>
      <t xml:space="preserve"> Notes - provide any additional information/clarification if needed</t>
    </r>
  </si>
  <si>
    <r>
      <t>General Information Section</t>
    </r>
    <r>
      <rPr>
        <sz val="11"/>
        <color indexed="8"/>
        <rFont val="Arial"/>
        <family val="2"/>
      </rPr>
      <t xml:space="preserve"> </t>
    </r>
  </si>
  <si>
    <r>
      <t>Enter:</t>
    </r>
    <r>
      <rPr>
        <sz val="11"/>
        <color indexed="8"/>
        <rFont val="Arial"/>
        <family val="2"/>
      </rPr>
      <t xml:space="preserve"> First production year</t>
    </r>
  </si>
  <si>
    <r>
      <t>Enter:</t>
    </r>
    <r>
      <rPr>
        <sz val="11"/>
        <color indexed="8"/>
        <rFont val="Arial"/>
        <family val="2"/>
      </rPr>
      <t xml:space="preserve"> Last production year (economic cut-off) </t>
    </r>
  </si>
  <si>
    <r>
      <t>Enter:</t>
    </r>
    <r>
      <rPr>
        <sz val="11"/>
        <color indexed="8"/>
        <rFont val="Arial"/>
        <family val="2"/>
      </rPr>
      <t xml:space="preserve"> Year the real dollar refers to</t>
    </r>
  </si>
  <si>
    <r>
      <t>Enter:</t>
    </r>
    <r>
      <rPr>
        <sz val="11"/>
        <color indexed="8"/>
        <rFont val="Arial"/>
        <family val="2"/>
      </rPr>
      <t xml:space="preserve"> Return allowance rate in percent </t>
    </r>
  </si>
  <si>
    <r>
      <t xml:space="preserve">Enter: </t>
    </r>
    <r>
      <rPr>
        <sz val="11"/>
        <color indexed="8"/>
        <rFont val="Arial"/>
        <family val="2"/>
      </rPr>
      <t xml:space="preserve">Density </t>
    </r>
    <r>
      <rPr>
        <sz val="11"/>
        <rFont val="Arial"/>
        <family val="2"/>
      </rPr>
      <t>–</t>
    </r>
    <r>
      <rPr>
        <sz val="11"/>
        <color indexed="8"/>
        <rFont val="Arial"/>
        <family val="2"/>
      </rPr>
      <t xml:space="preserve"> provide bitumen density pre-blend in kg/m</t>
    </r>
    <r>
      <rPr>
        <vertAlign val="superscript"/>
        <sz val="11"/>
        <color indexed="8"/>
        <rFont val="Arial"/>
        <family val="2"/>
      </rPr>
      <t>3</t>
    </r>
  </si>
  <si>
    <r>
      <t>Enter:</t>
    </r>
    <r>
      <rPr>
        <sz val="11"/>
        <color indexed="8"/>
        <rFont val="Arial"/>
        <family val="2"/>
      </rPr>
      <t xml:space="preserve"> Sulphur – provide bitumen sulphur percentage pre-blend</t>
    </r>
  </si>
  <si>
    <r>
      <t>Enter:</t>
    </r>
    <r>
      <rPr>
        <sz val="11"/>
        <color indexed="8"/>
        <rFont val="Arial"/>
        <family val="2"/>
      </rPr>
      <t xml:space="preserve"> TAN – provide bitumen TAN pre-blend in mgKOH/g</t>
    </r>
  </si>
  <si>
    <r>
      <t>Enter:</t>
    </r>
    <r>
      <rPr>
        <sz val="11"/>
        <color indexed="8"/>
        <rFont val="Arial"/>
        <family val="2"/>
      </rPr>
      <t xml:space="preserve"> Viscosity – provide bitumen viscosity in centipoise at the reservoir temperature in degrees Celsius (°C)</t>
    </r>
  </si>
  <si>
    <r>
      <t>Enter:</t>
    </r>
    <r>
      <rPr>
        <sz val="11"/>
        <color indexed="8"/>
        <rFont val="Arial"/>
        <family val="2"/>
      </rPr>
      <t xml:space="preserve"> Diluent ratio</t>
    </r>
  </si>
  <si>
    <r>
      <t xml:space="preserve">Enter: </t>
    </r>
    <r>
      <rPr>
        <sz val="11"/>
        <color indexed="8"/>
        <rFont val="Arial"/>
        <family val="2"/>
      </rPr>
      <t xml:space="preserve">Type of diluent, </t>
    </r>
    <r>
      <rPr>
        <sz val="11"/>
        <rFont val="Arial"/>
        <family val="2"/>
      </rPr>
      <t>e.g. condensate, SCO, etc.</t>
    </r>
    <r>
      <rPr>
        <b/>
        <sz val="11"/>
        <color indexed="8"/>
        <rFont val="Arial"/>
        <family val="2"/>
      </rPr>
      <t xml:space="preserve"> </t>
    </r>
  </si>
  <si>
    <r>
      <t>Enter:</t>
    </r>
    <r>
      <rPr>
        <sz val="11"/>
        <color indexed="8"/>
        <rFont val="Arial"/>
        <family val="2"/>
      </rPr>
      <t xml:space="preserve"> Stre</t>
    </r>
    <r>
      <rPr>
        <sz val="11"/>
        <rFont val="Arial"/>
        <family val="2"/>
      </rPr>
      <t>am – provide bitumen stream, e.g. WCS, Cold Lake blend, e</t>
    </r>
    <r>
      <rPr>
        <sz val="11"/>
        <color indexed="8"/>
        <rFont val="Arial"/>
        <family val="2"/>
      </rPr>
      <t>tc.</t>
    </r>
  </si>
  <si>
    <r>
      <t>Table</t>
    </r>
    <r>
      <rPr>
        <sz val="11"/>
        <color indexed="8"/>
        <rFont val="Arial"/>
        <family val="2"/>
      </rPr>
      <t xml:space="preserve"> </t>
    </r>
  </si>
  <si>
    <r>
      <t>Enter:</t>
    </r>
    <r>
      <rPr>
        <sz val="11"/>
        <color indexed="8"/>
        <rFont val="Arial"/>
        <family val="2"/>
      </rPr>
      <t xml:space="preserve"> Bitumen price (C$/m</t>
    </r>
    <r>
      <rPr>
        <vertAlign val="superscript"/>
        <sz val="11"/>
        <color indexed="8"/>
        <rFont val="Arial"/>
        <family val="2"/>
      </rPr>
      <t>3</t>
    </r>
    <r>
      <rPr>
        <sz val="11"/>
        <color indexed="8"/>
        <rFont val="Arial"/>
        <family val="2"/>
      </rPr>
      <t>)</t>
    </r>
  </si>
  <si>
    <r>
      <t>Enter:</t>
    </r>
    <r>
      <rPr>
        <sz val="11"/>
        <color indexed="8"/>
        <rFont val="Arial"/>
        <family val="2"/>
      </rPr>
      <t xml:space="preserve"> WTI price (C$/bbl) - WTI price should be reported in the Canadian dollars per barrel</t>
    </r>
  </si>
  <si>
    <r>
      <t>Enter:</t>
    </r>
    <r>
      <rPr>
        <sz val="11"/>
        <color indexed="8"/>
        <rFont val="Arial"/>
        <family val="2"/>
      </rPr>
      <t xml:space="preserve"> Natural gas price (C$/GJ)</t>
    </r>
  </si>
  <si>
    <r>
      <t>Enter:</t>
    </r>
    <r>
      <rPr>
        <sz val="11"/>
        <color indexed="8"/>
        <rFont val="Arial"/>
        <family val="2"/>
      </rPr>
      <t xml:space="preserve"> Non-gas variable operating cost (C$/m</t>
    </r>
    <r>
      <rPr>
        <vertAlign val="superscript"/>
        <sz val="11"/>
        <color indexed="8"/>
        <rFont val="Arial"/>
        <family val="2"/>
      </rPr>
      <t>3</t>
    </r>
    <r>
      <rPr>
        <sz val="11"/>
        <color indexed="8"/>
        <rFont val="Arial"/>
        <family val="2"/>
      </rPr>
      <t>)</t>
    </r>
  </si>
  <si>
    <t xml:space="preserve">Opening unrecovered balance: PNCB or previous year unrecovered balance </t>
  </si>
  <si>
    <t>Gross revenue</t>
  </si>
  <si>
    <r>
      <t xml:space="preserve">Gross royalty rate (%) </t>
    </r>
    <r>
      <rPr>
        <sz val="11"/>
        <rFont val="Arial"/>
        <family val="2"/>
      </rPr>
      <t>–</t>
    </r>
    <r>
      <rPr>
        <sz val="11"/>
        <color indexed="8"/>
        <rFont val="Arial"/>
        <family val="2"/>
      </rPr>
      <t xml:space="preserve"> Royalty rates should be reported to the nearest fifth decimal</t>
    </r>
  </si>
  <si>
    <t>Crown royalty based on gross revenue</t>
  </si>
  <si>
    <r>
      <t xml:space="preserve">Net royalty rate (%) </t>
    </r>
    <r>
      <rPr>
        <sz val="11"/>
        <rFont val="Arial"/>
        <family val="2"/>
      </rPr>
      <t>–</t>
    </r>
    <r>
      <rPr>
        <sz val="11"/>
        <color indexed="8"/>
        <rFont val="Arial"/>
        <family val="2"/>
      </rPr>
      <t xml:space="preserve"> Royalty rates should be reported to the nearest fifth decimal</t>
    </r>
  </si>
  <si>
    <t>Crown royalty based on net revenue</t>
  </si>
  <si>
    <r>
      <t xml:space="preserve">Crown royalty payable </t>
    </r>
    <r>
      <rPr>
        <sz val="11"/>
        <rFont val="Arial"/>
        <family val="2"/>
      </rPr>
      <t>–</t>
    </r>
    <r>
      <rPr>
        <sz val="11"/>
        <color indexed="8"/>
        <rFont val="Arial"/>
        <family val="2"/>
      </rPr>
      <t xml:space="preserve"> The greater of Crown royalty based on gross revenue or Crown royalty based on net revenue </t>
    </r>
  </si>
  <si>
    <t>Unrecovered balance before return allowance</t>
  </si>
  <si>
    <t>Unrecovered balance after return allowance</t>
  </si>
  <si>
    <t>Form Id:</t>
  </si>
  <si>
    <t>Version #:</t>
  </si>
  <si>
    <t>EE</t>
  </si>
  <si>
    <t xml:space="preserve">The Department of Energy is requesting information on production, prices (in real dollar) and costs (in real dollar) based on the operator's best estimate. </t>
  </si>
  <si>
    <t xml:space="preserve">The Department, however, reserves the right to adjust any or all of the data provided while doing its internal review/analysis, and to ask for supporting </t>
  </si>
  <si>
    <t xml:space="preserve">data/clarifications for the economic case(s) provided. All information submitted by an oil sands royalty project applicant is kept confidential. </t>
  </si>
  <si>
    <t xml:space="preserve">of the current application proposed effective date. </t>
  </si>
  <si>
    <r>
      <t>Enter:</t>
    </r>
    <r>
      <rPr>
        <sz val="11"/>
        <color indexed="8"/>
        <rFont val="Arial"/>
        <family val="2"/>
      </rPr>
      <t xml:space="preserve"> Current Application Proposed Effective Date. Overwrite the date currently in the cell, as this is just a placeholder. The first year in the table below will be equal to the year </t>
    </r>
  </si>
  <si>
    <t>the data in this table should start as of July 2008 (half-year) and then full years thereafter</t>
  </si>
  <si>
    <t>Year - start at year that matches previously reported PNCB number. If, for example, PNCB was reported in the application to the department for the period ending June 2008, then</t>
  </si>
  <si>
    <t xml:space="preserve">(including dismantlement and decommissioning costs of production facilities) </t>
  </si>
  <si>
    <t>Opening Unrecovered Balance</t>
  </si>
  <si>
    <t>Gross Revenue</t>
  </si>
  <si>
    <t>Crown Royalty Based on Gross Revenue</t>
  </si>
  <si>
    <t>Crown Royalty Based on Net Revenue</t>
  </si>
  <si>
    <t>Crown Royalty Payable</t>
  </si>
  <si>
    <t>Total Operating Costs</t>
  </si>
  <si>
    <t>Capital Expenditures - Sustaining</t>
  </si>
  <si>
    <t>Capital Expenditures - Strategic</t>
  </si>
  <si>
    <t>Unrecovered Balance Before Return Allowance</t>
  </si>
  <si>
    <t>Unrecovered Balance After Return Allowance</t>
  </si>
  <si>
    <t>Capital Expenditures - Abandonments/Reclamation</t>
  </si>
  <si>
    <r>
      <t>Enter:</t>
    </r>
    <r>
      <rPr>
        <sz val="11"/>
        <color indexed="8"/>
        <rFont val="Arial"/>
        <family val="2"/>
      </rPr>
      <t xml:space="preserve"> Opening unrecovered balance – enter amount in dollars (as spent)</t>
    </r>
  </si>
  <si>
    <r>
      <t>Enter:</t>
    </r>
    <r>
      <rPr>
        <sz val="11"/>
        <color indexed="8"/>
        <rFont val="Arial"/>
        <family val="2"/>
      </rPr>
      <t xml:space="preserve"> Other net proceeds </t>
    </r>
    <r>
      <rPr>
        <sz val="11"/>
        <rFont val="Arial"/>
        <family val="2"/>
      </rPr>
      <t>–</t>
    </r>
    <r>
      <rPr>
        <sz val="11"/>
        <color indexed="8"/>
        <rFont val="Arial"/>
        <family val="2"/>
      </rPr>
      <t>- Enter the amount in dollars</t>
    </r>
  </si>
  <si>
    <r>
      <t>Year</t>
    </r>
    <r>
      <rPr>
        <b/>
        <vertAlign val="superscript"/>
        <sz val="11"/>
        <rFont val="Arial"/>
        <family val="2"/>
      </rPr>
      <t>1</t>
    </r>
  </si>
  <si>
    <r>
      <t>Gross Royalty Rate</t>
    </r>
    <r>
      <rPr>
        <b/>
        <vertAlign val="superscript"/>
        <sz val="11"/>
        <rFont val="Arial"/>
        <family val="2"/>
      </rPr>
      <t>5</t>
    </r>
  </si>
  <si>
    <r>
      <t>Net Royalty Rate</t>
    </r>
    <r>
      <rPr>
        <b/>
        <vertAlign val="superscript"/>
        <sz val="11"/>
        <rFont val="Arial"/>
        <family val="2"/>
      </rPr>
      <t>5</t>
    </r>
  </si>
  <si>
    <r>
      <rPr>
        <b/>
        <vertAlign val="superscript"/>
        <sz val="12"/>
        <rFont val="Arial"/>
        <family val="2"/>
      </rPr>
      <t>2</t>
    </r>
    <r>
      <rPr>
        <b/>
        <sz val="12"/>
        <rFont val="Arial"/>
        <family val="2"/>
      </rPr>
      <t xml:space="preserve"> WTI price should be reported in Canadian dollars per barrel.</t>
    </r>
  </si>
  <si>
    <r>
      <rPr>
        <b/>
        <vertAlign val="superscript"/>
        <sz val="12"/>
        <color indexed="9"/>
        <rFont val="Arial"/>
        <family val="2"/>
      </rPr>
      <t>3</t>
    </r>
    <r>
      <rPr>
        <b/>
        <sz val="12"/>
        <color indexed="9"/>
        <rFont val="Arial"/>
        <family val="2"/>
      </rPr>
      <t xml:space="preserve"> Enter gas consumption as negative.</t>
    </r>
  </si>
  <si>
    <r>
      <rPr>
        <b/>
        <vertAlign val="superscript"/>
        <sz val="12"/>
        <rFont val="Arial"/>
        <family val="2"/>
      </rPr>
      <t>5</t>
    </r>
    <r>
      <rPr>
        <b/>
        <sz val="12"/>
        <rFont val="Arial"/>
        <family val="2"/>
      </rPr>
      <t xml:space="preserve"> Royalty rates are internally calculated to the nearest fifth decimal.</t>
    </r>
  </si>
  <si>
    <r>
      <rPr>
        <b/>
        <vertAlign val="superscript"/>
        <sz val="12"/>
        <rFont val="Arial"/>
        <family val="2"/>
      </rPr>
      <t>6</t>
    </r>
    <r>
      <rPr>
        <b/>
        <sz val="12"/>
        <rFont val="Arial"/>
        <family val="2"/>
      </rPr>
      <t xml:space="preserve"> This column is not applicable to mining projects.</t>
    </r>
  </si>
  <si>
    <r>
      <rPr>
        <b/>
        <vertAlign val="superscript"/>
        <sz val="12"/>
        <rFont val="Arial"/>
        <family val="2"/>
      </rPr>
      <t>9</t>
    </r>
    <r>
      <rPr>
        <b/>
        <sz val="12"/>
        <rFont val="Arial"/>
        <family val="2"/>
      </rPr>
      <t xml:space="preserve"> Total bitumen production per year</t>
    </r>
  </si>
  <si>
    <r>
      <rPr>
        <b/>
        <vertAlign val="superscript"/>
        <sz val="12"/>
        <rFont val="Arial"/>
        <family val="2"/>
      </rPr>
      <t>15</t>
    </r>
    <r>
      <rPr>
        <b/>
        <sz val="12"/>
        <rFont val="Arial"/>
        <family val="2"/>
      </rPr>
      <t xml:space="preserve"> Cumulative number of injecting wells </t>
    </r>
    <r>
      <rPr>
        <b/>
        <sz val="12"/>
        <color indexed="10"/>
        <rFont val="Arial"/>
        <family val="2"/>
      </rPr>
      <t>at year end</t>
    </r>
  </si>
  <si>
    <r>
      <rPr>
        <b/>
        <vertAlign val="superscript"/>
        <sz val="12"/>
        <rFont val="Arial"/>
        <family val="2"/>
      </rPr>
      <t>12</t>
    </r>
    <r>
      <rPr>
        <b/>
        <sz val="12"/>
        <rFont val="Arial"/>
        <family val="2"/>
      </rPr>
      <t xml:space="preserve"> Cumulative number of producing wells</t>
    </r>
    <r>
      <rPr>
        <b/>
        <sz val="12"/>
        <color indexed="10"/>
        <rFont val="Arial"/>
        <family val="2"/>
      </rPr>
      <t xml:space="preserve"> at year end</t>
    </r>
  </si>
  <si>
    <t>PRODUCTION</t>
  </si>
  <si>
    <t>WELLS</t>
  </si>
  <si>
    <t>(m3)</t>
  </si>
  <si>
    <t>(bbl)</t>
  </si>
  <si>
    <t>#</t>
  </si>
  <si>
    <t>(C$/m3)</t>
  </si>
  <si>
    <t>(C$/bbl)</t>
  </si>
  <si>
    <t>(GJ)</t>
  </si>
  <si>
    <t>(C$/GJ)</t>
  </si>
  <si>
    <r>
      <t xml:space="preserve">Proved (1P) or Proved + Probable (2P) Bitumen Production Volumes </t>
    </r>
    <r>
      <rPr>
        <b/>
        <vertAlign val="superscript"/>
        <sz val="11"/>
        <rFont val="Arial"/>
        <family val="2"/>
      </rPr>
      <t>7</t>
    </r>
    <r>
      <rPr>
        <b/>
        <sz val="11"/>
        <rFont val="Arial"/>
        <family val="2"/>
      </rPr>
      <t xml:space="preserve"> </t>
    </r>
  </si>
  <si>
    <r>
      <t xml:space="preserve">2C Bitumen Production Volumes </t>
    </r>
    <r>
      <rPr>
        <b/>
        <vertAlign val="superscript"/>
        <sz val="11"/>
        <rFont val="Arial"/>
        <family val="2"/>
      </rPr>
      <t>8</t>
    </r>
  </si>
  <si>
    <r>
      <t xml:space="preserve">Total Bitumen Production Volumes </t>
    </r>
    <r>
      <rPr>
        <b/>
        <vertAlign val="superscript"/>
        <sz val="11"/>
        <rFont val="Arial"/>
        <family val="2"/>
      </rPr>
      <t>9</t>
    </r>
  </si>
  <si>
    <t>Bitumen Production Rate</t>
  </si>
  <si>
    <t>Bitumen Price</t>
  </si>
  <si>
    <r>
      <t xml:space="preserve">WTI Price </t>
    </r>
    <r>
      <rPr>
        <b/>
        <vertAlign val="superscript"/>
        <sz val="11"/>
        <rFont val="Arial"/>
        <family val="2"/>
      </rPr>
      <t>2</t>
    </r>
  </si>
  <si>
    <t xml:space="preserve">Non-gas Variable Opex </t>
  </si>
  <si>
    <t>VOLUMES</t>
  </si>
  <si>
    <t>RATE</t>
  </si>
  <si>
    <t>PRICING</t>
  </si>
  <si>
    <t>COSTS</t>
  </si>
  <si>
    <t>(bbl/day)</t>
  </si>
  <si>
    <r>
      <t>No. of New Production Wells</t>
    </r>
    <r>
      <rPr>
        <b/>
        <vertAlign val="superscript"/>
        <sz val="11"/>
        <rFont val="Arial"/>
        <family val="2"/>
      </rPr>
      <t>6,10</t>
    </r>
  </si>
  <si>
    <r>
      <t>No. of Abandoned Production Wells</t>
    </r>
    <r>
      <rPr>
        <b/>
        <vertAlign val="superscript"/>
        <sz val="11"/>
        <rFont val="Arial"/>
        <family val="2"/>
      </rPr>
      <t>6,11</t>
    </r>
  </si>
  <si>
    <t>INJECTION</t>
  </si>
  <si>
    <r>
      <t>No. of New Injection Wells</t>
    </r>
    <r>
      <rPr>
        <b/>
        <vertAlign val="superscript"/>
        <sz val="11"/>
        <rFont val="Arial"/>
        <family val="2"/>
      </rPr>
      <t>6,13</t>
    </r>
  </si>
  <si>
    <r>
      <t>No. of Abandoned Injection Wells</t>
    </r>
    <r>
      <rPr>
        <b/>
        <vertAlign val="superscript"/>
        <sz val="11"/>
        <rFont val="Arial"/>
        <family val="2"/>
      </rPr>
      <t>6,14</t>
    </r>
  </si>
  <si>
    <t>OTHER</t>
  </si>
  <si>
    <t>VALIDATION</t>
  </si>
  <si>
    <t>Year of first production</t>
  </si>
  <si>
    <t>Year of last production</t>
  </si>
  <si>
    <t>Capex - Facility Abandonments</t>
  </si>
  <si>
    <t>Capex - Reclamation</t>
  </si>
  <si>
    <t>Capex - Abandonments/ Reclamation</t>
  </si>
  <si>
    <r>
      <t>Capex - Well Abandonments</t>
    </r>
    <r>
      <rPr>
        <b/>
        <vertAlign val="superscript"/>
        <sz val="11"/>
        <rFont val="Arial"/>
        <family val="2"/>
      </rPr>
      <t>6</t>
    </r>
  </si>
  <si>
    <t>Total Capex</t>
  </si>
  <si>
    <t>Total Opex</t>
  </si>
  <si>
    <t>OPERATING COSTS (OPEX)</t>
  </si>
  <si>
    <t>New Project</t>
  </si>
  <si>
    <t>Project Name</t>
  </si>
  <si>
    <t>Project Operator</t>
  </si>
  <si>
    <t>Operator ID</t>
  </si>
  <si>
    <t>Current Application Proposed Effective Date</t>
  </si>
  <si>
    <t>(m3/well)</t>
  </si>
  <si>
    <t>(C$)</t>
  </si>
  <si>
    <t>(unit) &gt;&gt;</t>
  </si>
  <si>
    <t>(YYYY)</t>
  </si>
  <si>
    <t>(YYYY/MM/DD)</t>
  </si>
  <si>
    <t>(%)</t>
  </si>
  <si>
    <t>(cp)</t>
  </si>
  <si>
    <t>(mgKOH/g)</t>
  </si>
  <si>
    <t>(kg/m3)</t>
  </si>
  <si>
    <t>Density</t>
  </si>
  <si>
    <t>Sulphur</t>
  </si>
  <si>
    <t>TAN</t>
  </si>
  <si>
    <t>Viscosity</t>
  </si>
  <si>
    <t>OSR CALCULATIONS</t>
  </si>
  <si>
    <t>(OSR ###)</t>
  </si>
  <si>
    <r>
      <t xml:space="preserve">Fixed Opex </t>
    </r>
    <r>
      <rPr>
        <b/>
        <vertAlign val="superscript"/>
        <sz val="11"/>
        <rFont val="Arial"/>
        <family val="2"/>
      </rPr>
      <t>4</t>
    </r>
  </si>
  <si>
    <r>
      <t xml:space="preserve">Net Gas Consumption </t>
    </r>
    <r>
      <rPr>
        <b/>
        <vertAlign val="superscript"/>
        <sz val="11"/>
        <rFont val="Arial"/>
        <family val="2"/>
      </rPr>
      <t>3</t>
    </r>
  </si>
  <si>
    <r>
      <t xml:space="preserve">Total No. of Production Wells </t>
    </r>
    <r>
      <rPr>
        <b/>
        <sz val="11"/>
        <color indexed="10"/>
        <rFont val="Arial"/>
        <family val="2"/>
      </rPr>
      <t xml:space="preserve">at year end </t>
    </r>
    <r>
      <rPr>
        <b/>
        <vertAlign val="superscript"/>
        <sz val="11"/>
        <rFont val="Arial"/>
        <family val="2"/>
      </rPr>
      <t>6, 12</t>
    </r>
  </si>
  <si>
    <r>
      <t xml:space="preserve">Total No. of Injection Wells </t>
    </r>
    <r>
      <rPr>
        <b/>
        <sz val="11"/>
        <color indexed="10"/>
        <rFont val="Arial"/>
        <family val="2"/>
      </rPr>
      <t xml:space="preserve">at year end </t>
    </r>
    <r>
      <rPr>
        <b/>
        <vertAlign val="superscript"/>
        <sz val="11"/>
        <rFont val="Arial"/>
        <family val="2"/>
      </rPr>
      <t>6,15</t>
    </r>
  </si>
  <si>
    <t>(please use zoom 85+%)</t>
  </si>
  <si>
    <t>CAPITAL COST - STRATEGIC</t>
  </si>
  <si>
    <t>Capex - Facilities</t>
  </si>
  <si>
    <t>Capex - Wells</t>
  </si>
  <si>
    <t>CAPITAL COST - SUSTAINING</t>
  </si>
  <si>
    <t>CAPITAL COST - ABANDONMENTS</t>
  </si>
  <si>
    <t>Steam Injection Rate</t>
  </si>
  <si>
    <t>Annual Steam Oil Ratio</t>
  </si>
  <si>
    <r>
      <rPr>
        <b/>
        <vertAlign val="superscript"/>
        <sz val="12"/>
        <rFont val="Arial"/>
        <family val="2"/>
      </rPr>
      <t>7</t>
    </r>
    <r>
      <rPr>
        <b/>
        <sz val="12"/>
        <rFont val="Arial"/>
        <family val="2"/>
      </rPr>
      <t xml:space="preserve"> Bitumen production from 1P (Proved) or 2P (Proved + Probable)Reserves per year</t>
    </r>
  </si>
  <si>
    <r>
      <rPr>
        <b/>
        <vertAlign val="superscript"/>
        <sz val="12"/>
        <rFont val="Arial"/>
        <family val="2"/>
      </rPr>
      <t>16</t>
    </r>
    <r>
      <rPr>
        <b/>
        <sz val="12"/>
        <rFont val="Arial"/>
        <family val="2"/>
      </rPr>
      <t xml:space="preserve"> Volume of steam injected into the reservoir to produce bitumen</t>
    </r>
  </si>
  <si>
    <r>
      <t xml:space="preserve">Steam Injection Volumes </t>
    </r>
    <r>
      <rPr>
        <b/>
        <vertAlign val="superscript"/>
        <sz val="11"/>
        <rFont val="Arial"/>
        <family val="2"/>
      </rPr>
      <t>6,16</t>
    </r>
  </si>
  <si>
    <t>Project region</t>
  </si>
  <si>
    <t>Project technology</t>
  </si>
  <si>
    <t>FORMATTING</t>
  </si>
  <si>
    <t>Non-gas technologies</t>
  </si>
  <si>
    <t>Non-well technologies</t>
  </si>
  <si>
    <t>Total Capital Expenditures</t>
  </si>
  <si>
    <t>Existing OSR Project #:</t>
  </si>
  <si>
    <t>Current application proposed effective date:</t>
  </si>
  <si>
    <t>Bitumen Production Volumes</t>
  </si>
  <si>
    <t>CHARTS</t>
  </si>
  <si>
    <t>OPEX/bbl</t>
  </si>
  <si>
    <t>CAPEX/bbl</t>
  </si>
  <si>
    <t>Year</t>
  </si>
  <si>
    <t>Month</t>
  </si>
  <si>
    <t>Description</t>
  </si>
  <si>
    <t>Summary of main changes to the Economic Evaluation Template</t>
  </si>
  <si>
    <t xml:space="preserve">   A.D.O.E. - Economic Evaluation Template - Project Review Summary</t>
  </si>
  <si>
    <t>The spreadsheet will no longer have figures indicated in thousands, for the following fields:
- Fixed Opex (C$/well/yr)
- Fixed Opex (C$/yr)
- Opening Unrecovered Balance
- Other Net Proceeds
- Gross Revenue
- Crown Royalty Based on Gross Revenue
- Crown Royalty Based on Net Revenue
- Crown Royalty Payable
- Total Operating Costs
- Capital Expenditures – Sustaining
- Capital Expenditures – Strategic
- Capital Expenditures – Abandonments/Reclamation
- Unrecovered Balance Before Return Allowance
- Unrecovered Balance After Return Allowance
The spreadsheet will include a validation to prevent entering yearly Fixed Opex twice.
- not include columns previously labelled as ‘Custom Column’.
- not include gas production as part of gross revenue</t>
  </si>
  <si>
    <r>
      <t xml:space="preserve">Alberta Energy - Economic Evaluation Template - </t>
    </r>
    <r>
      <rPr>
        <b/>
        <sz val="19"/>
        <color indexed="40"/>
        <rFont val="Arial"/>
        <family val="2"/>
      </rPr>
      <t>New Project Application</t>
    </r>
    <r>
      <rPr>
        <b/>
        <sz val="19"/>
        <rFont val="Arial"/>
        <family val="2"/>
      </rPr>
      <t xml:space="preserve"> or </t>
    </r>
    <r>
      <rPr>
        <b/>
        <sz val="19"/>
        <color indexed="40"/>
        <rFont val="Arial"/>
        <family val="2"/>
      </rPr>
      <t>Existing Project</t>
    </r>
  </si>
  <si>
    <r>
      <t xml:space="preserve">Alberta Energy - Economic Evaluation Template - </t>
    </r>
    <r>
      <rPr>
        <b/>
        <sz val="19"/>
        <color indexed="18"/>
        <rFont val="Arial"/>
        <family val="2"/>
      </rPr>
      <t>Project Amendment Application</t>
    </r>
    <r>
      <rPr>
        <b/>
        <sz val="19"/>
        <rFont val="Arial"/>
        <family val="2"/>
      </rPr>
      <t/>
    </r>
  </si>
  <si>
    <r>
      <t xml:space="preserve">Alberta Energy - Economic Evaluation Template - </t>
    </r>
    <r>
      <rPr>
        <b/>
        <sz val="19"/>
        <color indexed="30"/>
        <rFont val="Arial"/>
        <family val="2"/>
      </rPr>
      <t>OSR Amended Project</t>
    </r>
  </si>
  <si>
    <t>AER approval (#)</t>
  </si>
  <si>
    <t>Update the Header on the New Application OR Existing OSR Tab only. The header will be updated automatically for rest of the tabs.</t>
  </si>
  <si>
    <r>
      <t>Enter:</t>
    </r>
    <r>
      <rPr>
        <sz val="11"/>
        <color indexed="8"/>
        <rFont val="Arial"/>
        <family val="2"/>
      </rPr>
      <t xml:space="preserve"> Project Region - Select from dropdown</t>
    </r>
  </si>
  <si>
    <r>
      <t>Enter:</t>
    </r>
    <r>
      <rPr>
        <sz val="11"/>
        <color indexed="8"/>
        <rFont val="Arial"/>
        <family val="2"/>
      </rPr>
      <t xml:space="preserve"> Project Technology - Select from dropdown. For "EOR" and "Other" please specify the technology</t>
    </r>
  </si>
  <si>
    <r>
      <t>Enter:</t>
    </r>
    <r>
      <rPr>
        <sz val="11"/>
        <color indexed="8"/>
        <rFont val="Arial"/>
        <family val="2"/>
      </rPr>
      <t xml:space="preserve"> Steam injected volumes (m</t>
    </r>
    <r>
      <rPr>
        <vertAlign val="superscript"/>
        <sz val="11"/>
        <color indexed="8"/>
        <rFont val="Arial"/>
        <family val="2"/>
      </rPr>
      <t>3</t>
    </r>
    <r>
      <rPr>
        <sz val="11"/>
        <color indexed="8"/>
        <rFont val="Arial"/>
        <family val="2"/>
      </rPr>
      <t>) for the year</t>
    </r>
  </si>
  <si>
    <r>
      <t>Enter:</t>
    </r>
    <r>
      <rPr>
        <sz val="11"/>
        <color indexed="8"/>
        <rFont val="Arial"/>
        <family val="2"/>
      </rPr>
      <t xml:space="preserve"> Number of new production wells for the year</t>
    </r>
  </si>
  <si>
    <r>
      <t>Enter:</t>
    </r>
    <r>
      <rPr>
        <sz val="11"/>
        <color indexed="8"/>
        <rFont val="Arial"/>
        <family val="2"/>
      </rPr>
      <t xml:space="preserve"> Number of  new injector wells for the year</t>
    </r>
  </si>
  <si>
    <r>
      <t>Enter:</t>
    </r>
    <r>
      <rPr>
        <sz val="11"/>
        <color indexed="8"/>
        <rFont val="Arial"/>
        <family val="2"/>
      </rPr>
      <t xml:space="preserve"> Number of abandoned production wells for the year</t>
    </r>
  </si>
  <si>
    <r>
      <t>Enter:</t>
    </r>
    <r>
      <rPr>
        <sz val="11"/>
        <color indexed="8"/>
        <rFont val="Arial"/>
        <family val="2"/>
      </rPr>
      <t xml:space="preserve"> Number of abandoned injector wells for the year</t>
    </r>
  </si>
  <si>
    <r>
      <t>Enter:</t>
    </r>
    <r>
      <rPr>
        <sz val="11"/>
        <color indexed="8"/>
        <rFont val="Arial"/>
        <family val="2"/>
      </rPr>
      <t xml:space="preserve"> Capital expenditures – Abandonments/Reclamation for wells, facilities and reclamation - enter the amount in dollars. Enter reclamations cost and end of life liabilities at the end of the project</t>
    </r>
  </si>
  <si>
    <r>
      <t>Enter:</t>
    </r>
    <r>
      <rPr>
        <sz val="11"/>
        <color indexed="8"/>
        <rFont val="Arial"/>
        <family val="2"/>
      </rPr>
      <t xml:space="preserve"> Proved (1P) or Proved + Probable (2P) Bitumen Production Volumes </t>
    </r>
  </si>
  <si>
    <r>
      <t xml:space="preserve">Enter: </t>
    </r>
    <r>
      <rPr>
        <sz val="11"/>
        <color rgb="FF000000"/>
        <rFont val="Arial"/>
        <family val="2"/>
      </rPr>
      <t>2C Bitumen Production Volumes, if applicable</t>
    </r>
  </si>
  <si>
    <t>Annual Steam Oil Ratio SOR</t>
  </si>
  <si>
    <t>Total number of production well at year end</t>
  </si>
  <si>
    <t>Total number of injector wells at year end</t>
  </si>
  <si>
    <t>Total Operating Cost</t>
  </si>
  <si>
    <t>Total Capital Costs</t>
  </si>
  <si>
    <t>Total Capital Costs for abandonment/reclamation</t>
  </si>
  <si>
    <r>
      <rPr>
        <sz val="11"/>
        <color indexed="8"/>
        <rFont val="Arial"/>
        <family val="2"/>
      </rPr>
      <t>Total Bitumen production volumes (m</t>
    </r>
    <r>
      <rPr>
        <vertAlign val="superscript"/>
        <sz val="11"/>
        <color indexed="8"/>
        <rFont val="Arial"/>
        <family val="2"/>
      </rPr>
      <t>3</t>
    </r>
    <r>
      <rPr>
        <sz val="11"/>
        <color indexed="8"/>
        <rFont val="Arial"/>
        <family val="2"/>
      </rPr>
      <t>) for the year</t>
    </r>
  </si>
  <si>
    <t>Total Bitumen Production volume (bbls) for the year</t>
  </si>
  <si>
    <r>
      <t>Bitumen production rate (m</t>
    </r>
    <r>
      <rPr>
        <vertAlign val="superscript"/>
        <sz val="11"/>
        <color indexed="8"/>
        <rFont val="Arial"/>
        <family val="2"/>
      </rPr>
      <t>3</t>
    </r>
    <r>
      <rPr>
        <sz val="11"/>
        <color indexed="8"/>
        <rFont val="Arial"/>
        <family val="2"/>
      </rPr>
      <t>/well) for the year</t>
    </r>
  </si>
  <si>
    <t>Bitumen production rate (bbl/day)</t>
  </si>
  <si>
    <t>Steam Injection Rate (bbl/day)</t>
  </si>
  <si>
    <t>FOR DOE ADMINISTRATIVE PURPOSES - DO NOT REMOVE</t>
  </si>
  <si>
    <t>Form ID:</t>
  </si>
  <si>
    <t>Version:</t>
  </si>
  <si>
    <t xml:space="preserve">- Bitumen production volumes will be reported under “Proved (1P) or Proved + Probable (2P) Bitumen Production Volumes” and “2C Bitumen Production Volumes” (if applicable) separately.
- Number of Producer/Injector wells brought online or abandoned every year will be reported in separate columns.
- Steam injection volumes for a thermal project will be reported under “Steam Injection Volumes”.
- Sustaining and Strategic CAPEX will be reported separately for wells and facilities. 
- Abandonment Costs CAPEX will be reported separately under “Capex - Well Abandonments”, “Capex - Facility Abandonments”, and “Capex – Reclamation” separately.
In addition, the spreadsheet will have the following formatting and calculation updates:
- Added columns with formulas for conversions and ratio calculations.
- Rearranged columns, updated formatting and data checks for better flow of information.
- Converted file format from .xls to .xlsx.
</t>
  </si>
  <si>
    <r>
      <rPr>
        <b/>
        <vertAlign val="superscript"/>
        <sz val="12"/>
        <rFont val="Arial"/>
        <family val="2"/>
      </rPr>
      <t>8</t>
    </r>
    <r>
      <rPr>
        <b/>
        <sz val="12"/>
        <rFont val="Arial"/>
        <family val="2"/>
      </rPr>
      <t xml:space="preserve"> Bitumen production from 2C resources (Best estimate contingent resources) per year (This field is Optional)</t>
    </r>
  </si>
  <si>
    <r>
      <rPr>
        <b/>
        <vertAlign val="superscript"/>
        <sz val="12"/>
        <rFont val="Arial"/>
        <family val="2"/>
      </rPr>
      <t>4</t>
    </r>
    <r>
      <rPr>
        <b/>
        <sz val="12"/>
        <rFont val="Arial"/>
        <family val="2"/>
      </rPr>
      <t xml:space="preserve"> Fixed OPEX should be reported in Canadian dollars per year ($/yr).</t>
    </r>
  </si>
  <si>
    <r>
      <t>Enter:</t>
    </r>
    <r>
      <rPr>
        <sz val="11"/>
        <color indexed="8"/>
        <rFont val="Arial"/>
        <family val="2"/>
      </rPr>
      <t xml:space="preserve"> AER approval number if the application is for the new oil sands project approval, or enter approval number if you have AER approval for the Amendment being applied for </t>
    </r>
  </si>
  <si>
    <r>
      <t>Enter:</t>
    </r>
    <r>
      <rPr>
        <sz val="11"/>
        <color indexed="8"/>
        <rFont val="Arial"/>
        <family val="2"/>
      </rPr>
      <t xml:space="preserve"> Fixed opex –  Enter the amount C$/year</t>
    </r>
  </si>
  <si>
    <r>
      <t>Other Net Proceeds</t>
    </r>
    <r>
      <rPr>
        <b/>
        <vertAlign val="superscript"/>
        <sz val="11"/>
        <rFont val="Arial"/>
        <family val="2"/>
      </rPr>
      <t>17</t>
    </r>
  </si>
  <si>
    <r>
      <rPr>
        <b/>
        <vertAlign val="superscript"/>
        <sz val="12"/>
        <rFont val="Arial"/>
        <family val="2"/>
      </rPr>
      <t xml:space="preserve">17 </t>
    </r>
    <r>
      <rPr>
        <b/>
        <sz val="12"/>
        <rFont val="Arial"/>
        <family val="2"/>
      </rPr>
      <t>Provide a brief description of  source of Other Net Proceeds (e.g. associated cost allocation order, OSR Number, Third Party, etc.) in the "Notes" box</t>
    </r>
  </si>
  <si>
    <r>
      <rPr>
        <b/>
        <vertAlign val="superscript"/>
        <sz val="12"/>
        <rFont val="Arial"/>
        <family val="2"/>
      </rPr>
      <t>1</t>
    </r>
    <r>
      <rPr>
        <b/>
        <sz val="12"/>
        <rFont val="Arial"/>
        <family val="2"/>
      </rPr>
      <t xml:space="preserve"> Start at year that matches previously reported PNCB number. If, for example, PNCB was reported in the application to the Department for the period ending October 2015, then the data in this table should start as of November 2015 (partial-year) and then full years thereafter.</t>
    </r>
  </si>
  <si>
    <r>
      <rPr>
        <b/>
        <vertAlign val="superscript"/>
        <sz val="12"/>
        <rFont val="Arial"/>
        <family val="2"/>
      </rPr>
      <t>10</t>
    </r>
    <r>
      <rPr>
        <b/>
        <sz val="12"/>
        <rFont val="Arial"/>
        <family val="2"/>
      </rPr>
      <t xml:space="preserve"> Number of producing wells bought on production (including infill producers) this year. Does not include water source wells; CAPEX of water source wells must be reported under CAPEX - Wells</t>
    </r>
  </si>
  <si>
    <r>
      <rPr>
        <b/>
        <vertAlign val="superscript"/>
        <sz val="12"/>
        <rFont val="Arial"/>
        <family val="2"/>
      </rPr>
      <t>11</t>
    </r>
    <r>
      <rPr>
        <b/>
        <sz val="12"/>
        <rFont val="Arial"/>
        <family val="2"/>
      </rPr>
      <t xml:space="preserve"> Number of producing wells abandoned this year. Does not include water source wells; CAPEX of water source wells must be reported under CAPEX - Wells</t>
    </r>
  </si>
  <si>
    <r>
      <rPr>
        <b/>
        <vertAlign val="superscript"/>
        <sz val="12"/>
        <rFont val="Arial"/>
        <family val="2"/>
      </rPr>
      <t>13</t>
    </r>
    <r>
      <rPr>
        <b/>
        <sz val="12"/>
        <rFont val="Arial"/>
        <family val="2"/>
      </rPr>
      <t xml:space="preserve"> Number of injecting wells started this year. Does not include water disposal wells; CAPEX of water disposal wells must be reported under CAPEX - Wells</t>
    </r>
  </si>
  <si>
    <r>
      <rPr>
        <b/>
        <vertAlign val="superscript"/>
        <sz val="12"/>
        <rFont val="Arial"/>
        <family val="2"/>
      </rPr>
      <t>14</t>
    </r>
    <r>
      <rPr>
        <b/>
        <sz val="12"/>
        <rFont val="Arial"/>
        <family val="2"/>
      </rPr>
      <t xml:space="preserve"> Number of injecting wells abandoned this year. Does not include water disposal wells; CAPEX of water disposal wells must be reported under CAPEX - Wells</t>
    </r>
  </si>
  <si>
    <t>should be reported under CAPEX - Wells</t>
  </si>
  <si>
    <r>
      <t>Enter:</t>
    </r>
    <r>
      <rPr>
        <sz val="11"/>
        <color indexed="8"/>
        <rFont val="Arial"/>
        <family val="2"/>
      </rPr>
      <t xml:space="preserve"> Capital expenditures – Sustaining for wells and facilities - enter the amount in dollars.  Costs related to all delineation, observation, water source/disposal, bitumen production/injection wells</t>
    </r>
  </si>
  <si>
    <r>
      <t>Enter:</t>
    </r>
    <r>
      <rPr>
        <sz val="11"/>
        <color indexed="8"/>
        <rFont val="Arial"/>
        <family val="2"/>
      </rPr>
      <t xml:space="preserve"> Capital expenditures – Strategic for wells and facilities - enter the amount in dollars. Costs related to all delineation, observation, water source/disposal, bitumen production/injection wells</t>
    </r>
  </si>
  <si>
    <t>4.10</t>
  </si>
  <si>
    <t>- Negative values are now accepted in the project amendment application tab. This is required to allow acceleration projects to be calculated correctly. All tabs with the exception of those related price have been updated to accept negatives. Natural gas may now be entered as a positive</t>
  </si>
  <si>
    <r>
      <t xml:space="preserve">The </t>
    </r>
    <r>
      <rPr>
        <b/>
        <sz val="11"/>
        <color rgb="FF000000"/>
        <rFont val="Arial"/>
        <family val="2"/>
      </rPr>
      <t>amendment application tab</t>
    </r>
    <r>
      <rPr>
        <sz val="11"/>
        <color rgb="FF000000"/>
        <rFont val="Arial"/>
        <family val="2"/>
      </rPr>
      <t xml:space="preserve"> accepts negative values for all fields with the exception of those related to price. Natural gas may now be entered as a postive on this tab.</t>
    </r>
  </si>
  <si>
    <r>
      <t>Enter:</t>
    </r>
    <r>
      <rPr>
        <sz val="11"/>
        <color indexed="8"/>
        <rFont val="Arial"/>
        <family val="2"/>
      </rPr>
      <t xml:space="preserve"> Net gas consumption (i.e. gas produced less consumed) (GJ) - enter gas consumption as </t>
    </r>
    <r>
      <rPr>
        <b/>
        <sz val="11"/>
        <color indexed="8"/>
        <rFont val="Arial"/>
        <family val="2"/>
      </rPr>
      <t xml:space="preserve">negative. </t>
    </r>
    <r>
      <rPr>
        <i/>
        <sz val="11"/>
        <color indexed="8"/>
        <rFont val="Arial"/>
        <family val="2"/>
      </rPr>
      <t xml:space="preserve">This may be entered as a positive on the amendment tab if applicable.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</si>
</sst>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_(* #,##0_);_(* \(#,##0\);_(* &quot;-&quot;??_);_(@_)"/>
    <numFmt numFmtId="168" formatCode="#,##0.0_);\(#,##0.0\)"/>
    <numFmt numFmtId="169" formatCode="&quot;$&quot;#,##0"/>
    <numFmt numFmtId="170" formatCode="#,##0_);\(#,##0\)"/>
    <numFmt numFmtId="171" formatCode="&quot;$&quot;#,##0.00"/>
    <numFmt numFmtId="172" formatCode="0.0"/>
    <numFmt numFmtId="173" formatCode="#,##0.0"/>
    <numFmt numFmtId="174" formatCode="0.00000%"/>
    <numFmt numFmtId="175" formatCode="&quot;$&quot;#,##0.0"/>
    <numFmt numFmtId="176" formatCode="&quot;$&quot;#,##0.0_);\(&quot;$&quot;#,##0.0\)"/>
    <numFmt numFmtId="177" formatCode="_(&quot;$&quot;* #,##0_);_(&quot;$&quot;* \(#,##0\);_(&quot;$&quot;* &quot;-&quot;_);_(@_)"/>
    <numFmt numFmtId="178" formatCode="&quot;$&quot;#,##0.00_);\(&quot;$&quot;#,##0.00\)"/>
  </numFmts>
  <fonts count="93">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2"/>
      <name val="Arial"/>
      <family val="2"/>
    </font>
    <font>
      <b/>
      <sz val="14"/>
      <name val="Arial"/>
      <family val="2"/>
    </font>
    <font>
      <b/>
      <sz val="18"/>
      <color indexed="10"/>
      <name val="Arial"/>
      <family val="2"/>
    </font>
    <font>
      <sz val="12"/>
      <name val="Arial"/>
      <family val="2"/>
    </font>
    <font>
      <sz val="11"/>
      <name val="Arial"/>
      <family val="2"/>
    </font>
    <font>
      <sz val="14"/>
      <name val="Arial"/>
      <family val="2"/>
    </font>
    <font>
      <sz val="11"/>
      <name val="Arial"/>
      <family val="2"/>
    </font>
    <font>
      <sz val="8"/>
      <name val="Arial"/>
      <family val="2"/>
    </font>
    <font>
      <b/>
      <sz val="11"/>
      <name val="Arial"/>
      <family val="2"/>
    </font>
    <font>
      <b/>
      <sz val="12"/>
      <color indexed="81"/>
      <name val="Tahoma"/>
      <family val="2"/>
    </font>
    <font>
      <sz val="12"/>
      <color indexed="81"/>
      <name val="Tahoma"/>
      <family val="2"/>
    </font>
    <font>
      <b/>
      <sz val="11"/>
      <color indexed="12"/>
      <name val="Arial"/>
      <family val="2"/>
    </font>
    <font>
      <b/>
      <i/>
      <sz val="11"/>
      <color indexed="20"/>
      <name val="Arial"/>
      <family val="2"/>
    </font>
    <font>
      <b/>
      <sz val="20"/>
      <name val="Arial"/>
      <family val="2"/>
    </font>
    <font>
      <b/>
      <u/>
      <sz val="12"/>
      <name val="Arial"/>
      <family val="2"/>
    </font>
    <font>
      <b/>
      <sz val="12"/>
      <color indexed="9"/>
      <name val="Arial"/>
      <family val="2"/>
    </font>
    <font>
      <sz val="11"/>
      <color indexed="8"/>
      <name val="Arial"/>
      <family val="2"/>
    </font>
    <font>
      <b/>
      <sz val="11"/>
      <color indexed="8"/>
      <name val="Arial"/>
      <family val="2"/>
    </font>
    <font>
      <vertAlign val="superscript"/>
      <sz val="11"/>
      <color indexed="8"/>
      <name val="Arial"/>
      <family val="2"/>
    </font>
    <font>
      <sz val="11"/>
      <name val="Calibri"/>
      <family val="2"/>
    </font>
    <font>
      <sz val="11"/>
      <name val="Symbol"/>
      <family val="1"/>
      <charset val="2"/>
    </font>
    <font>
      <b/>
      <u/>
      <sz val="11"/>
      <name val="Calibri"/>
      <family val="2"/>
    </font>
    <font>
      <sz val="11"/>
      <name val="Wingdings"/>
      <charset val="2"/>
    </font>
    <font>
      <b/>
      <vertAlign val="superscript"/>
      <sz val="11"/>
      <name val="Arial"/>
      <family val="2"/>
    </font>
    <font>
      <b/>
      <vertAlign val="superscript"/>
      <sz val="12"/>
      <name val="Arial"/>
      <family val="2"/>
    </font>
    <font>
      <b/>
      <vertAlign val="superscript"/>
      <sz val="12"/>
      <color indexed="9"/>
      <name val="Arial"/>
      <family val="2"/>
    </font>
    <font>
      <b/>
      <sz val="18"/>
      <name val="Arial"/>
      <family val="2"/>
    </font>
    <font>
      <b/>
      <sz val="11"/>
      <color indexed="10"/>
      <name val="Arial"/>
      <family val="2"/>
    </font>
    <font>
      <b/>
      <sz val="12"/>
      <color indexed="10"/>
      <name val="Arial"/>
      <family val="2"/>
    </font>
    <font>
      <b/>
      <sz val="16"/>
      <name val="Arial"/>
      <family val="2"/>
    </font>
    <font>
      <sz val="16"/>
      <name val="Arial"/>
      <family val="2"/>
    </font>
    <font>
      <b/>
      <sz val="9"/>
      <color indexed="12"/>
      <name val="Arial"/>
      <family val="2"/>
    </font>
    <font>
      <b/>
      <sz val="19"/>
      <name val="Arial"/>
      <family val="2"/>
    </font>
    <font>
      <b/>
      <i/>
      <sz val="12"/>
      <name val="Arial"/>
      <family val="2"/>
    </font>
    <font>
      <b/>
      <i/>
      <sz val="14"/>
      <name val="Arial"/>
      <family val="2"/>
    </font>
    <font>
      <i/>
      <sz val="14"/>
      <name val="Arial"/>
      <family val="2"/>
    </font>
    <font>
      <b/>
      <sz val="10"/>
      <color indexed="10"/>
      <name val="Arial"/>
      <family val="2"/>
    </font>
    <font>
      <b/>
      <i/>
      <sz val="10"/>
      <name val="Arial"/>
      <family val="2"/>
    </font>
    <font>
      <b/>
      <sz val="19"/>
      <color indexed="30"/>
      <name val="Arial"/>
      <family val="2"/>
    </font>
    <font>
      <b/>
      <sz val="19"/>
      <color indexed="40"/>
      <name val="Arial"/>
      <family val="2"/>
    </font>
    <font>
      <b/>
      <sz val="19"/>
      <color indexed="18"/>
      <name val="Arial"/>
      <family val="2"/>
    </font>
    <font>
      <b/>
      <u/>
      <sz val="16"/>
      <color rgb="FF000000"/>
      <name val="Arial"/>
      <family val="2"/>
    </font>
    <font>
      <b/>
      <sz val="11"/>
      <name val="Calibri"/>
      <family val="2"/>
      <scheme val="minor"/>
    </font>
    <font>
      <sz val="11"/>
      <color rgb="FF000000"/>
      <name val="Arial"/>
      <family val="2"/>
    </font>
    <font>
      <b/>
      <i/>
      <sz val="11"/>
      <color rgb="FF000000"/>
      <name val="Arial"/>
      <family val="2"/>
    </font>
    <font>
      <b/>
      <u/>
      <sz val="11"/>
      <color rgb="FF000000"/>
      <name val="Arial"/>
      <family val="2"/>
    </font>
    <font>
      <b/>
      <sz val="11"/>
      <color rgb="FF000000"/>
      <name val="Arial"/>
      <family val="2"/>
    </font>
    <font>
      <sz val="11"/>
      <name val="Calibri"/>
      <family val="2"/>
      <scheme val="minor"/>
    </font>
    <font>
      <sz val="11"/>
      <color rgb="FF000000"/>
      <name val="Symbol"/>
      <family val="1"/>
      <charset val="2"/>
    </font>
    <font>
      <sz val="11"/>
      <color rgb="FF000000"/>
      <name val="Calibri"/>
      <family val="2"/>
      <scheme val="minor"/>
    </font>
    <font>
      <b/>
      <u/>
      <sz val="11"/>
      <color rgb="FF000000"/>
      <name val="Calibri"/>
      <family val="2"/>
    </font>
    <font>
      <sz val="11"/>
      <color rgb="FF000000"/>
      <name val="Calibri"/>
      <family val="2"/>
    </font>
    <font>
      <b/>
      <sz val="12"/>
      <color rgb="FF000000"/>
      <name val="Arial"/>
      <family val="2"/>
    </font>
    <font>
      <b/>
      <sz val="11"/>
      <color rgb="FFFF0000"/>
      <name val="Arial"/>
      <family val="2"/>
    </font>
    <font>
      <b/>
      <sz val="16"/>
      <color rgb="FFFF0000"/>
      <name val="Arial"/>
      <family val="2"/>
    </font>
    <font>
      <b/>
      <sz val="11"/>
      <color rgb="FF0000FF"/>
      <name val="Arial"/>
      <family val="2"/>
    </font>
    <font>
      <b/>
      <i/>
      <sz val="10"/>
      <color theme="1" tint="0.34998626667073579"/>
      <name val="Arial"/>
      <family val="2"/>
    </font>
    <font>
      <b/>
      <sz val="10"/>
      <color rgb="FFFF0000"/>
      <name val="Arial"/>
      <family val="2"/>
    </font>
    <font>
      <b/>
      <sz val="10"/>
      <color rgb="FF0000FF"/>
      <name val="Arial"/>
      <family val="2"/>
    </font>
    <font>
      <b/>
      <sz val="10"/>
      <color rgb="FF00B0F0"/>
      <name val="Arial"/>
      <family val="2"/>
    </font>
    <font>
      <b/>
      <sz val="10"/>
      <color rgb="FF000099"/>
      <name val="Arial"/>
      <family val="2"/>
    </font>
    <font>
      <b/>
      <sz val="10"/>
      <color rgb="FF0070C0"/>
      <name val="Arial"/>
      <family val="2"/>
    </font>
    <font>
      <b/>
      <sz val="11"/>
      <color rgb="FF00B0F0"/>
      <name val="Arial"/>
      <family val="2"/>
    </font>
    <font>
      <b/>
      <sz val="11"/>
      <color rgb="FF000099"/>
      <name val="Arial"/>
      <family val="2"/>
    </font>
    <font>
      <b/>
      <sz val="11"/>
      <color rgb="FF0070C0"/>
      <name val="Arial"/>
      <family val="2"/>
    </font>
    <font>
      <b/>
      <i/>
      <sz val="12"/>
      <color rgb="FFC00000"/>
      <name val="Arial"/>
      <family val="2"/>
    </font>
    <font>
      <sz val="10"/>
      <name val="Arial"/>
      <family val="2"/>
    </font>
    <font>
      <sz val="14"/>
      <color theme="1"/>
      <name val="Arial"/>
      <family val="2"/>
    </font>
    <font>
      <sz val="10"/>
      <color indexed="8"/>
      <name val="Arial"/>
      <family val="2"/>
    </font>
    <font>
      <sz val="10"/>
      <color indexed="9"/>
      <name val="Arial"/>
      <family val="2"/>
    </font>
    <font>
      <sz val="10"/>
      <color indexed="20"/>
      <name val="Arial"/>
      <family val="2"/>
    </font>
    <font>
      <b/>
      <sz val="10"/>
      <color indexed="9"/>
      <name val="Arial"/>
      <family val="2"/>
    </font>
    <font>
      <sz val="10"/>
      <name val="Times"/>
      <family val="1"/>
    </font>
    <font>
      <i/>
      <sz val="10"/>
      <color indexed="23"/>
      <name val="Arial"/>
      <family val="2"/>
    </font>
    <font>
      <sz val="10"/>
      <color indexed="17"/>
      <name val="Arial"/>
      <family val="2"/>
    </font>
    <font>
      <b/>
      <sz val="15"/>
      <color indexed="62"/>
      <name val="Arial"/>
      <family val="2"/>
    </font>
    <font>
      <b/>
      <sz val="13"/>
      <color indexed="62"/>
      <name val="Arial"/>
      <family val="2"/>
    </font>
    <font>
      <b/>
      <sz val="11"/>
      <color indexed="62"/>
      <name val="Arial"/>
      <family val="2"/>
    </font>
    <font>
      <u/>
      <sz val="12"/>
      <color theme="10"/>
      <name val="Arial"/>
      <family val="2"/>
    </font>
    <font>
      <sz val="8"/>
      <color indexed="10"/>
      <name val="Arial"/>
      <family val="2"/>
    </font>
    <font>
      <sz val="10"/>
      <color indexed="10"/>
      <name val="Arial"/>
      <family val="2"/>
    </font>
    <font>
      <sz val="10"/>
      <color indexed="19"/>
      <name val="Arial"/>
      <family val="2"/>
    </font>
    <font>
      <sz val="12"/>
      <name val="SWISS"/>
    </font>
    <font>
      <b/>
      <sz val="10"/>
      <color indexed="63"/>
      <name val="Arial"/>
      <family val="2"/>
    </font>
    <font>
      <b/>
      <sz val="18"/>
      <color indexed="62"/>
      <name val="Cambria"/>
      <family val="2"/>
    </font>
    <font>
      <b/>
      <sz val="10"/>
      <color indexed="8"/>
      <name val="Arial"/>
      <family val="2"/>
    </font>
    <font>
      <i/>
      <sz val="11"/>
      <color indexed="8"/>
      <name val="Arial"/>
      <family val="2"/>
    </font>
  </fonts>
  <fills count="26">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s>
  <borders count="4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style="medium">
        <color indexed="64"/>
      </left>
      <right style="medium">
        <color indexed="64"/>
      </right>
      <top/>
      <bottom/>
      <diagonal/>
    </border>
    <border>
      <left style="thin">
        <color indexed="55"/>
      </left>
      <right style="thin">
        <color indexed="55"/>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double">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bottom style="hair">
        <color theme="1" tint="0.24994659260841701"/>
      </bottom>
      <diagonal/>
    </border>
    <border>
      <left/>
      <right/>
      <top style="hair">
        <color theme="1" tint="0.24994659260841701"/>
      </top>
      <bottom style="hair">
        <color theme="1" tint="0.24994659260841701"/>
      </bottom>
      <diagonal/>
    </border>
    <border>
      <left/>
      <right/>
      <top style="hair">
        <color theme="1" tint="0.24994659260841701"/>
      </top>
      <bottom style="medium">
        <color indexed="64"/>
      </bottom>
      <diagonal/>
    </border>
    <border>
      <left style="medium">
        <color theme="0"/>
      </left>
      <right style="medium">
        <color theme="0"/>
      </right>
      <top style="medium">
        <color theme="0"/>
      </top>
      <bottom style="medium">
        <color theme="0"/>
      </bottom>
      <diagonal/>
    </border>
    <border>
      <left/>
      <right/>
      <top/>
      <bottom style="thin">
        <color theme="9" tint="-0.24994659260841701"/>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style="medium">
        <color theme="0"/>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theme="0"/>
      </left>
      <right/>
      <top/>
      <bottom/>
      <diagonal/>
    </border>
  </borders>
  <cellStyleXfs count="73">
    <xf numFmtId="0" fontId="0" fillId="0" borderId="0"/>
    <xf numFmtId="166" fontId="3" fillId="0" borderId="0" applyFont="0" applyFill="0" applyBorder="0" applyAlignment="0" applyProtection="0"/>
    <xf numFmtId="165" fontId="3" fillId="0" borderId="0" applyFont="0" applyFill="0" applyBorder="0" applyAlignment="0" applyProtection="0"/>
    <xf numFmtId="0" fontId="9" fillId="0" borderId="0"/>
    <xf numFmtId="169" fontId="9" fillId="0" borderId="0"/>
    <xf numFmtId="9" fontId="3" fillId="0" borderId="0" applyFont="0" applyFill="0" applyBorder="0" applyAlignment="0" applyProtection="0"/>
    <xf numFmtId="0" fontId="2" fillId="0" borderId="0"/>
    <xf numFmtId="0" fontId="74" fillId="10"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3" borderId="0" applyNumberFormat="0" applyBorder="0" applyAlignment="0" applyProtection="0"/>
    <xf numFmtId="0" fontId="74" fillId="14"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74" fillId="16" borderId="0" applyNumberFormat="0" applyBorder="0" applyAlignment="0" applyProtection="0"/>
    <xf numFmtId="0" fontId="74" fillId="14" borderId="0" applyNumberFormat="0" applyBorder="0" applyAlignment="0" applyProtection="0"/>
    <xf numFmtId="0" fontId="74" fillId="12" borderId="0" applyNumberFormat="0" applyBorder="0" applyAlignment="0" applyProtection="0"/>
    <xf numFmtId="0" fontId="75" fillId="14" borderId="0" applyNumberFormat="0" applyBorder="0" applyAlignment="0" applyProtection="0"/>
    <xf numFmtId="0" fontId="75" fillId="17" borderId="0" applyNumberFormat="0" applyBorder="0" applyAlignment="0" applyProtection="0"/>
    <xf numFmtId="0" fontId="75" fillId="18" borderId="0" applyNumberFormat="0" applyBorder="0" applyAlignment="0" applyProtection="0"/>
    <xf numFmtId="0" fontId="75" fillId="16" borderId="0" applyNumberFormat="0" applyBorder="0" applyAlignment="0" applyProtection="0"/>
    <xf numFmtId="0" fontId="75" fillId="14" borderId="0" applyNumberFormat="0" applyBorder="0" applyAlignment="0" applyProtection="0"/>
    <xf numFmtId="0" fontId="75" fillId="11" borderId="0" applyNumberFormat="0" applyBorder="0" applyAlignment="0" applyProtection="0"/>
    <xf numFmtId="0" fontId="75" fillId="19" borderId="0" applyNumberFormat="0" applyBorder="0" applyAlignment="0" applyProtection="0"/>
    <xf numFmtId="0" fontId="75" fillId="17" borderId="0" applyNumberFormat="0" applyBorder="0" applyAlignment="0" applyProtection="0"/>
    <xf numFmtId="0" fontId="75" fillId="18"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2" borderId="0" applyNumberFormat="0" applyBorder="0" applyAlignment="0" applyProtection="0"/>
    <xf numFmtId="0" fontId="76" fillId="23" borderId="0" applyNumberFormat="0" applyBorder="0" applyAlignment="0" applyProtection="0"/>
    <xf numFmtId="0" fontId="42" fillId="24" borderId="32" applyNumberFormat="0" applyAlignment="0" applyProtection="0"/>
    <xf numFmtId="0" fontId="77" fillId="25" borderId="33" applyNumberFormat="0" applyAlignment="0" applyProtection="0"/>
    <xf numFmtId="166"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0" fontId="78" fillId="0" borderId="0"/>
    <xf numFmtId="165"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79" fillId="0" borderId="0" applyNumberFormat="0" applyFill="0" applyBorder="0" applyAlignment="0" applyProtection="0"/>
    <xf numFmtId="0" fontId="80" fillId="14" borderId="0" applyNumberFormat="0" applyBorder="0" applyAlignment="0" applyProtection="0"/>
    <xf numFmtId="0" fontId="81" fillId="0" borderId="34" applyNumberFormat="0" applyFill="0" applyAlignment="0" applyProtection="0"/>
    <xf numFmtId="0" fontId="82" fillId="0" borderId="35" applyNumberFormat="0" applyFill="0" applyAlignment="0" applyProtection="0"/>
    <xf numFmtId="0" fontId="83" fillId="0" borderId="36" applyNumberFormat="0" applyFill="0" applyAlignment="0" applyProtection="0"/>
    <xf numFmtId="0" fontId="83" fillId="0" borderId="0" applyNumberFormat="0" applyFill="0" applyBorder="0" applyAlignment="0" applyProtection="0"/>
    <xf numFmtId="0" fontId="84" fillId="0" borderId="0" applyNumberFormat="0" applyFill="0" applyBorder="0" applyAlignment="0" applyProtection="0">
      <alignment vertical="top"/>
      <protection locked="0"/>
    </xf>
    <xf numFmtId="177" fontId="85" fillId="0" borderId="0" applyNumberFormat="0" applyFill="0" applyBorder="0" applyAlignment="0">
      <alignment horizontal="right"/>
      <protection locked="0"/>
    </xf>
    <xf numFmtId="0" fontId="86" fillId="0" borderId="37" applyNumberFormat="0" applyFill="0" applyAlignment="0" applyProtection="0"/>
    <xf numFmtId="0" fontId="87" fillId="15" borderId="0" applyNumberFormat="0" applyBorder="0" applyAlignment="0" applyProtection="0"/>
    <xf numFmtId="0" fontId="9" fillId="0" borderId="0"/>
    <xf numFmtId="37" fontId="3" fillId="0" borderId="0"/>
    <xf numFmtId="0" fontId="3" fillId="0" borderId="0"/>
    <xf numFmtId="37" fontId="3" fillId="0" borderId="0"/>
    <xf numFmtId="169" fontId="9" fillId="0" borderId="0"/>
    <xf numFmtId="37" fontId="3" fillId="0" borderId="0"/>
    <xf numFmtId="169" fontId="9" fillId="0" borderId="0"/>
    <xf numFmtId="169" fontId="9" fillId="0" borderId="0"/>
    <xf numFmtId="169" fontId="9" fillId="0" borderId="0"/>
    <xf numFmtId="0" fontId="9" fillId="0" borderId="0"/>
    <xf numFmtId="0" fontId="9" fillId="0" borderId="0"/>
    <xf numFmtId="0" fontId="9" fillId="0" borderId="0"/>
    <xf numFmtId="0" fontId="72" fillId="0" borderId="0"/>
    <xf numFmtId="0" fontId="88" fillId="12" borderId="38" applyNumberFormat="0" applyFont="0" applyAlignment="0" applyProtection="0"/>
    <xf numFmtId="0" fontId="89" fillId="24" borderId="39" applyNumberFormat="0" applyAlignment="0" applyProtection="0"/>
    <xf numFmtId="9" fontId="3" fillId="0" borderId="0" applyFont="0" applyFill="0" applyBorder="0" applyAlignment="0" applyProtection="0"/>
    <xf numFmtId="9" fontId="3" fillId="0" borderId="0" applyFont="0" applyFill="0" applyBorder="0" applyAlignment="0" applyProtection="0"/>
    <xf numFmtId="0" fontId="74" fillId="0" borderId="0">
      <alignment vertical="top"/>
    </xf>
    <xf numFmtId="0" fontId="90" fillId="0" borderId="0" applyNumberFormat="0" applyFill="0" applyBorder="0" applyAlignment="0" applyProtection="0"/>
    <xf numFmtId="0" fontId="91" fillId="0" borderId="40" applyNumberFormat="0" applyFill="0" applyAlignment="0" applyProtection="0"/>
    <xf numFmtId="0" fontId="86" fillId="0" borderId="0" applyNumberFormat="0" applyFill="0" applyBorder="0" applyAlignment="0" applyProtection="0"/>
  </cellStyleXfs>
  <cellXfs count="266">
    <xf numFmtId="0" fontId="0" fillId="0" borderId="0" xfId="0"/>
    <xf numFmtId="168" fontId="5" fillId="0" borderId="0" xfId="0" applyNumberFormat="1" applyFont="1" applyAlignment="1"/>
    <xf numFmtId="0" fontId="8" fillId="0" borderId="0" xfId="0" applyFont="1" applyAlignment="1">
      <alignment horizontal="center"/>
    </xf>
    <xf numFmtId="171" fontId="5" fillId="0" borderId="0" xfId="0" applyNumberFormat="1" applyFont="1" applyBorder="1" applyAlignment="1"/>
    <xf numFmtId="0" fontId="11" fillId="0" borderId="0" xfId="0" applyFont="1" applyAlignment="1"/>
    <xf numFmtId="0" fontId="5" fillId="0" borderId="0" xfId="0" applyFont="1" applyAlignment="1"/>
    <xf numFmtId="0" fontId="12" fillId="0" borderId="0" xfId="0" applyFont="1" applyAlignment="1"/>
    <xf numFmtId="0" fontId="5" fillId="0" borderId="0" xfId="0" applyFont="1" applyBorder="1" applyAlignment="1"/>
    <xf numFmtId="171" fontId="5" fillId="0" borderId="0" xfId="0" applyNumberFormat="1" applyFont="1" applyAlignment="1"/>
    <xf numFmtId="11" fontId="5" fillId="0" borderId="0" xfId="1" applyNumberFormat="1" applyFont="1" applyAlignment="1"/>
    <xf numFmtId="171" fontId="5" fillId="0" borderId="0" xfId="1" applyNumberFormat="1" applyFont="1" applyAlignment="1"/>
    <xf numFmtId="167" fontId="5" fillId="0" borderId="0" xfId="1" applyNumberFormat="1" applyFont="1" applyAlignment="1"/>
    <xf numFmtId="2" fontId="5" fillId="0" borderId="0" xfId="0" applyNumberFormat="1" applyFont="1" applyAlignment="1"/>
    <xf numFmtId="167" fontId="5" fillId="0" borderId="0" xfId="0" applyNumberFormat="1" applyFont="1" applyAlignment="1"/>
    <xf numFmtId="0" fontId="12" fillId="0" borderId="0" xfId="0" applyFont="1" applyAlignment="1">
      <alignment horizontal="left"/>
    </xf>
    <xf numFmtId="0" fontId="8" fillId="0" borderId="0" xfId="0" applyFont="1" applyAlignment="1" applyProtection="1">
      <alignment horizontal="center"/>
    </xf>
    <xf numFmtId="0" fontId="5" fillId="0" borderId="0" xfId="0" applyFont="1" applyFill="1" applyAlignment="1"/>
    <xf numFmtId="171" fontId="5" fillId="0" borderId="0" xfId="0" applyNumberFormat="1" applyFont="1" applyFill="1" applyAlignment="1"/>
    <xf numFmtId="0" fontId="14" fillId="0" borderId="0" xfId="0" applyFont="1" applyAlignment="1"/>
    <xf numFmtId="0" fontId="12" fillId="0" borderId="0" xfId="0" applyFont="1" applyFill="1" applyAlignment="1"/>
    <xf numFmtId="0" fontId="20" fillId="0" borderId="0" xfId="0" applyFont="1" applyAlignment="1"/>
    <xf numFmtId="0" fontId="6" fillId="0" borderId="0" xfId="0" applyFont="1" applyAlignment="1"/>
    <xf numFmtId="0" fontId="5" fillId="2" borderId="0" xfId="0" applyFont="1" applyFill="1" applyAlignment="1"/>
    <xf numFmtId="0" fontId="8" fillId="0" borderId="0" xfId="0" applyFont="1" applyFill="1" applyAlignment="1" applyProtection="1">
      <alignment horizontal="center"/>
    </xf>
    <xf numFmtId="0" fontId="14" fillId="0" borderId="0" xfId="0" applyFont="1" applyFill="1" applyAlignment="1">
      <alignment horizontal="left"/>
    </xf>
    <xf numFmtId="11" fontId="5" fillId="0" borderId="0" xfId="1" applyNumberFormat="1" applyFont="1" applyFill="1" applyAlignment="1"/>
    <xf numFmtId="0" fontId="6" fillId="0" borderId="0" xfId="0" applyFont="1" applyFill="1" applyAlignment="1"/>
    <xf numFmtId="0" fontId="5" fillId="0" borderId="0" xfId="0" applyFont="1" applyFill="1" applyBorder="1" applyAlignment="1"/>
    <xf numFmtId="0" fontId="11" fillId="0" borderId="0" xfId="0" applyFont="1" applyAlignment="1" applyProtection="1"/>
    <xf numFmtId="0" fontId="5" fillId="0" borderId="0" xfId="0" applyFont="1" applyAlignment="1" applyProtection="1"/>
    <xf numFmtId="0" fontId="10" fillId="0" borderId="0" xfId="0" applyFont="1" applyAlignment="1" applyProtection="1">
      <alignment horizontal="left"/>
    </xf>
    <xf numFmtId="0" fontId="0" fillId="0" borderId="0" xfId="0" applyProtection="1"/>
    <xf numFmtId="0" fontId="4" fillId="0" borderId="0" xfId="0" applyFont="1" applyAlignment="1" applyProtection="1">
      <alignment horizontal="center" vertical="center" wrapText="1"/>
    </xf>
    <xf numFmtId="0" fontId="18" fillId="0" borderId="0" xfId="0" applyFont="1" applyAlignment="1" applyProtection="1"/>
    <xf numFmtId="168" fontId="4" fillId="0" borderId="0" xfId="1" applyNumberFormat="1" applyFont="1" applyBorder="1" applyAlignment="1"/>
    <xf numFmtId="171" fontId="5" fillId="0" borderId="0" xfId="0" applyNumberFormat="1" applyFont="1" applyFill="1" applyBorder="1" applyAlignment="1"/>
    <xf numFmtId="0" fontId="21" fillId="2" borderId="0" xfId="0" applyFont="1" applyFill="1" applyAlignment="1"/>
    <xf numFmtId="49" fontId="8" fillId="0" borderId="0" xfId="0" applyNumberFormat="1" applyFont="1" applyAlignment="1">
      <alignment horizontal="center"/>
    </xf>
    <xf numFmtId="0" fontId="47" fillId="0" borderId="0" xfId="0" applyFont="1" applyAlignment="1" applyProtection="1">
      <alignment horizontal="left" readingOrder="1"/>
    </xf>
    <xf numFmtId="0" fontId="48" fillId="0" borderId="0" xfId="3" applyFont="1" applyAlignment="1" applyProtection="1">
      <alignment horizontal="left" vertical="top"/>
    </xf>
    <xf numFmtId="172" fontId="48" fillId="0" borderId="0" xfId="3" applyNumberFormat="1" applyFont="1" applyAlignment="1" applyProtection="1">
      <alignment horizontal="left" vertical="top"/>
    </xf>
    <xf numFmtId="0" fontId="49" fillId="0" borderId="0" xfId="0" applyFont="1" applyAlignment="1" applyProtection="1">
      <alignment horizontal="left" readingOrder="1"/>
    </xf>
    <xf numFmtId="0" fontId="50" fillId="0" borderId="0" xfId="0" applyFont="1" applyAlignment="1" applyProtection="1">
      <alignment horizontal="left" readingOrder="1"/>
    </xf>
    <xf numFmtId="0" fontId="50" fillId="0" borderId="0" xfId="0" applyNumberFormat="1" applyFont="1" applyAlignment="1" applyProtection="1">
      <alignment horizontal="left" readingOrder="1"/>
    </xf>
    <xf numFmtId="0" fontId="49" fillId="0" borderId="0" xfId="0" applyFont="1" applyProtection="1"/>
    <xf numFmtId="0" fontId="51" fillId="0" borderId="0" xfId="0" applyFont="1" applyProtection="1"/>
    <xf numFmtId="0" fontId="52" fillId="0" borderId="0" xfId="0" applyFont="1" applyProtection="1"/>
    <xf numFmtId="0" fontId="0" fillId="0" borderId="0" xfId="0" applyBorder="1" applyProtection="1"/>
    <xf numFmtId="0" fontId="27" fillId="0" borderId="0" xfId="0" applyFont="1" applyProtection="1"/>
    <xf numFmtId="0" fontId="25" fillId="0" borderId="0" xfId="0" applyFont="1" applyProtection="1"/>
    <xf numFmtId="0" fontId="26" fillId="0" borderId="0" xfId="0" applyFont="1" applyAlignment="1" applyProtection="1">
      <alignment horizontal="left" indent="4"/>
    </xf>
    <xf numFmtId="0" fontId="53" fillId="0" borderId="0" xfId="0" applyFont="1" applyAlignment="1" applyProtection="1">
      <alignment horizontal="left" indent="4"/>
    </xf>
    <xf numFmtId="0" fontId="54" fillId="0" borderId="0" xfId="0" applyFont="1" applyAlignment="1" applyProtection="1">
      <alignment horizontal="left" indent="4"/>
    </xf>
    <xf numFmtId="0" fontId="55" fillId="0" borderId="0" xfId="0" applyFont="1" applyAlignment="1" applyProtection="1">
      <alignment horizontal="left" indent="4"/>
    </xf>
    <xf numFmtId="0" fontId="56" fillId="0" borderId="0" xfId="0" applyFont="1" applyAlignment="1" applyProtection="1">
      <alignment horizontal="left" indent="8"/>
    </xf>
    <xf numFmtId="0" fontId="25" fillId="0" borderId="0" xfId="0" applyFont="1" applyAlignment="1" applyProtection="1">
      <alignment horizontal="left" indent="8"/>
    </xf>
    <xf numFmtId="0" fontId="57" fillId="0" borderId="0" xfId="0" applyFont="1" applyAlignment="1" applyProtection="1">
      <alignment horizontal="left" indent="8"/>
    </xf>
    <xf numFmtId="0" fontId="28" fillId="0" borderId="0" xfId="0" applyFont="1" applyAlignment="1" applyProtection="1">
      <alignment horizontal="left" indent="8"/>
    </xf>
    <xf numFmtId="0" fontId="58" fillId="0" borderId="0" xfId="0" applyFont="1" applyAlignment="1" applyProtection="1">
      <alignment horizontal="left" readingOrder="1"/>
    </xf>
    <xf numFmtId="0" fontId="32" fillId="0" borderId="0" xfId="0" applyFont="1" applyFill="1" applyAlignment="1">
      <alignment horizontal="center"/>
    </xf>
    <xf numFmtId="0" fontId="10" fillId="0" borderId="0" xfId="0" applyFont="1" applyFill="1" applyAlignment="1"/>
    <xf numFmtId="0" fontId="3" fillId="0" borderId="0" xfId="0" applyFont="1" applyFill="1" applyAlignment="1"/>
    <xf numFmtId="0" fontId="6" fillId="4" borderId="0" xfId="0" applyFont="1" applyFill="1" applyAlignment="1"/>
    <xf numFmtId="0" fontId="5" fillId="4" borderId="0" xfId="0" applyFont="1" applyFill="1" applyAlignment="1"/>
    <xf numFmtId="0" fontId="14" fillId="0" borderId="23" xfId="0" applyFont="1" applyBorder="1" applyAlignment="1" applyProtection="1">
      <alignment horizontal="center"/>
    </xf>
    <xf numFmtId="0" fontId="14" fillId="0" borderId="24" xfId="0" applyFont="1" applyBorder="1" applyAlignment="1">
      <alignment horizontal="center"/>
    </xf>
    <xf numFmtId="0" fontId="14" fillId="0" borderId="25" xfId="0" applyFont="1" applyBorder="1" applyAlignment="1">
      <alignment horizontal="center"/>
    </xf>
    <xf numFmtId="0" fontId="35" fillId="5" borderId="1" xfId="0" applyFont="1" applyFill="1" applyBorder="1" applyAlignment="1" applyProtection="1">
      <alignment horizontal="centerContinuous" vertical="center"/>
    </xf>
    <xf numFmtId="0" fontId="14" fillId="0" borderId="0" xfId="0" applyFont="1" applyFill="1" applyBorder="1" applyAlignment="1">
      <alignment horizontal="right" vertical="top" indent="1"/>
    </xf>
    <xf numFmtId="0" fontId="6" fillId="0" borderId="0" xfId="0" applyFont="1" applyAlignment="1">
      <alignment vertical="center" wrapText="1"/>
    </xf>
    <xf numFmtId="14" fontId="17" fillId="6" borderId="26" xfId="0" applyNumberFormat="1" applyFont="1" applyFill="1" applyBorder="1" applyAlignment="1" applyProtection="1">
      <alignment horizontal="left" vertical="center"/>
      <protection locked="0"/>
    </xf>
    <xf numFmtId="0" fontId="17" fillId="6" borderId="26" xfId="0" applyFont="1" applyFill="1" applyBorder="1" applyAlignment="1" applyProtection="1">
      <alignment horizontal="left" vertical="center"/>
      <protection locked="0"/>
    </xf>
    <xf numFmtId="0" fontId="11" fillId="0" borderId="27" xfId="0" applyFont="1" applyBorder="1" applyAlignment="1"/>
    <xf numFmtId="0" fontId="12" fillId="0" borderId="0" xfId="0" applyFont="1" applyBorder="1" applyAlignment="1">
      <alignment vertical="top"/>
    </xf>
    <xf numFmtId="169" fontId="19" fillId="0" borderId="27" xfId="4" applyFont="1" applyFill="1" applyBorder="1" applyAlignment="1">
      <alignment horizontal="centerContinuous" vertical="center"/>
    </xf>
    <xf numFmtId="0" fontId="14" fillId="0" borderId="0" xfId="0" applyFont="1" applyAlignment="1">
      <alignment horizontal="left" vertical="center"/>
    </xf>
    <xf numFmtId="0" fontId="14" fillId="0" borderId="0" xfId="0" applyFont="1" applyAlignment="1">
      <alignment horizontal="left" vertical="center" wrapText="1"/>
    </xf>
    <xf numFmtId="10" fontId="17" fillId="6" borderId="26" xfId="2" applyNumberFormat="1" applyFont="1" applyFill="1" applyBorder="1" applyAlignment="1" applyProtection="1">
      <alignment horizontal="center" vertical="center"/>
      <protection locked="0"/>
    </xf>
    <xf numFmtId="0" fontId="14" fillId="0" borderId="0" xfId="0" applyFont="1" applyFill="1" applyAlignment="1">
      <alignment horizontal="left" vertical="center"/>
    </xf>
    <xf numFmtId="169" fontId="39" fillId="0" borderId="27" xfId="4" applyFont="1" applyFill="1" applyBorder="1" applyAlignment="1">
      <alignment horizontal="centerContinuous" vertical="center"/>
    </xf>
    <xf numFmtId="0" fontId="6" fillId="0" borderId="0" xfId="0" applyFont="1" applyBorder="1" applyAlignment="1">
      <alignment vertical="center"/>
    </xf>
    <xf numFmtId="3" fontId="61" fillId="0" borderId="23" xfId="0" applyNumberFormat="1" applyFont="1" applyBorder="1" applyAlignment="1" applyProtection="1">
      <alignment horizontal="right" indent="1"/>
      <protection locked="0"/>
    </xf>
    <xf numFmtId="3" fontId="14" fillId="7" borderId="23" xfId="0" applyNumberFormat="1" applyFont="1" applyFill="1" applyBorder="1" applyAlignment="1" applyProtection="1">
      <alignment horizontal="right" indent="1"/>
      <protection locked="0"/>
    </xf>
    <xf numFmtId="171" fontId="61" fillId="0" borderId="23" xfId="2" applyNumberFormat="1" applyFont="1" applyBorder="1" applyAlignment="1" applyProtection="1">
      <alignment horizontal="right" indent="1"/>
      <protection locked="0"/>
    </xf>
    <xf numFmtId="171" fontId="61" fillId="0" borderId="23" xfId="2" applyNumberFormat="1" applyFont="1" applyFill="1" applyBorder="1" applyAlignment="1" applyProtection="1">
      <alignment horizontal="right" indent="1"/>
      <protection locked="0"/>
    </xf>
    <xf numFmtId="3" fontId="61" fillId="0" borderId="24" xfId="0" applyNumberFormat="1" applyFont="1" applyBorder="1" applyAlignment="1" applyProtection="1">
      <alignment horizontal="right" indent="1"/>
      <protection locked="0"/>
    </xf>
    <xf numFmtId="3" fontId="14" fillId="7" borderId="24" xfId="0" applyNumberFormat="1" applyFont="1" applyFill="1" applyBorder="1" applyAlignment="1" applyProtection="1">
      <alignment horizontal="right" indent="1"/>
      <protection locked="0"/>
    </xf>
    <xf numFmtId="171" fontId="61" fillId="0" borderId="24" xfId="2" applyNumberFormat="1" applyFont="1" applyBorder="1" applyAlignment="1" applyProtection="1">
      <alignment horizontal="right" indent="1"/>
      <protection locked="0"/>
    </xf>
    <xf numFmtId="171" fontId="61" fillId="0" borderId="24" xfId="2" applyNumberFormat="1" applyFont="1" applyFill="1" applyBorder="1" applyAlignment="1" applyProtection="1">
      <alignment horizontal="right" indent="1"/>
      <protection locked="0"/>
    </xf>
    <xf numFmtId="3" fontId="61" fillId="0" borderId="24" xfId="2" applyNumberFormat="1" applyFont="1" applyFill="1" applyBorder="1" applyAlignment="1" applyProtection="1">
      <alignment horizontal="right" indent="1"/>
      <protection locked="0"/>
    </xf>
    <xf numFmtId="3" fontId="61" fillId="0" borderId="25" xfId="0" applyNumberFormat="1" applyFont="1" applyBorder="1" applyAlignment="1" applyProtection="1">
      <alignment horizontal="right" indent="1"/>
      <protection locked="0"/>
    </xf>
    <xf numFmtId="3" fontId="14" fillId="7" borderId="25" xfId="0" applyNumberFormat="1" applyFont="1" applyFill="1" applyBorder="1" applyAlignment="1" applyProtection="1">
      <alignment horizontal="right" indent="1"/>
      <protection locked="0"/>
    </xf>
    <xf numFmtId="171" fontId="61" fillId="0" borderId="25" xfId="2" applyNumberFormat="1" applyFont="1" applyBorder="1" applyAlignment="1" applyProtection="1">
      <alignment horizontal="right" indent="1"/>
      <protection locked="0"/>
    </xf>
    <xf numFmtId="171" fontId="61" fillId="0" borderId="25" xfId="2" applyNumberFormat="1" applyFont="1" applyFill="1" applyBorder="1" applyAlignment="1" applyProtection="1">
      <alignment horizontal="right" indent="1"/>
      <protection locked="0"/>
    </xf>
    <xf numFmtId="169" fontId="14" fillId="4" borderId="11" xfId="2" applyNumberFormat="1" applyFont="1" applyFill="1" applyBorder="1" applyAlignment="1">
      <alignment horizontal="right" indent="1"/>
    </xf>
    <xf numFmtId="0" fontId="35" fillId="5" borderId="5" xfId="0" applyFont="1" applyFill="1" applyBorder="1" applyAlignment="1" applyProtection="1">
      <alignment horizontal="centerContinuous" vertical="center"/>
    </xf>
    <xf numFmtId="0" fontId="14" fillId="0" borderId="0" xfId="0" applyFont="1" applyAlignment="1">
      <alignment horizontal="left" vertical="center" indent="5"/>
    </xf>
    <xf numFmtId="0" fontId="12" fillId="0" borderId="0" xfId="0" applyFont="1" applyAlignment="1">
      <alignment horizontal="left" indent="5"/>
    </xf>
    <xf numFmtId="0" fontId="14" fillId="0" borderId="0" xfId="0" applyFont="1" applyAlignment="1">
      <alignment horizontal="left" vertical="center" indent="7"/>
    </xf>
    <xf numFmtId="49" fontId="17" fillId="6" borderId="26" xfId="0" applyNumberFormat="1" applyFont="1" applyFill="1" applyBorder="1" applyAlignment="1" applyProtection="1">
      <alignment horizontal="center" vertical="center" wrapText="1"/>
      <protection locked="0"/>
    </xf>
    <xf numFmtId="0" fontId="17" fillId="6" borderId="26" xfId="0" applyNumberFormat="1" applyFont="1" applyFill="1" applyBorder="1" applyAlignment="1" applyProtection="1">
      <alignment horizontal="center" vertical="center"/>
      <protection locked="0"/>
    </xf>
    <xf numFmtId="0" fontId="17" fillId="6" borderId="26" xfId="2" applyNumberFormat="1" applyFont="1" applyFill="1" applyBorder="1" applyAlignment="1" applyProtection="1">
      <alignment horizontal="center" vertical="center"/>
      <protection locked="0"/>
    </xf>
    <xf numFmtId="0" fontId="14" fillId="0" borderId="0" xfId="0" applyFont="1" applyAlignment="1">
      <alignment horizontal="center" vertical="center"/>
    </xf>
    <xf numFmtId="0" fontId="3" fillId="0" borderId="0" xfId="0" applyFont="1" applyAlignment="1" applyProtection="1">
      <alignment horizontal="left"/>
    </xf>
    <xf numFmtId="0" fontId="4" fillId="0" borderId="0" xfId="0" applyFont="1" applyAlignment="1" applyProtection="1">
      <alignment horizontal="left"/>
    </xf>
    <xf numFmtId="0" fontId="61" fillId="0" borderId="0" xfId="0" applyFont="1" applyBorder="1" applyAlignment="1" applyProtection="1">
      <alignment vertical="top" wrapText="1"/>
      <protection locked="0"/>
    </xf>
    <xf numFmtId="0" fontId="62" fillId="0" borderId="0" xfId="0" applyFont="1" applyBorder="1" applyAlignment="1" applyProtection="1">
      <alignment horizontal="center" vertical="center"/>
      <protection locked="0"/>
    </xf>
    <xf numFmtId="0" fontId="4" fillId="0" borderId="0" xfId="0" applyFont="1" applyAlignment="1">
      <alignment horizontal="left" vertical="center" indent="1"/>
    </xf>
    <xf numFmtId="0" fontId="4" fillId="0" borderId="0" xfId="0" applyFont="1" applyAlignment="1">
      <alignment horizontal="left" vertical="center" wrapText="1" indent="1"/>
    </xf>
    <xf numFmtId="0" fontId="43" fillId="0" borderId="0" xfId="0" applyFont="1" applyFill="1" applyBorder="1" applyAlignment="1" applyProtection="1">
      <alignment horizontal="left" vertical="center" wrapText="1" indent="1"/>
    </xf>
    <xf numFmtId="0" fontId="4" fillId="0" borderId="17" xfId="0" applyFont="1" applyFill="1" applyBorder="1" applyAlignment="1" applyProtection="1">
      <alignment horizontal="left" vertical="center" indent="1"/>
    </xf>
    <xf numFmtId="175" fontId="14" fillId="0" borderId="7" xfId="0" applyNumberFormat="1" applyFont="1" applyBorder="1" applyAlignment="1">
      <alignment horizontal="right" indent="1"/>
    </xf>
    <xf numFmtId="0" fontId="4" fillId="8" borderId="18" xfId="0" applyFont="1" applyFill="1" applyBorder="1" applyAlignment="1">
      <alignment horizontal="center" vertical="center"/>
    </xf>
    <xf numFmtId="3" fontId="4" fillId="8" borderId="18" xfId="1" applyNumberFormat="1" applyFont="1" applyFill="1" applyBorder="1" applyAlignment="1">
      <alignment horizontal="right" vertical="center" indent="1"/>
    </xf>
    <xf numFmtId="173" fontId="4" fillId="8" borderId="18" xfId="1" applyNumberFormat="1" applyFont="1" applyFill="1" applyBorder="1" applyAlignment="1">
      <alignment horizontal="right" vertical="center" indent="1"/>
    </xf>
    <xf numFmtId="3" fontId="4" fillId="8" borderId="18" xfId="0" applyNumberFormat="1" applyFont="1" applyFill="1" applyBorder="1" applyAlignment="1">
      <alignment horizontal="right" vertical="center" indent="1"/>
    </xf>
    <xf numFmtId="0" fontId="4" fillId="8" borderId="18" xfId="0" applyNumberFormat="1" applyFont="1" applyFill="1" applyBorder="1" applyAlignment="1">
      <alignment horizontal="right" vertical="center" indent="1"/>
    </xf>
    <xf numFmtId="0" fontId="4" fillId="8" borderId="18" xfId="0" applyFont="1" applyFill="1" applyBorder="1" applyAlignment="1">
      <alignment horizontal="right" vertical="center" indent="1"/>
    </xf>
    <xf numFmtId="171" fontId="4" fillId="8" borderId="18" xfId="0" applyNumberFormat="1" applyFont="1" applyFill="1" applyBorder="1" applyAlignment="1">
      <alignment horizontal="right" vertical="center" indent="1"/>
    </xf>
    <xf numFmtId="169" fontId="4" fillId="8" borderId="18" xfId="0" applyNumberFormat="1" applyFont="1" applyFill="1" applyBorder="1" applyAlignment="1">
      <alignment horizontal="right" vertical="center" indent="1"/>
    </xf>
    <xf numFmtId="0" fontId="4" fillId="0" borderId="0" xfId="0" applyFont="1" applyBorder="1" applyAlignment="1">
      <alignment vertical="center"/>
    </xf>
    <xf numFmtId="0" fontId="3" fillId="0" borderId="0" xfId="0" applyFont="1" applyAlignment="1" applyProtection="1"/>
    <xf numFmtId="0" fontId="42" fillId="0" borderId="0" xfId="0" applyFont="1" applyAlignment="1" applyProtection="1">
      <alignment horizontal="center"/>
    </xf>
    <xf numFmtId="0" fontId="4" fillId="0" borderId="0" xfId="0" applyFont="1" applyBorder="1" applyAlignment="1" applyProtection="1">
      <alignment horizontal="right" vertical="top"/>
    </xf>
    <xf numFmtId="0" fontId="64" fillId="0" borderId="0" xfId="0" applyFont="1" applyBorder="1" applyAlignment="1" applyProtection="1">
      <alignment vertical="top" wrapText="1"/>
      <protection locked="0"/>
    </xf>
    <xf numFmtId="0" fontId="3" fillId="0" borderId="0" xfId="0" applyFont="1" applyProtection="1"/>
    <xf numFmtId="0" fontId="4" fillId="0" borderId="1" xfId="0" applyFont="1" applyFill="1" applyBorder="1" applyAlignment="1">
      <alignment horizontal="center" vertical="center" wrapText="1"/>
    </xf>
    <xf numFmtId="0" fontId="3" fillId="0" borderId="0" xfId="0" applyFont="1" applyAlignment="1" applyProtection="1">
      <alignment horizontal="left" indent="1"/>
    </xf>
    <xf numFmtId="0" fontId="65" fillId="9" borderId="17" xfId="0" applyFont="1" applyFill="1" applyBorder="1" applyAlignment="1" applyProtection="1">
      <alignment horizontal="left" vertical="center" wrapText="1" indent="1"/>
    </xf>
    <xf numFmtId="0" fontId="66" fillId="9" borderId="17" xfId="0" applyFont="1" applyFill="1" applyBorder="1" applyAlignment="1" applyProtection="1">
      <alignment horizontal="left" vertical="center" wrapText="1" indent="1"/>
    </xf>
    <xf numFmtId="0" fontId="67" fillId="9" borderId="17" xfId="0" applyFont="1" applyFill="1" applyBorder="1" applyAlignment="1" applyProtection="1">
      <alignment horizontal="left" vertical="center" wrapText="1" indent="1"/>
    </xf>
    <xf numFmtId="0" fontId="0" fillId="0" borderId="0" xfId="0" applyAlignment="1">
      <alignment vertical="center"/>
    </xf>
    <xf numFmtId="0" fontId="0" fillId="0" borderId="17" xfId="0" applyBorder="1" applyAlignment="1">
      <alignment horizontal="center" vertical="center"/>
    </xf>
    <xf numFmtId="0" fontId="4" fillId="0" borderId="0" xfId="0" applyFont="1" applyAlignment="1">
      <alignment horizontal="center"/>
    </xf>
    <xf numFmtId="0" fontId="6" fillId="0" borderId="19" xfId="0" applyFont="1" applyBorder="1" applyAlignment="1">
      <alignment horizontal="centerContinuous" vertical="center"/>
    </xf>
    <xf numFmtId="0" fontId="9" fillId="0" borderId="19" xfId="0" applyFont="1" applyBorder="1" applyAlignment="1">
      <alignment horizontal="centerContinuous" vertical="center"/>
    </xf>
    <xf numFmtId="0" fontId="0" fillId="0" borderId="17" xfId="0" applyBorder="1" applyAlignment="1">
      <alignment horizontal="left" vertical="center" wrapText="1" indent="1"/>
    </xf>
    <xf numFmtId="170" fontId="68" fillId="9" borderId="17" xfId="0" applyNumberFormat="1" applyFont="1" applyFill="1" applyBorder="1" applyAlignment="1" applyProtection="1">
      <alignment horizontal="center" vertical="center"/>
    </xf>
    <xf numFmtId="164" fontId="68" fillId="9" borderId="17" xfId="0" applyNumberFormat="1" applyFont="1" applyFill="1" applyBorder="1" applyAlignment="1" applyProtection="1">
      <alignment horizontal="center" vertical="center"/>
    </xf>
    <xf numFmtId="176" fontId="68" fillId="9" borderId="17" xfId="0" applyNumberFormat="1" applyFont="1" applyFill="1" applyBorder="1" applyAlignment="1" applyProtection="1">
      <alignment horizontal="center" vertical="center"/>
    </xf>
    <xf numFmtId="170" fontId="69" fillId="9" borderId="17" xfId="0" applyNumberFormat="1" applyFont="1" applyFill="1" applyBorder="1" applyAlignment="1" applyProtection="1">
      <alignment horizontal="center" vertical="center"/>
    </xf>
    <xf numFmtId="164" fontId="69" fillId="9" borderId="17" xfId="0" applyNumberFormat="1" applyFont="1" applyFill="1" applyBorder="1" applyAlignment="1" applyProtection="1">
      <alignment horizontal="center" vertical="center"/>
    </xf>
    <xf numFmtId="176" fontId="69" fillId="9" borderId="17" xfId="0" applyNumberFormat="1" applyFont="1" applyFill="1" applyBorder="1" applyAlignment="1" applyProtection="1">
      <alignment horizontal="center" vertical="center"/>
    </xf>
    <xf numFmtId="170" fontId="10" fillId="0" borderId="17" xfId="0" applyNumberFormat="1" applyFont="1" applyBorder="1" applyAlignment="1" applyProtection="1">
      <alignment horizontal="center" vertical="center"/>
    </xf>
    <xf numFmtId="164" fontId="10" fillId="0" borderId="17" xfId="0" applyNumberFormat="1" applyFont="1" applyBorder="1" applyAlignment="1" applyProtection="1">
      <alignment horizontal="center" vertical="center"/>
    </xf>
    <xf numFmtId="170" fontId="70" fillId="9" borderId="17" xfId="0" applyNumberFormat="1" applyFont="1" applyFill="1" applyBorder="1" applyAlignment="1" applyProtection="1">
      <alignment horizontal="center" vertical="center"/>
    </xf>
    <xf numFmtId="164" fontId="70" fillId="9" borderId="17" xfId="0" applyNumberFormat="1" applyFont="1" applyFill="1" applyBorder="1" applyAlignment="1" applyProtection="1">
      <alignment horizontal="center" vertical="center"/>
    </xf>
    <xf numFmtId="176" fontId="70" fillId="9" borderId="17" xfId="0" applyNumberFormat="1" applyFont="1" applyFill="1" applyBorder="1" applyAlignment="1" applyProtection="1">
      <alignment horizontal="center" vertical="center"/>
    </xf>
    <xf numFmtId="0" fontId="12" fillId="0" borderId="0" xfId="0" applyFont="1" applyAlignment="1">
      <alignment horizontal="left" vertical="center"/>
    </xf>
    <xf numFmtId="0" fontId="22" fillId="0" borderId="0" xfId="0" applyFont="1" applyProtection="1"/>
    <xf numFmtId="0" fontId="73" fillId="3" borderId="0" xfId="6" applyFont="1" applyFill="1"/>
    <xf numFmtId="0" fontId="2" fillId="3" borderId="0" xfId="6" applyFill="1"/>
    <xf numFmtId="0" fontId="2" fillId="0" borderId="0" xfId="6"/>
    <xf numFmtId="0" fontId="3" fillId="0" borderId="0" xfId="6" applyFont="1" applyFill="1" applyBorder="1" applyAlignment="1" applyProtection="1">
      <alignment horizontal="right"/>
    </xf>
    <xf numFmtId="173" fontId="61" fillId="0" borderId="23" xfId="0" applyNumberFormat="1" applyFont="1" applyBorder="1" applyAlignment="1" applyProtection="1">
      <alignment horizontal="right" indent="1"/>
      <protection locked="0"/>
    </xf>
    <xf numFmtId="173" fontId="61" fillId="0" borderId="24" xfId="0" applyNumberFormat="1" applyFont="1" applyBorder="1" applyAlignment="1" applyProtection="1">
      <alignment horizontal="right" indent="1"/>
      <protection locked="0"/>
    </xf>
    <xf numFmtId="173" fontId="61" fillId="0" borderId="25" xfId="0" applyNumberFormat="1" applyFont="1" applyBorder="1" applyAlignment="1" applyProtection="1">
      <alignment horizontal="right" indent="1"/>
      <protection locked="0"/>
    </xf>
    <xf numFmtId="4" fontId="61" fillId="0" borderId="23" xfId="2" applyNumberFormat="1" applyFont="1" applyBorder="1" applyAlignment="1" applyProtection="1">
      <alignment horizontal="right" indent="1"/>
      <protection locked="0"/>
    </xf>
    <xf numFmtId="4" fontId="4" fillId="8" borderId="18" xfId="1" applyNumberFormat="1" applyFont="1" applyFill="1" applyBorder="1" applyAlignment="1">
      <alignment horizontal="right" vertical="center" indent="1"/>
    </xf>
    <xf numFmtId="0" fontId="14" fillId="0" borderId="7" xfId="0" applyNumberFormat="1" applyFont="1" applyBorder="1" applyAlignment="1">
      <alignment horizontal="right" indent="1"/>
    </xf>
    <xf numFmtId="4" fontId="61" fillId="0" borderId="24" xfId="2" applyNumberFormat="1" applyFont="1" applyBorder="1" applyAlignment="1" applyProtection="1">
      <alignment horizontal="right" indent="1"/>
      <protection locked="0"/>
    </xf>
    <xf numFmtId="4" fontId="61" fillId="0" borderId="25" xfId="2" applyNumberFormat="1" applyFont="1" applyBorder="1" applyAlignment="1" applyProtection="1">
      <alignment horizontal="right" indent="1"/>
      <protection locked="0"/>
    </xf>
    <xf numFmtId="171" fontId="4" fillId="8" borderId="18" xfId="1" applyNumberFormat="1" applyFont="1" applyFill="1" applyBorder="1" applyAlignment="1">
      <alignment horizontal="right" vertical="center" indent="1"/>
    </xf>
    <xf numFmtId="178" fontId="17" fillId="6" borderId="26" xfId="2" applyNumberFormat="1" applyFont="1" applyFill="1" applyBorder="1" applyAlignment="1" applyProtection="1">
      <alignment horizontal="center" vertical="center"/>
      <protection locked="0"/>
    </xf>
    <xf numFmtId="0" fontId="0" fillId="0" borderId="17" xfId="0" applyFill="1" applyBorder="1" applyAlignment="1">
      <alignment horizontal="center" vertical="center"/>
    </xf>
    <xf numFmtId="0" fontId="0" fillId="0" borderId="17" xfId="0" quotePrefix="1" applyFill="1" applyBorder="1" applyAlignment="1">
      <alignment horizontal="left" vertical="center" wrapText="1" indent="1"/>
    </xf>
    <xf numFmtId="0" fontId="0" fillId="0" borderId="0" xfId="0" applyFill="1"/>
    <xf numFmtId="0" fontId="62" fillId="0" borderId="0" xfId="0" applyFont="1" applyBorder="1" applyAlignment="1" applyProtection="1">
      <alignment horizontal="left" vertical="center"/>
    </xf>
    <xf numFmtId="0" fontId="17" fillId="0" borderId="0" xfId="0" applyFont="1" applyBorder="1" applyAlignment="1" applyProtection="1">
      <alignment horizontal="left" vertical="center"/>
    </xf>
    <xf numFmtId="0" fontId="14" fillId="0" borderId="0" xfId="0" applyFont="1" applyAlignment="1" applyProtection="1">
      <alignment vertical="center"/>
    </xf>
    <xf numFmtId="0" fontId="14" fillId="0" borderId="0" xfId="0" applyFont="1" applyAlignment="1" applyProtection="1">
      <alignment horizontal="left" vertical="center" wrapText="1"/>
    </xf>
    <xf numFmtId="0" fontId="62" fillId="0" borderId="0" xfId="0" applyFont="1" applyBorder="1" applyAlignment="1" applyProtection="1">
      <alignment horizontal="right" vertical="center"/>
    </xf>
    <xf numFmtId="0" fontId="62" fillId="0" borderId="0" xfId="0" applyFont="1" applyBorder="1" applyAlignment="1" applyProtection="1">
      <alignment horizontal="right" vertical="center" indent="1"/>
    </xf>
    <xf numFmtId="0" fontId="5" fillId="0" borderId="0" xfId="0" applyFont="1" applyFill="1" applyBorder="1" applyAlignment="1" applyProtection="1">
      <alignment horizontal="right" vertical="center" wrapText="1" indent="2"/>
    </xf>
    <xf numFmtId="0" fontId="35" fillId="5" borderId="2" xfId="0" applyFont="1" applyFill="1" applyBorder="1" applyAlignment="1" applyProtection="1">
      <alignment horizontal="centerContinuous" vertical="center"/>
    </xf>
    <xf numFmtId="0" fontId="36" fillId="5" borderId="3" xfId="0" applyFont="1" applyFill="1" applyBorder="1" applyAlignment="1" applyProtection="1">
      <alignment horizontal="centerContinuous" vertical="center"/>
    </xf>
    <xf numFmtId="0" fontId="36" fillId="5" borderId="4" xfId="0" applyFont="1" applyFill="1" applyBorder="1" applyAlignment="1" applyProtection="1">
      <alignment horizontal="centerContinuous" vertical="center"/>
    </xf>
    <xf numFmtId="0" fontId="36" fillId="5" borderId="1" xfId="0" applyFont="1" applyFill="1" applyBorder="1" applyAlignment="1" applyProtection="1">
      <alignment horizontal="centerContinuous" vertical="center"/>
    </xf>
    <xf numFmtId="0" fontId="36" fillId="0" borderId="0" xfId="0" applyFont="1" applyBorder="1" applyAlignment="1" applyProtection="1">
      <alignment vertical="center"/>
    </xf>
    <xf numFmtId="0" fontId="60" fillId="3" borderId="1" xfId="0" applyFont="1" applyFill="1" applyBorder="1" applyAlignment="1" applyProtection="1">
      <alignment horizontal="centerContinuous" vertical="center" wrapText="1"/>
    </xf>
    <xf numFmtId="0" fontId="41" fillId="5" borderId="12" xfId="0" applyFont="1" applyFill="1" applyBorder="1" applyAlignment="1" applyProtection="1">
      <alignment vertical="center"/>
    </xf>
    <xf numFmtId="0" fontId="41" fillId="5" borderId="13" xfId="0" applyFont="1" applyFill="1" applyBorder="1" applyAlignment="1" applyProtection="1">
      <alignment vertical="center"/>
    </xf>
    <xf numFmtId="0" fontId="41" fillId="5" borderId="14" xfId="0" applyFont="1" applyFill="1" applyBorder="1" applyAlignment="1" applyProtection="1">
      <alignment vertical="center"/>
    </xf>
    <xf numFmtId="0" fontId="0" fillId="5" borderId="1" xfId="0" applyFill="1" applyBorder="1" applyProtection="1"/>
    <xf numFmtId="0" fontId="11" fillId="0" borderId="0" xfId="0" applyFont="1" applyFill="1" applyBorder="1" applyAlignment="1" applyProtection="1">
      <alignment vertical="center"/>
    </xf>
    <xf numFmtId="0" fontId="63" fillId="3" borderId="10"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14" fillId="0" borderId="6" xfId="0" applyFont="1" applyFill="1" applyBorder="1" applyAlignment="1" applyProtection="1">
      <alignment horizontal="center" vertical="center" wrapText="1"/>
    </xf>
    <xf numFmtId="0" fontId="5" fillId="0" borderId="0" xfId="0" applyFont="1" applyFill="1" applyBorder="1" applyAlignment="1" applyProtection="1">
      <alignment vertical="center" wrapText="1"/>
    </xf>
    <xf numFmtId="0" fontId="59" fillId="3" borderId="1" xfId="0" applyFont="1" applyFill="1" applyBorder="1" applyAlignment="1" applyProtection="1">
      <alignment horizontal="center" vertical="center" wrapText="1"/>
    </xf>
    <xf numFmtId="173" fontId="14" fillId="7" borderId="23" xfId="0" applyNumberFormat="1" applyFont="1" applyFill="1" applyBorder="1" applyAlignment="1" applyProtection="1">
      <alignment horizontal="right" indent="1"/>
    </xf>
    <xf numFmtId="3" fontId="14" fillId="7" borderId="23" xfId="0" applyNumberFormat="1" applyFont="1" applyFill="1" applyBorder="1" applyAlignment="1" applyProtection="1">
      <alignment horizontal="right" indent="1"/>
    </xf>
    <xf numFmtId="4" fontId="14" fillId="7" borderId="23" xfId="0" applyNumberFormat="1" applyFont="1" applyFill="1" applyBorder="1" applyAlignment="1" applyProtection="1">
      <alignment horizontal="right" indent="1"/>
    </xf>
    <xf numFmtId="3" fontId="14" fillId="7" borderId="24" xfId="0" applyNumberFormat="1" applyFont="1" applyFill="1" applyBorder="1" applyAlignment="1" applyProtection="1">
      <alignment horizontal="right" indent="1"/>
    </xf>
    <xf numFmtId="3" fontId="14" fillId="7" borderId="25" xfId="0" applyNumberFormat="1" applyFont="1" applyFill="1" applyBorder="1" applyAlignment="1" applyProtection="1">
      <alignment horizontal="right" indent="1"/>
    </xf>
    <xf numFmtId="173" fontId="4" fillId="8" borderId="18" xfId="1" applyNumberFormat="1" applyFont="1" applyFill="1" applyBorder="1" applyAlignment="1" applyProtection="1">
      <alignment horizontal="right" vertical="center" indent="1"/>
    </xf>
    <xf numFmtId="3" fontId="4" fillId="8" borderId="18" xfId="1" applyNumberFormat="1" applyFont="1" applyFill="1" applyBorder="1" applyAlignment="1" applyProtection="1">
      <alignment horizontal="right" vertical="center" indent="1"/>
    </xf>
    <xf numFmtId="3" fontId="4" fillId="8" borderId="18" xfId="0" applyNumberFormat="1" applyFont="1" applyFill="1" applyBorder="1" applyAlignment="1" applyProtection="1">
      <alignment horizontal="right" vertical="center" indent="1"/>
    </xf>
    <xf numFmtId="171" fontId="14" fillId="7" borderId="23" xfId="2" applyNumberFormat="1" applyFont="1" applyFill="1" applyBorder="1" applyAlignment="1" applyProtection="1">
      <alignment horizontal="right" indent="1"/>
    </xf>
    <xf numFmtId="171" fontId="4" fillId="8" borderId="18" xfId="0" applyNumberFormat="1" applyFont="1" applyFill="1" applyBorder="1" applyAlignment="1" applyProtection="1">
      <alignment horizontal="right" vertical="center" indent="1"/>
    </xf>
    <xf numFmtId="0" fontId="12" fillId="0" borderId="0" xfId="0" applyFont="1" applyAlignment="1" applyProtection="1"/>
    <xf numFmtId="0" fontId="10" fillId="0" borderId="0" xfId="0" applyFont="1" applyFill="1" applyAlignment="1" applyProtection="1"/>
    <xf numFmtId="0" fontId="12" fillId="0" borderId="0" xfId="0" applyFont="1" applyFill="1" applyAlignment="1" applyProtection="1"/>
    <xf numFmtId="0" fontId="17" fillId="0" borderId="0" xfId="0" applyFont="1" applyAlignment="1" applyProtection="1">
      <alignment horizontal="right"/>
    </xf>
    <xf numFmtId="167" fontId="14" fillId="0" borderId="0" xfId="1" applyNumberFormat="1" applyFont="1" applyBorder="1" applyAlignment="1" applyProtection="1">
      <alignment horizontal="left"/>
    </xf>
    <xf numFmtId="171" fontId="5" fillId="0" borderId="0" xfId="0" applyNumberFormat="1" applyFont="1" applyBorder="1" applyAlignment="1" applyProtection="1"/>
    <xf numFmtId="0" fontId="61" fillId="6" borderId="26" xfId="0" applyFont="1" applyFill="1" applyBorder="1" applyAlignment="1" applyProtection="1">
      <alignment vertical="center"/>
      <protection locked="0"/>
    </xf>
    <xf numFmtId="0" fontId="12" fillId="0" borderId="0" xfId="0" applyFont="1" applyAlignment="1" applyProtection="1">
      <alignment horizontal="left" vertical="center"/>
    </xf>
    <xf numFmtId="0" fontId="14" fillId="0" borderId="0" xfId="0" applyFont="1" applyBorder="1" applyAlignment="1" applyProtection="1">
      <alignment horizontal="left" vertical="center"/>
    </xf>
    <xf numFmtId="49" fontId="14" fillId="0" borderId="0" xfId="0" applyNumberFormat="1" applyFont="1" applyAlignment="1" applyProtection="1">
      <alignment horizontal="left" vertical="center"/>
    </xf>
    <xf numFmtId="2" fontId="48" fillId="0" borderId="0" xfId="3" applyNumberFormat="1" applyFont="1" applyAlignment="1" applyProtection="1">
      <alignment horizontal="left" vertical="top"/>
    </xf>
    <xf numFmtId="0" fontId="17" fillId="0" borderId="0" xfId="0" applyFont="1" applyAlignment="1" applyProtection="1"/>
    <xf numFmtId="0" fontId="11" fillId="0" borderId="27" xfId="0" applyFont="1" applyBorder="1" applyAlignment="1" applyProtection="1"/>
    <xf numFmtId="0" fontId="11" fillId="0" borderId="27" xfId="0" applyFont="1" applyFill="1" applyBorder="1" applyAlignment="1" applyProtection="1"/>
    <xf numFmtId="0" fontId="0" fillId="0" borderId="0" xfId="0" applyAlignment="1" applyProtection="1"/>
    <xf numFmtId="0" fontId="12" fillId="0" borderId="0" xfId="0" applyFont="1" applyBorder="1" applyAlignment="1" applyProtection="1">
      <alignment vertical="top"/>
    </xf>
    <xf numFmtId="0" fontId="17" fillId="0" borderId="0" xfId="0" applyFont="1" applyBorder="1" applyAlignment="1" applyProtection="1">
      <alignment vertical="top"/>
    </xf>
    <xf numFmtId="0" fontId="12" fillId="0" borderId="0" xfId="0" applyFont="1" applyAlignment="1" applyProtection="1">
      <alignment horizontal="left"/>
    </xf>
    <xf numFmtId="0" fontId="14" fillId="0" borderId="0" xfId="0" applyFont="1" applyAlignment="1" applyProtection="1"/>
    <xf numFmtId="169" fontId="39" fillId="0" borderId="27" xfId="4" applyFont="1" applyFill="1" applyBorder="1" applyAlignment="1" applyProtection="1">
      <alignment horizontal="centerContinuous" vertical="center"/>
    </xf>
    <xf numFmtId="49" fontId="8" fillId="0" borderId="0" xfId="0" applyNumberFormat="1" applyFont="1" applyAlignment="1" applyProtection="1">
      <alignment horizontal="center"/>
    </xf>
    <xf numFmtId="49" fontId="17" fillId="6" borderId="26" xfId="2" applyNumberFormat="1" applyFont="1" applyFill="1" applyBorder="1" applyAlignment="1" applyProtection="1">
      <alignment horizontal="center" vertical="center" wrapText="1"/>
      <protection locked="0"/>
    </xf>
    <xf numFmtId="169" fontId="14" fillId="7" borderId="8" xfId="2" applyNumberFormat="1" applyFont="1" applyFill="1" applyBorder="1" applyAlignment="1">
      <alignment horizontal="right" indent="1"/>
    </xf>
    <xf numFmtId="169" fontId="14" fillId="7" borderId="7" xfId="0" applyNumberFormat="1" applyFont="1" applyFill="1" applyBorder="1" applyAlignment="1">
      <alignment horizontal="right" indent="1"/>
    </xf>
    <xf numFmtId="174" fontId="14" fillId="7" borderId="7" xfId="5" applyNumberFormat="1" applyFont="1" applyFill="1" applyBorder="1" applyAlignment="1">
      <alignment horizontal="right" indent="1"/>
    </xf>
    <xf numFmtId="169" fontId="14" fillId="7" borderId="7" xfId="2" applyNumberFormat="1" applyFont="1" applyFill="1" applyBorder="1" applyAlignment="1">
      <alignment horizontal="right" indent="1"/>
    </xf>
    <xf numFmtId="174" fontId="14" fillId="7" borderId="8" xfId="5" applyNumberFormat="1" applyFont="1" applyFill="1" applyBorder="1" applyAlignment="1">
      <alignment horizontal="right" indent="1"/>
    </xf>
    <xf numFmtId="169" fontId="14" fillId="7" borderId="8" xfId="0" applyNumberFormat="1" applyFont="1" applyFill="1" applyBorder="1" applyAlignment="1">
      <alignment horizontal="right" indent="1"/>
    </xf>
    <xf numFmtId="174" fontId="14" fillId="7" borderId="9" xfId="5" applyNumberFormat="1" applyFont="1" applyFill="1" applyBorder="1" applyAlignment="1">
      <alignment horizontal="right" indent="1"/>
    </xf>
    <xf numFmtId="169" fontId="14" fillId="7" borderId="9" xfId="0" applyNumberFormat="1" applyFont="1" applyFill="1" applyBorder="1" applyAlignment="1">
      <alignment horizontal="right" indent="1"/>
    </xf>
    <xf numFmtId="169" fontId="14" fillId="7" borderId="9" xfId="2" applyNumberFormat="1" applyFont="1" applyFill="1" applyBorder="1" applyAlignment="1">
      <alignment horizontal="right" indent="1"/>
    </xf>
    <xf numFmtId="0" fontId="3" fillId="0" borderId="17" xfId="0" quotePrefix="1" applyFont="1" applyFill="1" applyBorder="1" applyAlignment="1">
      <alignment horizontal="left" vertical="center" wrapText="1" indent="1"/>
    </xf>
    <xf numFmtId="49" fontId="1" fillId="0" borderId="0" xfId="6" applyNumberFormat="1" applyFont="1" applyAlignment="1">
      <alignment horizontal="right"/>
    </xf>
    <xf numFmtId="14" fontId="37" fillId="0" borderId="22" xfId="0" applyNumberFormat="1" applyFont="1" applyBorder="1" applyAlignment="1" applyProtection="1">
      <alignment horizontal="center" vertical="center" wrapText="1"/>
    </xf>
    <xf numFmtId="14" fontId="37" fillId="0" borderId="14" xfId="0" applyNumberFormat="1" applyFont="1" applyBorder="1" applyAlignment="1" applyProtection="1">
      <alignment horizontal="center" vertical="center" wrapText="1"/>
    </xf>
    <xf numFmtId="0" fontId="14" fillId="0" borderId="0" xfId="0" applyFont="1" applyAlignment="1">
      <alignment horizontal="left" vertical="center" wrapText="1" indent="5"/>
    </xf>
    <xf numFmtId="0" fontId="14" fillId="0" borderId="31" xfId="0" applyFont="1" applyBorder="1" applyAlignment="1">
      <alignment horizontal="left" vertical="center" wrapText="1" indent="5"/>
    </xf>
    <xf numFmtId="0" fontId="60" fillId="3" borderId="20" xfId="0" applyFont="1" applyFill="1" applyBorder="1" applyAlignment="1" applyProtection="1">
      <alignment horizontal="center" vertical="center" wrapText="1"/>
    </xf>
    <xf numFmtId="0" fontId="60" fillId="3" borderId="19" xfId="0" applyFont="1" applyFill="1" applyBorder="1" applyAlignment="1" applyProtection="1">
      <alignment horizontal="center" vertical="center" wrapText="1"/>
    </xf>
    <xf numFmtId="0" fontId="60" fillId="3" borderId="21" xfId="0" applyFont="1" applyFill="1" applyBorder="1" applyAlignment="1" applyProtection="1">
      <alignment horizontal="center" vertical="center" wrapText="1"/>
    </xf>
    <xf numFmtId="0" fontId="40" fillId="5" borderId="20" xfId="0" applyFont="1" applyFill="1" applyBorder="1" applyAlignment="1" applyProtection="1">
      <alignment horizontal="center" vertical="center"/>
    </xf>
    <xf numFmtId="0" fontId="40" fillId="5" borderId="19" xfId="0" applyFont="1" applyFill="1" applyBorder="1" applyAlignment="1" applyProtection="1">
      <alignment horizontal="center" vertical="center"/>
    </xf>
    <xf numFmtId="0" fontId="40" fillId="5" borderId="21" xfId="0" applyFont="1" applyFill="1" applyBorder="1" applyAlignment="1" applyProtection="1">
      <alignment horizontal="center" vertical="center"/>
    </xf>
    <xf numFmtId="0" fontId="14" fillId="5" borderId="20" xfId="0" applyFont="1" applyFill="1" applyBorder="1" applyAlignment="1" applyProtection="1">
      <alignment horizontal="center" vertical="center"/>
    </xf>
    <xf numFmtId="0" fontId="14" fillId="5" borderId="21" xfId="0" applyFont="1" applyFill="1" applyBorder="1" applyAlignment="1" applyProtection="1">
      <alignment horizontal="center" vertical="center"/>
    </xf>
    <xf numFmtId="0" fontId="14" fillId="5" borderId="19" xfId="0" applyFont="1" applyFill="1" applyBorder="1" applyAlignment="1" applyProtection="1">
      <alignment horizontal="center" vertical="center"/>
    </xf>
    <xf numFmtId="169" fontId="38" fillId="0" borderId="27" xfId="4" applyFont="1" applyFill="1" applyBorder="1" applyAlignment="1">
      <alignment horizontal="center" vertical="center"/>
    </xf>
    <xf numFmtId="169" fontId="71" fillId="3" borderId="27" xfId="4" applyFont="1" applyFill="1" applyBorder="1" applyAlignment="1">
      <alignment horizontal="center" vertical="center"/>
    </xf>
    <xf numFmtId="0" fontId="17" fillId="6" borderId="41" xfId="0" applyFont="1" applyFill="1" applyBorder="1" applyAlignment="1" applyProtection="1">
      <alignment vertical="top" wrapText="1"/>
      <protection locked="0"/>
    </xf>
    <xf numFmtId="0" fontId="17" fillId="6" borderId="42" xfId="0" applyFont="1" applyFill="1" applyBorder="1" applyAlignment="1" applyProtection="1">
      <alignment vertical="top" wrapText="1"/>
      <protection locked="0"/>
    </xf>
    <xf numFmtId="0" fontId="17" fillId="6" borderId="43" xfId="0" applyFont="1" applyFill="1" applyBorder="1" applyAlignment="1" applyProtection="1">
      <alignment vertical="top" wrapText="1"/>
      <protection locked="0"/>
    </xf>
    <xf numFmtId="0" fontId="17" fillId="6" borderId="47" xfId="0" applyFont="1" applyFill="1" applyBorder="1" applyAlignment="1" applyProtection="1">
      <alignment vertical="top" wrapText="1"/>
      <protection locked="0"/>
    </xf>
    <xf numFmtId="0" fontId="17" fillId="6" borderId="0" xfId="0" applyFont="1" applyFill="1" applyBorder="1" applyAlignment="1" applyProtection="1">
      <alignment vertical="top" wrapText="1"/>
      <protection locked="0"/>
    </xf>
    <xf numFmtId="0" fontId="17" fillId="6" borderId="31" xfId="0" applyFont="1" applyFill="1" applyBorder="1" applyAlignment="1" applyProtection="1">
      <alignment vertical="top" wrapText="1"/>
      <protection locked="0"/>
    </xf>
    <xf numFmtId="0" fontId="17" fillId="6" borderId="44" xfId="0" applyFont="1" applyFill="1" applyBorder="1" applyAlignment="1" applyProtection="1">
      <alignment vertical="top" wrapText="1"/>
      <protection locked="0"/>
    </xf>
    <xf numFmtId="0" fontId="17" fillId="6" borderId="45" xfId="0" applyFont="1" applyFill="1" applyBorder="1" applyAlignment="1" applyProtection="1">
      <alignment vertical="top" wrapText="1"/>
      <protection locked="0"/>
    </xf>
    <xf numFmtId="0" fontId="17" fillId="6" borderId="46" xfId="0" applyFont="1" applyFill="1" applyBorder="1" applyAlignment="1" applyProtection="1">
      <alignment vertical="top" wrapText="1"/>
      <protection locked="0"/>
    </xf>
    <xf numFmtId="0" fontId="17" fillId="6" borderId="28" xfId="0" applyFont="1" applyFill="1" applyBorder="1" applyAlignment="1" applyProtection="1">
      <alignment horizontal="left" vertical="center"/>
      <protection locked="0"/>
    </xf>
    <xf numFmtId="0" fontId="17" fillId="6" borderId="29" xfId="0" applyFont="1" applyFill="1" applyBorder="1" applyAlignment="1" applyProtection="1">
      <alignment horizontal="left" vertical="center"/>
      <protection locked="0"/>
    </xf>
    <xf numFmtId="0" fontId="17" fillId="6" borderId="30" xfId="0" applyFont="1" applyFill="1" applyBorder="1" applyAlignment="1" applyProtection="1">
      <alignment horizontal="left" vertical="center"/>
      <protection locked="0"/>
    </xf>
    <xf numFmtId="0" fontId="61" fillId="6" borderId="28" xfId="0" applyFont="1" applyFill="1" applyBorder="1" applyAlignment="1" applyProtection="1">
      <alignment horizontal="left" vertical="center"/>
      <protection locked="0"/>
    </xf>
    <xf numFmtId="0" fontId="61" fillId="6" borderId="29" xfId="0" applyFont="1" applyFill="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4" fontId="3" fillId="0" borderId="16" xfId="0" applyNumberFormat="1" applyFont="1" applyBorder="1" applyAlignment="1" applyProtection="1">
      <alignment horizontal="left" vertical="center"/>
      <protection locked="0"/>
    </xf>
    <xf numFmtId="169" fontId="7" fillId="0" borderId="0" xfId="4" applyFont="1" applyFill="1" applyAlignment="1" applyProtection="1">
      <alignment horizontal="center" vertical="center"/>
    </xf>
    <xf numFmtId="0" fontId="3" fillId="0" borderId="15" xfId="0" applyFont="1" applyBorder="1" applyAlignment="1" applyProtection="1">
      <alignment horizontal="left" vertical="center"/>
      <protection locked="0"/>
    </xf>
  </cellXfs>
  <cellStyles count="73">
    <cellStyle name="20% - Accent1 2" xfId="7"/>
    <cellStyle name="20% - Accent2 2" xfId="8"/>
    <cellStyle name="20% - Accent3 2" xfId="9"/>
    <cellStyle name="20% - Accent4 2" xfId="10"/>
    <cellStyle name="20% - Accent5 2" xfId="11"/>
    <cellStyle name="20% - Accent6 2" xfId="12"/>
    <cellStyle name="40% - Accent1 2" xfId="13"/>
    <cellStyle name="40% - Accent2 2" xfId="14"/>
    <cellStyle name="40% - Accent3 2" xfId="15"/>
    <cellStyle name="40% - Accent4 2" xfId="16"/>
    <cellStyle name="40% - Accent5 2" xfId="17"/>
    <cellStyle name="40% - Accent6 2" xfId="18"/>
    <cellStyle name="60% - Accent1 2" xfId="19"/>
    <cellStyle name="60% - Accent2 2" xfId="20"/>
    <cellStyle name="60% - Accent3 2" xfId="21"/>
    <cellStyle name="60% - Accent4 2" xfId="22"/>
    <cellStyle name="60% - Accent5 2" xfId="23"/>
    <cellStyle name="60% - Accent6 2" xfId="24"/>
    <cellStyle name="Accent1 2" xfId="25"/>
    <cellStyle name="Accent2 2" xfId="26"/>
    <cellStyle name="Accent3 2" xfId="27"/>
    <cellStyle name="Accent4 2" xfId="28"/>
    <cellStyle name="Accent5 2" xfId="29"/>
    <cellStyle name="Accent6 2" xfId="30"/>
    <cellStyle name="Bad 2" xfId="31"/>
    <cellStyle name="Calculation 2" xfId="32"/>
    <cellStyle name="Check Cell 2" xfId="33"/>
    <cellStyle name="Comma" xfId="1" builtinId="3"/>
    <cellStyle name="Comma 2" xfId="34"/>
    <cellStyle name="Comma 2 2" xfId="35"/>
    <cellStyle name="Comma 3" xfId="36"/>
    <cellStyle name="Comma 3 2" xfId="37"/>
    <cellStyle name="Comma0 - Style1" xfId="38"/>
    <cellStyle name="Currency" xfId="2" builtinId="4"/>
    <cellStyle name="Currency 2" xfId="39"/>
    <cellStyle name="Currency 2 2" xfId="40"/>
    <cellStyle name="Currency 3" xfId="41"/>
    <cellStyle name="Explanatory Text 2" xfId="42"/>
    <cellStyle name="Good 2" xfId="43"/>
    <cellStyle name="Heading 1 2" xfId="44"/>
    <cellStyle name="Heading 2 2" xfId="45"/>
    <cellStyle name="Heading 3 2" xfId="46"/>
    <cellStyle name="Heading 4 2" xfId="47"/>
    <cellStyle name="Hyperlink 2" xfId="48"/>
    <cellStyle name="Input 2" xfId="49"/>
    <cellStyle name="Linked Cell 2" xfId="50"/>
    <cellStyle name="Neutral 2" xfId="51"/>
    <cellStyle name="Normal" xfId="0" builtinId="0"/>
    <cellStyle name="Normal 2" xfId="3"/>
    <cellStyle name="Normal 2 2" xfId="52"/>
    <cellStyle name="Normal 2 2 2" xfId="53"/>
    <cellStyle name="Normal 2 3" xfId="54"/>
    <cellStyle name="Normal 2 4" xfId="55"/>
    <cellStyle name="Normal 3" xfId="6"/>
    <cellStyle name="Normal 3 2" xfId="56"/>
    <cellStyle name="Normal 3 3" xfId="57"/>
    <cellStyle name="Normal 4" xfId="58"/>
    <cellStyle name="Normal 5" xfId="59"/>
    <cellStyle name="Normal 5 2" xfId="60"/>
    <cellStyle name="Normal 6" xfId="61"/>
    <cellStyle name="Normal 6 2" xfId="62"/>
    <cellStyle name="Normal 7" xfId="63"/>
    <cellStyle name="Normal 8" xfId="64"/>
    <cellStyle name="Normal_OSR amended project" xfId="4"/>
    <cellStyle name="Note 2" xfId="65"/>
    <cellStyle name="Output 2" xfId="66"/>
    <cellStyle name="Percent" xfId="5" builtinId="5"/>
    <cellStyle name="Percent 2" xfId="67"/>
    <cellStyle name="Percent 3" xfId="68"/>
    <cellStyle name="Style 1" xfId="69"/>
    <cellStyle name="Title 2" xfId="70"/>
    <cellStyle name="Total 2" xfId="71"/>
    <cellStyle name="Warning Text 2" xfId="72"/>
  </cellStyles>
  <dxfs count="22">
    <dxf>
      <font>
        <color theme="1" tint="0.24994659260841701"/>
      </font>
      <fill>
        <patternFill>
          <bgColor theme="1" tint="0.24994659260841701"/>
        </patternFill>
      </fill>
    </dxf>
    <dxf>
      <font>
        <color theme="1" tint="0.24994659260841701"/>
      </font>
      <fill>
        <patternFill>
          <bgColor theme="1" tint="0.24994659260841701"/>
        </patternFill>
      </fill>
    </dxf>
    <dxf>
      <font>
        <color theme="0"/>
      </font>
      <fill>
        <patternFill>
          <bgColor theme="0"/>
        </patternFill>
      </fill>
    </dxf>
    <dxf>
      <font>
        <b/>
        <i val="0"/>
        <color theme="0"/>
      </font>
      <fill>
        <patternFill>
          <bgColor rgb="FFFF0000"/>
        </patternFill>
      </fill>
    </dxf>
    <dxf>
      <font>
        <b/>
        <i val="0"/>
        <color theme="0"/>
      </font>
      <fill>
        <patternFill>
          <bgColor rgb="FFFF0000"/>
        </patternFill>
      </fill>
    </dxf>
    <dxf>
      <font>
        <color theme="1" tint="0.24994659260841701"/>
      </font>
      <fill>
        <patternFill>
          <bgColor theme="1" tint="0.24994659260841701"/>
        </patternFill>
      </fill>
    </dxf>
    <dxf>
      <font>
        <color theme="1" tint="0.24994659260841701"/>
      </font>
      <fill>
        <patternFill>
          <bgColor theme="1" tint="0.24994659260841701"/>
        </patternFill>
      </fill>
    </dxf>
    <dxf>
      <font>
        <b/>
        <i val="0"/>
        <color theme="0"/>
      </font>
      <fill>
        <patternFill>
          <bgColor rgb="FFFF0000"/>
        </patternFill>
      </fill>
    </dxf>
    <dxf>
      <font>
        <color theme="1" tint="0.24994659260841701"/>
      </font>
      <fill>
        <patternFill>
          <bgColor theme="1" tint="0.24994659260841701"/>
        </patternFill>
      </fill>
    </dxf>
    <dxf>
      <font>
        <color theme="1" tint="0.24994659260841701"/>
      </font>
      <fill>
        <patternFill>
          <bgColor theme="1" tint="0.24994659260841701"/>
        </patternFill>
      </fill>
    </dxf>
    <dxf>
      <font>
        <color theme="1" tint="0.24994659260841701"/>
      </font>
      <fill>
        <patternFill>
          <bgColor theme="1" tint="0.24994659260841701"/>
        </patternFill>
      </fill>
    </dxf>
    <dxf>
      <font>
        <color theme="0"/>
      </font>
      <fill>
        <patternFill>
          <bgColor theme="0"/>
        </patternFill>
      </fill>
    </dxf>
    <dxf>
      <font>
        <b/>
        <i val="0"/>
        <color theme="0"/>
      </font>
      <fill>
        <patternFill>
          <bgColor rgb="FFFF0000"/>
        </patternFill>
      </fill>
    </dxf>
    <dxf>
      <font>
        <b/>
        <i val="0"/>
        <color theme="0"/>
      </font>
      <fill>
        <patternFill>
          <bgColor rgb="FFFF0000"/>
        </patternFill>
      </fill>
    </dxf>
    <dxf>
      <font>
        <color theme="1" tint="0.24994659260841701"/>
      </font>
      <fill>
        <patternFill>
          <bgColor theme="1" tint="0.24994659260841701"/>
        </patternFill>
      </fill>
    </dxf>
    <dxf>
      <font>
        <b/>
        <i val="0"/>
        <color theme="0"/>
      </font>
      <fill>
        <patternFill>
          <bgColor rgb="FFFF0000"/>
        </patternFill>
      </fill>
    </dxf>
    <dxf>
      <font>
        <color theme="1" tint="0.24994659260841701"/>
      </font>
      <fill>
        <patternFill>
          <bgColor theme="1" tint="0.24994659260841701"/>
        </patternFill>
      </fill>
    </dxf>
    <dxf>
      <font>
        <color theme="1" tint="0.24994659260841701"/>
      </font>
      <fill>
        <patternFill>
          <bgColor theme="1" tint="0.24994659260841701"/>
        </patternFill>
      </fill>
    </dxf>
    <dxf>
      <font>
        <color theme="0"/>
      </font>
      <fill>
        <patternFill>
          <bgColor theme="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9C9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Bitumen Production Rate </a:t>
            </a:r>
            <a:r>
              <a:rPr lang="en-US" sz="1400"/>
              <a:t>(bbl/day)</a:t>
            </a:r>
          </a:p>
        </c:rich>
      </c:tx>
      <c:layout>
        <c:manualLayout>
          <c:xMode val="edge"/>
          <c:yMode val="edge"/>
          <c:x val="0.28807603595005166"/>
          <c:y val="1.3093120641473215E-2"/>
        </c:manualLayout>
      </c:layout>
      <c:overlay val="0"/>
    </c:title>
    <c:autoTitleDeleted val="0"/>
    <c:plotArea>
      <c:layout>
        <c:manualLayout>
          <c:layoutTarget val="inner"/>
          <c:xMode val="edge"/>
          <c:yMode val="edge"/>
          <c:x val="7.3307859265213049E-2"/>
          <c:y val="0.13127137539314229"/>
          <c:w val="0.89730984630604393"/>
          <c:h val="0.63317763432819407"/>
        </c:manualLayout>
      </c:layout>
      <c:lineChart>
        <c:grouping val="standard"/>
        <c:varyColors val="0"/>
        <c:ser>
          <c:idx val="0"/>
          <c:order val="0"/>
          <c:tx>
            <c:v>New application/existing project</c:v>
          </c:tx>
          <c:spPr>
            <a:ln>
              <a:solidFill>
                <a:srgbClr val="00B0F0"/>
              </a:solidFill>
            </a:ln>
          </c:spPr>
          <c:marker>
            <c:symbol val="none"/>
          </c:marker>
          <c:cat>
            <c:numRef>
              <c:f>'New Application OR Existing OSR'!$A$17:$A$96</c:f>
              <c:numCache>
                <c:formatCode>General</c:formatCode>
                <c:ptCount val="80"/>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pt idx="33">
                  <c:v>2051</c:v>
                </c:pt>
                <c:pt idx="34">
                  <c:v>2052</c:v>
                </c:pt>
                <c:pt idx="35">
                  <c:v>2053</c:v>
                </c:pt>
                <c:pt idx="36">
                  <c:v>2054</c:v>
                </c:pt>
                <c:pt idx="37">
                  <c:v>2055</c:v>
                </c:pt>
                <c:pt idx="38">
                  <c:v>2056</c:v>
                </c:pt>
                <c:pt idx="39">
                  <c:v>2057</c:v>
                </c:pt>
                <c:pt idx="40">
                  <c:v>2058</c:v>
                </c:pt>
                <c:pt idx="41">
                  <c:v>2059</c:v>
                </c:pt>
                <c:pt idx="42">
                  <c:v>2060</c:v>
                </c:pt>
                <c:pt idx="43">
                  <c:v>2061</c:v>
                </c:pt>
                <c:pt idx="44">
                  <c:v>2062</c:v>
                </c:pt>
                <c:pt idx="45">
                  <c:v>2063</c:v>
                </c:pt>
                <c:pt idx="46">
                  <c:v>2064</c:v>
                </c:pt>
                <c:pt idx="47">
                  <c:v>2065</c:v>
                </c:pt>
                <c:pt idx="48">
                  <c:v>2066</c:v>
                </c:pt>
                <c:pt idx="49">
                  <c:v>2067</c:v>
                </c:pt>
                <c:pt idx="50">
                  <c:v>2068</c:v>
                </c:pt>
                <c:pt idx="51">
                  <c:v>2069</c:v>
                </c:pt>
                <c:pt idx="52">
                  <c:v>2070</c:v>
                </c:pt>
                <c:pt idx="53">
                  <c:v>2071</c:v>
                </c:pt>
                <c:pt idx="54">
                  <c:v>2072</c:v>
                </c:pt>
                <c:pt idx="55">
                  <c:v>2073</c:v>
                </c:pt>
                <c:pt idx="56">
                  <c:v>2074</c:v>
                </c:pt>
                <c:pt idx="57">
                  <c:v>2075</c:v>
                </c:pt>
                <c:pt idx="58">
                  <c:v>2076</c:v>
                </c:pt>
                <c:pt idx="59">
                  <c:v>2077</c:v>
                </c:pt>
                <c:pt idx="60">
                  <c:v>2078</c:v>
                </c:pt>
                <c:pt idx="61">
                  <c:v>2079</c:v>
                </c:pt>
                <c:pt idx="62">
                  <c:v>2080</c:v>
                </c:pt>
                <c:pt idx="63">
                  <c:v>2081</c:v>
                </c:pt>
                <c:pt idx="64">
                  <c:v>2082</c:v>
                </c:pt>
                <c:pt idx="65">
                  <c:v>2083</c:v>
                </c:pt>
                <c:pt idx="66">
                  <c:v>2084</c:v>
                </c:pt>
                <c:pt idx="67">
                  <c:v>2085</c:v>
                </c:pt>
                <c:pt idx="68">
                  <c:v>2086</c:v>
                </c:pt>
                <c:pt idx="69">
                  <c:v>2087</c:v>
                </c:pt>
                <c:pt idx="70">
                  <c:v>2088</c:v>
                </c:pt>
                <c:pt idx="71">
                  <c:v>2089</c:v>
                </c:pt>
                <c:pt idx="72">
                  <c:v>2090</c:v>
                </c:pt>
                <c:pt idx="73">
                  <c:v>2091</c:v>
                </c:pt>
                <c:pt idx="74">
                  <c:v>2092</c:v>
                </c:pt>
                <c:pt idx="75">
                  <c:v>2093</c:v>
                </c:pt>
                <c:pt idx="76">
                  <c:v>2094</c:v>
                </c:pt>
                <c:pt idx="77">
                  <c:v>2095</c:v>
                </c:pt>
                <c:pt idx="78">
                  <c:v>2096</c:v>
                </c:pt>
                <c:pt idx="79">
                  <c:v>2097</c:v>
                </c:pt>
              </c:numCache>
            </c:numRef>
          </c:cat>
          <c:val>
            <c:numRef>
              <c:f>'New Application OR Existing OSR'!$H$17:$H$96</c:f>
              <c:numCache>
                <c:formatCode>#,##0</c:formatCode>
                <c:ptCount val="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val>
          <c:smooth val="0"/>
          <c:extLst>
            <c:ext xmlns:c16="http://schemas.microsoft.com/office/drawing/2014/chart" uri="{C3380CC4-5D6E-409C-BE32-E72D297353CC}">
              <c16:uniqueId val="{00000000-D48A-45EF-88F8-C2AB14D46128}"/>
            </c:ext>
          </c:extLst>
        </c:ser>
        <c:ser>
          <c:idx val="1"/>
          <c:order val="1"/>
          <c:tx>
            <c:v>Amendment application</c:v>
          </c:tx>
          <c:spPr>
            <a:ln>
              <a:solidFill>
                <a:srgbClr val="000099"/>
              </a:solidFill>
              <a:prstDash val="sysDot"/>
            </a:ln>
          </c:spPr>
          <c:marker>
            <c:symbol val="none"/>
          </c:marker>
          <c:val>
            <c:numRef>
              <c:f>'Project Amendment Application'!$H$17:$H$96</c:f>
              <c:numCache>
                <c:formatCode>#,##0</c:formatCode>
                <c:ptCount val="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val>
          <c:smooth val="0"/>
          <c:extLst>
            <c:ext xmlns:c16="http://schemas.microsoft.com/office/drawing/2014/chart" uri="{C3380CC4-5D6E-409C-BE32-E72D297353CC}">
              <c16:uniqueId val="{00000001-D48A-45EF-88F8-C2AB14D46128}"/>
            </c:ext>
          </c:extLst>
        </c:ser>
        <c:ser>
          <c:idx val="2"/>
          <c:order val="2"/>
          <c:tx>
            <c:v>Amended Project</c:v>
          </c:tx>
          <c:spPr>
            <a:ln>
              <a:solidFill>
                <a:srgbClr val="0070C0"/>
              </a:solidFill>
              <a:prstDash val="sysDash"/>
            </a:ln>
          </c:spPr>
          <c:marker>
            <c:symbol val="none"/>
          </c:marker>
          <c:val>
            <c:numRef>
              <c:f>'OSR Amended Project'!$H$17:$H$96</c:f>
              <c:numCache>
                <c:formatCode>#,##0</c:formatCode>
                <c:ptCount val="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val>
          <c:smooth val="0"/>
          <c:extLst>
            <c:ext xmlns:c16="http://schemas.microsoft.com/office/drawing/2014/chart" uri="{C3380CC4-5D6E-409C-BE32-E72D297353CC}">
              <c16:uniqueId val="{00000002-D48A-45EF-88F8-C2AB14D46128}"/>
            </c:ext>
          </c:extLst>
        </c:ser>
        <c:dLbls>
          <c:showLegendKey val="0"/>
          <c:showVal val="0"/>
          <c:showCatName val="0"/>
          <c:showSerName val="0"/>
          <c:showPercent val="0"/>
          <c:showBubbleSize val="0"/>
        </c:dLbls>
        <c:smooth val="0"/>
        <c:axId val="117249536"/>
        <c:axId val="117251072"/>
      </c:lineChart>
      <c:catAx>
        <c:axId val="117249536"/>
        <c:scaling>
          <c:orientation val="minMax"/>
        </c:scaling>
        <c:delete val="0"/>
        <c:axPos val="b"/>
        <c:numFmt formatCode="General" sourceLinked="1"/>
        <c:majorTickMark val="out"/>
        <c:minorTickMark val="none"/>
        <c:tickLblPos val="nextTo"/>
        <c:crossAx val="117251072"/>
        <c:crosses val="autoZero"/>
        <c:auto val="1"/>
        <c:lblAlgn val="ctr"/>
        <c:lblOffset val="100"/>
        <c:tickLblSkip val="10"/>
        <c:noMultiLvlLbl val="0"/>
      </c:catAx>
      <c:valAx>
        <c:axId val="117251072"/>
        <c:scaling>
          <c:orientation val="minMax"/>
        </c:scaling>
        <c:delete val="0"/>
        <c:axPos val="l"/>
        <c:majorGridlines>
          <c:spPr>
            <a:ln>
              <a:prstDash val="sysDash"/>
            </a:ln>
          </c:spPr>
        </c:majorGridlines>
        <c:numFmt formatCode="#,##0" sourceLinked="1"/>
        <c:majorTickMark val="out"/>
        <c:minorTickMark val="none"/>
        <c:tickLblPos val="nextTo"/>
        <c:crossAx val="117249536"/>
        <c:crosses val="autoZero"/>
        <c:crossBetween val="between"/>
      </c:valAx>
    </c:plotArea>
    <c:legend>
      <c:legendPos val="b"/>
      <c:legendEntry>
        <c:idx val="0"/>
        <c:txPr>
          <a:bodyPr/>
          <a:lstStyle/>
          <a:p>
            <a:pPr>
              <a:defRPr sz="1400" b="0">
                <a:solidFill>
                  <a:srgbClr val="00B0F0"/>
                </a:solidFill>
              </a:defRPr>
            </a:pPr>
            <a:endParaRPr lang="en-US"/>
          </a:p>
        </c:txPr>
      </c:legendEntry>
      <c:legendEntry>
        <c:idx val="1"/>
        <c:txPr>
          <a:bodyPr/>
          <a:lstStyle/>
          <a:p>
            <a:pPr>
              <a:defRPr sz="1400" b="0">
                <a:ln>
                  <a:solidFill>
                    <a:srgbClr val="000099"/>
                  </a:solidFill>
                </a:ln>
              </a:defRPr>
            </a:pPr>
            <a:endParaRPr lang="en-US"/>
          </a:p>
        </c:txPr>
      </c:legendEntry>
      <c:legendEntry>
        <c:idx val="2"/>
        <c:txPr>
          <a:bodyPr/>
          <a:lstStyle/>
          <a:p>
            <a:pPr>
              <a:defRPr sz="1400" b="0">
                <a:ln>
                  <a:solidFill>
                    <a:srgbClr val="0070C0"/>
                  </a:solidFill>
                </a:ln>
              </a:defRPr>
            </a:pPr>
            <a:endParaRPr lang="en-US"/>
          </a:p>
        </c:txPr>
      </c:legendEntry>
      <c:overlay val="0"/>
      <c:txPr>
        <a:bodyPr/>
        <a:lstStyle/>
        <a:p>
          <a:pPr>
            <a:defRPr sz="1400" b="0"/>
          </a:pPr>
          <a:endParaRPr lang="en-US"/>
        </a:p>
      </c:txPr>
    </c:legend>
    <c:plotVisOnly val="1"/>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OPEX </a:t>
            </a:r>
            <a:r>
              <a:rPr lang="en-US" sz="1400"/>
              <a:t>(C$/bbl)</a:t>
            </a:r>
          </a:p>
        </c:rich>
      </c:tx>
      <c:layout>
        <c:manualLayout>
          <c:xMode val="edge"/>
          <c:yMode val="edge"/>
          <c:x val="0.41745884037222619"/>
          <c:y val="0"/>
        </c:manualLayout>
      </c:layout>
      <c:overlay val="0"/>
    </c:title>
    <c:autoTitleDeleted val="0"/>
    <c:plotArea>
      <c:layout>
        <c:manualLayout>
          <c:layoutTarget val="inner"/>
          <c:xMode val="edge"/>
          <c:yMode val="edge"/>
          <c:x val="6.483779336839679E-2"/>
          <c:y val="0.12745060545158407"/>
          <c:w val="0.90577991220286025"/>
          <c:h val="0.62756408629691096"/>
        </c:manualLayout>
      </c:layout>
      <c:lineChart>
        <c:grouping val="standard"/>
        <c:varyColors val="0"/>
        <c:ser>
          <c:idx val="0"/>
          <c:order val="0"/>
          <c:tx>
            <c:v>New application/existing project</c:v>
          </c:tx>
          <c:spPr>
            <a:ln>
              <a:solidFill>
                <a:srgbClr val="00B0F0"/>
              </a:solidFill>
            </a:ln>
          </c:spPr>
          <c:marker>
            <c:symbol val="none"/>
          </c:marker>
          <c:cat>
            <c:numRef>
              <c:f>'New Application OR Existing OSR'!$A$17:$A$96</c:f>
              <c:numCache>
                <c:formatCode>General</c:formatCode>
                <c:ptCount val="80"/>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pt idx="33">
                  <c:v>2051</c:v>
                </c:pt>
                <c:pt idx="34">
                  <c:v>2052</c:v>
                </c:pt>
                <c:pt idx="35">
                  <c:v>2053</c:v>
                </c:pt>
                <c:pt idx="36">
                  <c:v>2054</c:v>
                </c:pt>
                <c:pt idx="37">
                  <c:v>2055</c:v>
                </c:pt>
                <c:pt idx="38">
                  <c:v>2056</c:v>
                </c:pt>
                <c:pt idx="39">
                  <c:v>2057</c:v>
                </c:pt>
                <c:pt idx="40">
                  <c:v>2058</c:v>
                </c:pt>
                <c:pt idx="41">
                  <c:v>2059</c:v>
                </c:pt>
                <c:pt idx="42">
                  <c:v>2060</c:v>
                </c:pt>
                <c:pt idx="43">
                  <c:v>2061</c:v>
                </c:pt>
                <c:pt idx="44">
                  <c:v>2062</c:v>
                </c:pt>
                <c:pt idx="45">
                  <c:v>2063</c:v>
                </c:pt>
                <c:pt idx="46">
                  <c:v>2064</c:v>
                </c:pt>
                <c:pt idx="47">
                  <c:v>2065</c:v>
                </c:pt>
                <c:pt idx="48">
                  <c:v>2066</c:v>
                </c:pt>
                <c:pt idx="49">
                  <c:v>2067</c:v>
                </c:pt>
                <c:pt idx="50">
                  <c:v>2068</c:v>
                </c:pt>
                <c:pt idx="51">
                  <c:v>2069</c:v>
                </c:pt>
                <c:pt idx="52">
                  <c:v>2070</c:v>
                </c:pt>
                <c:pt idx="53">
                  <c:v>2071</c:v>
                </c:pt>
                <c:pt idx="54">
                  <c:v>2072</c:v>
                </c:pt>
                <c:pt idx="55">
                  <c:v>2073</c:v>
                </c:pt>
                <c:pt idx="56">
                  <c:v>2074</c:v>
                </c:pt>
                <c:pt idx="57">
                  <c:v>2075</c:v>
                </c:pt>
                <c:pt idx="58">
                  <c:v>2076</c:v>
                </c:pt>
                <c:pt idx="59">
                  <c:v>2077</c:v>
                </c:pt>
                <c:pt idx="60">
                  <c:v>2078</c:v>
                </c:pt>
                <c:pt idx="61">
                  <c:v>2079</c:v>
                </c:pt>
                <c:pt idx="62">
                  <c:v>2080</c:v>
                </c:pt>
                <c:pt idx="63">
                  <c:v>2081</c:v>
                </c:pt>
                <c:pt idx="64">
                  <c:v>2082</c:v>
                </c:pt>
                <c:pt idx="65">
                  <c:v>2083</c:v>
                </c:pt>
                <c:pt idx="66">
                  <c:v>2084</c:v>
                </c:pt>
                <c:pt idx="67">
                  <c:v>2085</c:v>
                </c:pt>
                <c:pt idx="68">
                  <c:v>2086</c:v>
                </c:pt>
                <c:pt idx="69">
                  <c:v>2087</c:v>
                </c:pt>
                <c:pt idx="70">
                  <c:v>2088</c:v>
                </c:pt>
                <c:pt idx="71">
                  <c:v>2089</c:v>
                </c:pt>
                <c:pt idx="72">
                  <c:v>2090</c:v>
                </c:pt>
                <c:pt idx="73">
                  <c:v>2091</c:v>
                </c:pt>
                <c:pt idx="74">
                  <c:v>2092</c:v>
                </c:pt>
                <c:pt idx="75">
                  <c:v>2093</c:v>
                </c:pt>
                <c:pt idx="76">
                  <c:v>2094</c:v>
                </c:pt>
                <c:pt idx="77">
                  <c:v>2095</c:v>
                </c:pt>
                <c:pt idx="78">
                  <c:v>2096</c:v>
                </c:pt>
                <c:pt idx="79">
                  <c:v>2097</c:v>
                </c:pt>
              </c:numCache>
            </c:numRef>
          </c:cat>
          <c:val>
            <c:numRef>
              <c:f>'New Application OR Existing OSR'!$AV$17:$AV$96</c:f>
              <c:numCache>
                <c:formatCode>General</c:formatCode>
                <c:ptCount val="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val>
          <c:smooth val="0"/>
          <c:extLst>
            <c:ext xmlns:c16="http://schemas.microsoft.com/office/drawing/2014/chart" uri="{C3380CC4-5D6E-409C-BE32-E72D297353CC}">
              <c16:uniqueId val="{00000000-44B0-4B92-8ACD-138067756BF0}"/>
            </c:ext>
          </c:extLst>
        </c:ser>
        <c:ser>
          <c:idx val="1"/>
          <c:order val="1"/>
          <c:tx>
            <c:v>Amendment application</c:v>
          </c:tx>
          <c:spPr>
            <a:ln>
              <a:solidFill>
                <a:srgbClr val="000099"/>
              </a:solidFill>
              <a:prstDash val="sysDot"/>
            </a:ln>
          </c:spPr>
          <c:marker>
            <c:symbol val="none"/>
          </c:marker>
          <c:val>
            <c:numRef>
              <c:f>'Project Amendment Application'!$AV$17:$AV$96</c:f>
              <c:numCache>
                <c:formatCode>"$"#,##0.0</c:formatCode>
                <c:ptCount val="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val>
          <c:smooth val="0"/>
          <c:extLst>
            <c:ext xmlns:c16="http://schemas.microsoft.com/office/drawing/2014/chart" uri="{C3380CC4-5D6E-409C-BE32-E72D297353CC}">
              <c16:uniqueId val="{00000001-44B0-4B92-8ACD-138067756BF0}"/>
            </c:ext>
          </c:extLst>
        </c:ser>
        <c:ser>
          <c:idx val="2"/>
          <c:order val="2"/>
          <c:tx>
            <c:v>Amended Project</c:v>
          </c:tx>
          <c:spPr>
            <a:ln>
              <a:solidFill>
                <a:srgbClr val="0070C0"/>
              </a:solidFill>
              <a:prstDash val="sysDash"/>
            </a:ln>
          </c:spPr>
          <c:marker>
            <c:symbol val="none"/>
          </c:marker>
          <c:val>
            <c:numRef>
              <c:f>'OSR Amended Project'!$AV$17:$AV$96</c:f>
              <c:numCache>
                <c:formatCode>"$"#,##0.0</c:formatCode>
                <c:ptCount val="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val>
          <c:smooth val="0"/>
          <c:extLst>
            <c:ext xmlns:c16="http://schemas.microsoft.com/office/drawing/2014/chart" uri="{C3380CC4-5D6E-409C-BE32-E72D297353CC}">
              <c16:uniqueId val="{00000002-44B0-4B92-8ACD-138067756BF0}"/>
            </c:ext>
          </c:extLst>
        </c:ser>
        <c:dLbls>
          <c:showLegendKey val="0"/>
          <c:showVal val="0"/>
          <c:showCatName val="0"/>
          <c:showSerName val="0"/>
          <c:showPercent val="0"/>
          <c:showBubbleSize val="0"/>
        </c:dLbls>
        <c:smooth val="0"/>
        <c:axId val="117299072"/>
        <c:axId val="117300608"/>
      </c:lineChart>
      <c:catAx>
        <c:axId val="117299072"/>
        <c:scaling>
          <c:orientation val="minMax"/>
        </c:scaling>
        <c:delete val="0"/>
        <c:axPos val="b"/>
        <c:numFmt formatCode="General" sourceLinked="1"/>
        <c:majorTickMark val="out"/>
        <c:minorTickMark val="none"/>
        <c:tickLblPos val="nextTo"/>
        <c:crossAx val="117300608"/>
        <c:crosses val="autoZero"/>
        <c:auto val="1"/>
        <c:lblAlgn val="ctr"/>
        <c:lblOffset val="100"/>
        <c:tickLblSkip val="10"/>
        <c:noMultiLvlLbl val="0"/>
      </c:catAx>
      <c:valAx>
        <c:axId val="117300608"/>
        <c:scaling>
          <c:orientation val="minMax"/>
        </c:scaling>
        <c:delete val="0"/>
        <c:axPos val="l"/>
        <c:majorGridlines>
          <c:spPr>
            <a:ln>
              <a:prstDash val="sysDash"/>
            </a:ln>
          </c:spPr>
        </c:majorGridlines>
        <c:numFmt formatCode="General" sourceLinked="1"/>
        <c:majorTickMark val="out"/>
        <c:minorTickMark val="none"/>
        <c:tickLblPos val="nextTo"/>
        <c:crossAx val="117299072"/>
        <c:crosses val="autoZero"/>
        <c:crossBetween val="between"/>
      </c:valAx>
    </c:plotArea>
    <c:legend>
      <c:legendPos val="b"/>
      <c:overlay val="0"/>
      <c:txPr>
        <a:bodyPr/>
        <a:lstStyle/>
        <a:p>
          <a:pPr>
            <a:defRPr sz="14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CAPEX </a:t>
            </a:r>
            <a:r>
              <a:rPr lang="en-US" sz="1400"/>
              <a:t>(C$/bbl)</a:t>
            </a:r>
          </a:p>
        </c:rich>
      </c:tx>
      <c:layout>
        <c:manualLayout>
          <c:xMode val="edge"/>
          <c:yMode val="edge"/>
          <c:x val="0.41052228319944856"/>
          <c:y val="0"/>
        </c:manualLayout>
      </c:layout>
      <c:overlay val="0"/>
    </c:title>
    <c:autoTitleDeleted val="0"/>
    <c:plotArea>
      <c:layout>
        <c:manualLayout>
          <c:layoutTarget val="inner"/>
          <c:xMode val="edge"/>
          <c:yMode val="edge"/>
          <c:x val="6.483779336839679E-2"/>
          <c:y val="0.12254255921278043"/>
          <c:w val="0.90577991220286025"/>
          <c:h val="0.6419063695600552"/>
        </c:manualLayout>
      </c:layout>
      <c:lineChart>
        <c:grouping val="standard"/>
        <c:varyColors val="0"/>
        <c:ser>
          <c:idx val="0"/>
          <c:order val="0"/>
          <c:tx>
            <c:v>New application/existing project</c:v>
          </c:tx>
          <c:spPr>
            <a:ln>
              <a:solidFill>
                <a:srgbClr val="00B0F0"/>
              </a:solidFill>
            </a:ln>
          </c:spPr>
          <c:marker>
            <c:symbol val="none"/>
          </c:marker>
          <c:cat>
            <c:numRef>
              <c:f>'New Application OR Existing OSR'!$A$17:$A$96</c:f>
              <c:numCache>
                <c:formatCode>General</c:formatCode>
                <c:ptCount val="80"/>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pt idx="33">
                  <c:v>2051</c:v>
                </c:pt>
                <c:pt idx="34">
                  <c:v>2052</c:v>
                </c:pt>
                <c:pt idx="35">
                  <c:v>2053</c:v>
                </c:pt>
                <c:pt idx="36">
                  <c:v>2054</c:v>
                </c:pt>
                <c:pt idx="37">
                  <c:v>2055</c:v>
                </c:pt>
                <c:pt idx="38">
                  <c:v>2056</c:v>
                </c:pt>
                <c:pt idx="39">
                  <c:v>2057</c:v>
                </c:pt>
                <c:pt idx="40">
                  <c:v>2058</c:v>
                </c:pt>
                <c:pt idx="41">
                  <c:v>2059</c:v>
                </c:pt>
                <c:pt idx="42">
                  <c:v>2060</c:v>
                </c:pt>
                <c:pt idx="43">
                  <c:v>2061</c:v>
                </c:pt>
                <c:pt idx="44">
                  <c:v>2062</c:v>
                </c:pt>
                <c:pt idx="45">
                  <c:v>2063</c:v>
                </c:pt>
                <c:pt idx="46">
                  <c:v>2064</c:v>
                </c:pt>
                <c:pt idx="47">
                  <c:v>2065</c:v>
                </c:pt>
                <c:pt idx="48">
                  <c:v>2066</c:v>
                </c:pt>
                <c:pt idx="49">
                  <c:v>2067</c:v>
                </c:pt>
                <c:pt idx="50">
                  <c:v>2068</c:v>
                </c:pt>
                <c:pt idx="51">
                  <c:v>2069</c:v>
                </c:pt>
                <c:pt idx="52">
                  <c:v>2070</c:v>
                </c:pt>
                <c:pt idx="53">
                  <c:v>2071</c:v>
                </c:pt>
                <c:pt idx="54">
                  <c:v>2072</c:v>
                </c:pt>
                <c:pt idx="55">
                  <c:v>2073</c:v>
                </c:pt>
                <c:pt idx="56">
                  <c:v>2074</c:v>
                </c:pt>
                <c:pt idx="57">
                  <c:v>2075</c:v>
                </c:pt>
                <c:pt idx="58">
                  <c:v>2076</c:v>
                </c:pt>
                <c:pt idx="59">
                  <c:v>2077</c:v>
                </c:pt>
                <c:pt idx="60">
                  <c:v>2078</c:v>
                </c:pt>
                <c:pt idx="61">
                  <c:v>2079</c:v>
                </c:pt>
                <c:pt idx="62">
                  <c:v>2080</c:v>
                </c:pt>
                <c:pt idx="63">
                  <c:v>2081</c:v>
                </c:pt>
                <c:pt idx="64">
                  <c:v>2082</c:v>
                </c:pt>
                <c:pt idx="65">
                  <c:v>2083</c:v>
                </c:pt>
                <c:pt idx="66">
                  <c:v>2084</c:v>
                </c:pt>
                <c:pt idx="67">
                  <c:v>2085</c:v>
                </c:pt>
                <c:pt idx="68">
                  <c:v>2086</c:v>
                </c:pt>
                <c:pt idx="69">
                  <c:v>2087</c:v>
                </c:pt>
                <c:pt idx="70">
                  <c:v>2088</c:v>
                </c:pt>
                <c:pt idx="71">
                  <c:v>2089</c:v>
                </c:pt>
                <c:pt idx="72">
                  <c:v>2090</c:v>
                </c:pt>
                <c:pt idx="73">
                  <c:v>2091</c:v>
                </c:pt>
                <c:pt idx="74">
                  <c:v>2092</c:v>
                </c:pt>
                <c:pt idx="75">
                  <c:v>2093</c:v>
                </c:pt>
                <c:pt idx="76">
                  <c:v>2094</c:v>
                </c:pt>
                <c:pt idx="77">
                  <c:v>2095</c:v>
                </c:pt>
                <c:pt idx="78">
                  <c:v>2096</c:v>
                </c:pt>
                <c:pt idx="79">
                  <c:v>2097</c:v>
                </c:pt>
              </c:numCache>
            </c:numRef>
          </c:cat>
          <c:val>
            <c:numRef>
              <c:f>'New Application OR Existing OSR'!$AW$17:$AW$96</c:f>
              <c:numCache>
                <c:formatCode>General</c:formatCode>
                <c:ptCount val="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val>
          <c:smooth val="0"/>
          <c:extLst>
            <c:ext xmlns:c16="http://schemas.microsoft.com/office/drawing/2014/chart" uri="{C3380CC4-5D6E-409C-BE32-E72D297353CC}">
              <c16:uniqueId val="{00000000-BDB3-4C64-BB28-B09DF2296BC0}"/>
            </c:ext>
          </c:extLst>
        </c:ser>
        <c:ser>
          <c:idx val="1"/>
          <c:order val="1"/>
          <c:tx>
            <c:v>Amendment application</c:v>
          </c:tx>
          <c:spPr>
            <a:ln>
              <a:solidFill>
                <a:srgbClr val="000099"/>
              </a:solidFill>
              <a:prstDash val="sysDot"/>
            </a:ln>
          </c:spPr>
          <c:marker>
            <c:symbol val="none"/>
          </c:marker>
          <c:val>
            <c:numRef>
              <c:f>'Project Amendment Application'!$AW$17:$AW$96</c:f>
              <c:numCache>
                <c:formatCode>"$"#,##0.0</c:formatCode>
                <c:ptCount val="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val>
          <c:smooth val="0"/>
          <c:extLst>
            <c:ext xmlns:c16="http://schemas.microsoft.com/office/drawing/2014/chart" uri="{C3380CC4-5D6E-409C-BE32-E72D297353CC}">
              <c16:uniqueId val="{00000001-BDB3-4C64-BB28-B09DF2296BC0}"/>
            </c:ext>
          </c:extLst>
        </c:ser>
        <c:ser>
          <c:idx val="2"/>
          <c:order val="2"/>
          <c:tx>
            <c:v>Amended Project</c:v>
          </c:tx>
          <c:spPr>
            <a:ln>
              <a:solidFill>
                <a:srgbClr val="0070C0"/>
              </a:solidFill>
              <a:prstDash val="sysDash"/>
            </a:ln>
          </c:spPr>
          <c:marker>
            <c:symbol val="none"/>
          </c:marker>
          <c:val>
            <c:numRef>
              <c:f>'OSR Amended Project'!$AW$17:$AW$96</c:f>
              <c:numCache>
                <c:formatCode>"$"#,##0.0</c:formatCode>
                <c:ptCount val="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val>
          <c:smooth val="0"/>
          <c:extLst>
            <c:ext xmlns:c16="http://schemas.microsoft.com/office/drawing/2014/chart" uri="{C3380CC4-5D6E-409C-BE32-E72D297353CC}">
              <c16:uniqueId val="{00000002-BDB3-4C64-BB28-B09DF2296BC0}"/>
            </c:ext>
          </c:extLst>
        </c:ser>
        <c:dLbls>
          <c:showLegendKey val="0"/>
          <c:showVal val="0"/>
          <c:showCatName val="0"/>
          <c:showSerName val="0"/>
          <c:showPercent val="0"/>
          <c:showBubbleSize val="0"/>
        </c:dLbls>
        <c:smooth val="0"/>
        <c:axId val="118776960"/>
        <c:axId val="118778496"/>
      </c:lineChart>
      <c:catAx>
        <c:axId val="118776960"/>
        <c:scaling>
          <c:orientation val="minMax"/>
        </c:scaling>
        <c:delete val="0"/>
        <c:axPos val="b"/>
        <c:numFmt formatCode="General" sourceLinked="1"/>
        <c:majorTickMark val="out"/>
        <c:minorTickMark val="none"/>
        <c:tickLblPos val="nextTo"/>
        <c:crossAx val="118778496"/>
        <c:crosses val="autoZero"/>
        <c:auto val="1"/>
        <c:lblAlgn val="ctr"/>
        <c:lblOffset val="100"/>
        <c:tickLblSkip val="10"/>
        <c:noMultiLvlLbl val="0"/>
      </c:catAx>
      <c:valAx>
        <c:axId val="118778496"/>
        <c:scaling>
          <c:orientation val="minMax"/>
        </c:scaling>
        <c:delete val="0"/>
        <c:axPos val="l"/>
        <c:majorGridlines>
          <c:spPr>
            <a:ln>
              <a:prstDash val="sysDash"/>
            </a:ln>
          </c:spPr>
        </c:majorGridlines>
        <c:numFmt formatCode="General" sourceLinked="1"/>
        <c:majorTickMark val="out"/>
        <c:minorTickMark val="none"/>
        <c:tickLblPos val="nextTo"/>
        <c:crossAx val="118776960"/>
        <c:crosses val="autoZero"/>
        <c:crossBetween val="between"/>
      </c:valAx>
    </c:plotArea>
    <c:legend>
      <c:legendPos val="b"/>
      <c:overlay val="0"/>
      <c:txPr>
        <a:bodyPr/>
        <a:lstStyle/>
        <a:p>
          <a:pPr>
            <a:defRPr sz="14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4.jpeg"/><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22412</xdr:rowOff>
    </xdr:from>
    <xdr:to>
      <xdr:col>0</xdr:col>
      <xdr:colOff>1322294</xdr:colOff>
      <xdr:row>0</xdr:row>
      <xdr:rowOff>425824</xdr:rowOff>
    </xdr:to>
    <xdr:pic>
      <xdr:nvPicPr>
        <xdr:cNvPr id="7359"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b="34007"/>
        <a:stretch>
          <a:fillRect/>
        </a:stretch>
      </xdr:blipFill>
      <xdr:spPr bwMode="auto">
        <a:xfrm>
          <a:off x="0" y="22412"/>
          <a:ext cx="1322294" cy="403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8406</xdr:colOff>
      <xdr:row>0</xdr:row>
      <xdr:rowOff>0</xdr:rowOff>
    </xdr:from>
    <xdr:to>
      <xdr:col>0</xdr:col>
      <xdr:colOff>1311088</xdr:colOff>
      <xdr:row>0</xdr:row>
      <xdr:rowOff>437028</xdr:rowOff>
    </xdr:to>
    <xdr:pic>
      <xdr:nvPicPr>
        <xdr:cNvPr id="11567"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b="34007"/>
        <a:stretch>
          <a:fillRect/>
        </a:stretch>
      </xdr:blipFill>
      <xdr:spPr bwMode="auto">
        <a:xfrm>
          <a:off x="8406" y="0"/>
          <a:ext cx="1302682" cy="437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22412</xdr:rowOff>
    </xdr:from>
    <xdr:to>
      <xdr:col>0</xdr:col>
      <xdr:colOff>1311088</xdr:colOff>
      <xdr:row>0</xdr:row>
      <xdr:rowOff>425824</xdr:rowOff>
    </xdr:to>
    <xdr:pic>
      <xdr:nvPicPr>
        <xdr:cNvPr id="12572"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b="34007"/>
        <a:stretch>
          <a:fillRect/>
        </a:stretch>
      </xdr:blipFill>
      <xdr:spPr bwMode="auto">
        <a:xfrm>
          <a:off x="0" y="22412"/>
          <a:ext cx="1311088" cy="403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1479737</xdr:colOff>
      <xdr:row>0</xdr:row>
      <xdr:rowOff>419100</xdr:rowOff>
    </xdr:to>
    <xdr:pic>
      <xdr:nvPicPr>
        <xdr:cNvPr id="6334"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b="34007"/>
        <a:stretch>
          <a:fillRect/>
        </a:stretch>
      </xdr:blipFill>
      <xdr:spPr bwMode="auto">
        <a:xfrm>
          <a:off x="133350" y="0"/>
          <a:ext cx="1479737"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333375</xdr:colOff>
      <xdr:row>0</xdr:row>
      <xdr:rowOff>228600</xdr:rowOff>
    </xdr:from>
    <xdr:to>
      <xdr:col>16</xdr:col>
      <xdr:colOff>104775</xdr:colOff>
      <xdr:row>10</xdr:row>
      <xdr:rowOff>504825</xdr:rowOff>
    </xdr:to>
    <xdr:graphicFrame macro="">
      <xdr:nvGraphicFramePr>
        <xdr:cNvPr id="633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333375</xdr:colOff>
      <xdr:row>10</xdr:row>
      <xdr:rowOff>628650</xdr:rowOff>
    </xdr:from>
    <xdr:to>
      <xdr:col>16</xdr:col>
      <xdr:colOff>104775</xdr:colOff>
      <xdr:row>16</xdr:row>
      <xdr:rowOff>428625</xdr:rowOff>
    </xdr:to>
    <xdr:graphicFrame macro="">
      <xdr:nvGraphicFramePr>
        <xdr:cNvPr id="633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333375</xdr:colOff>
      <xdr:row>17</xdr:row>
      <xdr:rowOff>47625</xdr:rowOff>
    </xdr:from>
    <xdr:to>
      <xdr:col>16</xdr:col>
      <xdr:colOff>104775</xdr:colOff>
      <xdr:row>35</xdr:row>
      <xdr:rowOff>133350</xdr:rowOff>
    </xdr:to>
    <xdr:graphicFrame macro="">
      <xdr:nvGraphicFramePr>
        <xdr:cNvPr id="633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145677</xdr:colOff>
      <xdr:row>0</xdr:row>
      <xdr:rowOff>224118</xdr:rowOff>
    </xdr:from>
    <xdr:to>
      <xdr:col>9</xdr:col>
      <xdr:colOff>156883</xdr:colOff>
      <xdr:row>35</xdr:row>
      <xdr:rowOff>100853</xdr:rowOff>
    </xdr:to>
    <xdr:cxnSp macro="">
      <xdr:nvCxnSpPr>
        <xdr:cNvPr id="6" name="Straight Connector 5"/>
        <xdr:cNvCxnSpPr/>
      </xdr:nvCxnSpPr>
      <xdr:spPr>
        <a:xfrm>
          <a:off x="9659471" y="224118"/>
          <a:ext cx="11206" cy="8830235"/>
        </a:xfrm>
        <a:prstGeom prst="line">
          <a:avLst/>
        </a:prstGeom>
        <a:ln w="28575">
          <a:solidFill>
            <a:schemeClr val="accent6">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F146"/>
  <sheetViews>
    <sheetView showGridLines="0" zoomScaleNormal="100" workbookViewId="0">
      <selection activeCell="D14" sqref="D14"/>
    </sheetView>
  </sheetViews>
  <sheetFormatPr defaultRowHeight="12.75"/>
  <cols>
    <col min="2" max="2" width="12.140625" customWidth="1"/>
  </cols>
  <sheetData>
    <row r="1" spans="1:6">
      <c r="A1" s="31"/>
      <c r="B1" s="31"/>
      <c r="C1" s="31"/>
      <c r="D1" s="31"/>
      <c r="E1" s="31"/>
      <c r="F1" s="31"/>
    </row>
    <row r="2" spans="1:6" ht="20.25">
      <c r="A2" s="31"/>
      <c r="B2" s="38" t="s">
        <v>10</v>
      </c>
      <c r="C2" s="31"/>
      <c r="D2" s="31"/>
      <c r="E2" s="31"/>
      <c r="F2" s="31"/>
    </row>
    <row r="3" spans="1:6" ht="15">
      <c r="A3" s="31"/>
      <c r="B3" s="39" t="s">
        <v>59</v>
      </c>
      <c r="C3" s="39" t="str">
        <f>+ADMIN!B2</f>
        <v>EE</v>
      </c>
      <c r="D3" s="31"/>
      <c r="E3" s="31"/>
      <c r="F3" s="31"/>
    </row>
    <row r="4" spans="1:6" ht="15">
      <c r="A4" s="31"/>
      <c r="B4" s="39" t="s">
        <v>60</v>
      </c>
      <c r="C4" s="210" t="str">
        <f>+ADMIN!B3</f>
        <v>4.10</v>
      </c>
      <c r="D4" s="31"/>
      <c r="E4" s="31"/>
      <c r="F4" s="31"/>
    </row>
    <row r="5" spans="1:6" ht="15">
      <c r="A5" s="31"/>
      <c r="B5" s="39"/>
      <c r="C5" s="40"/>
      <c r="D5" s="31"/>
      <c r="E5" s="31"/>
      <c r="F5" s="31"/>
    </row>
    <row r="6" spans="1:6" ht="14.25">
      <c r="A6" s="31"/>
      <c r="B6" s="41" t="s">
        <v>19</v>
      </c>
      <c r="C6" s="31"/>
      <c r="D6" s="31"/>
      <c r="E6" s="31"/>
      <c r="F6" s="31"/>
    </row>
    <row r="7" spans="1:6" ht="14.25">
      <c r="A7" s="31"/>
      <c r="B7" s="41" t="s">
        <v>20</v>
      </c>
      <c r="C7" s="31"/>
      <c r="D7" s="31"/>
      <c r="E7" s="31"/>
      <c r="F7" s="31"/>
    </row>
    <row r="8" spans="1:6" ht="14.25">
      <c r="A8" s="31"/>
      <c r="B8" s="41" t="s">
        <v>21</v>
      </c>
      <c r="C8" s="31"/>
      <c r="D8" s="31"/>
      <c r="E8" s="31"/>
      <c r="F8" s="31"/>
    </row>
    <row r="9" spans="1:6" ht="14.25">
      <c r="A9" s="31"/>
      <c r="B9" s="41" t="s">
        <v>22</v>
      </c>
      <c r="C9" s="31"/>
      <c r="D9" s="31"/>
      <c r="E9" s="31"/>
      <c r="F9" s="31"/>
    </row>
    <row r="10" spans="1:6" ht="14.25">
      <c r="A10" s="31"/>
      <c r="B10" s="41" t="s">
        <v>23</v>
      </c>
      <c r="C10" s="31"/>
      <c r="D10" s="31"/>
      <c r="E10" s="31"/>
      <c r="F10" s="31"/>
    </row>
    <row r="11" spans="1:6" ht="14.25">
      <c r="A11" s="31"/>
      <c r="B11" s="41" t="s">
        <v>24</v>
      </c>
      <c r="C11" s="31"/>
      <c r="D11" s="31"/>
      <c r="E11" s="31"/>
      <c r="F11" s="31"/>
    </row>
    <row r="12" spans="1:6" ht="14.25">
      <c r="A12" s="31"/>
      <c r="B12" s="41" t="s">
        <v>25</v>
      </c>
      <c r="C12" s="31"/>
      <c r="D12" s="31"/>
      <c r="E12" s="31"/>
      <c r="F12" s="31"/>
    </row>
    <row r="13" spans="1:6" ht="14.25">
      <c r="A13" s="31"/>
      <c r="B13" s="42" t="s">
        <v>62</v>
      </c>
      <c r="C13" s="31"/>
      <c r="D13" s="31"/>
      <c r="E13" s="31"/>
      <c r="F13" s="31"/>
    </row>
    <row r="14" spans="1:6" ht="14.25">
      <c r="A14" s="31"/>
      <c r="B14" s="43" t="s">
        <v>63</v>
      </c>
      <c r="C14" s="31"/>
      <c r="D14" s="31"/>
      <c r="E14" s="31"/>
      <c r="F14" s="31"/>
    </row>
    <row r="15" spans="1:6" ht="14.25">
      <c r="A15" s="31"/>
      <c r="B15" s="43" t="s">
        <v>64</v>
      </c>
      <c r="C15" s="31"/>
      <c r="D15" s="31"/>
      <c r="E15" s="31"/>
      <c r="F15" s="31"/>
    </row>
    <row r="16" spans="1:6" ht="14.25">
      <c r="A16" s="31"/>
      <c r="B16" s="44" t="s">
        <v>26</v>
      </c>
      <c r="C16" s="31"/>
      <c r="D16" s="31"/>
      <c r="E16" s="31"/>
      <c r="F16" s="31"/>
    </row>
    <row r="17" spans="1:6" ht="14.25">
      <c r="A17" s="31"/>
      <c r="B17" s="44"/>
      <c r="C17" s="31"/>
      <c r="D17" s="31"/>
      <c r="E17" s="31"/>
      <c r="F17" s="31"/>
    </row>
    <row r="18" spans="1:6" ht="15">
      <c r="A18" s="31"/>
      <c r="B18" s="45" t="s">
        <v>27</v>
      </c>
      <c r="C18" s="31"/>
      <c r="D18" s="31"/>
      <c r="E18" s="31"/>
      <c r="F18" s="31"/>
    </row>
    <row r="19" spans="1:6" ht="15">
      <c r="A19" s="31"/>
      <c r="B19" s="46" t="s">
        <v>215</v>
      </c>
      <c r="C19" s="31"/>
      <c r="D19" s="31"/>
      <c r="E19" s="31"/>
      <c r="F19" s="31"/>
    </row>
    <row r="20" spans="1:6" ht="15">
      <c r="A20" s="31"/>
      <c r="B20" s="46" t="s">
        <v>28</v>
      </c>
      <c r="C20" s="31"/>
      <c r="D20" s="31"/>
      <c r="E20" s="31"/>
      <c r="F20" s="31"/>
    </row>
    <row r="21" spans="1:6" ht="15">
      <c r="A21" s="31"/>
      <c r="B21" s="46" t="s">
        <v>29</v>
      </c>
      <c r="C21" s="31"/>
      <c r="D21" s="31"/>
      <c r="E21" s="31"/>
      <c r="F21" s="31"/>
    </row>
    <row r="22" spans="1:6" ht="15">
      <c r="A22" s="31"/>
      <c r="B22" s="46" t="s">
        <v>30</v>
      </c>
      <c r="C22" s="31"/>
      <c r="D22" s="31"/>
      <c r="E22" s="31"/>
      <c r="F22" s="31"/>
    </row>
    <row r="23" spans="1:6" ht="15">
      <c r="A23" s="31"/>
      <c r="B23" s="46" t="s">
        <v>31</v>
      </c>
      <c r="C23" s="31"/>
      <c r="D23" s="31"/>
      <c r="E23" s="31"/>
      <c r="F23" s="31"/>
    </row>
    <row r="24" spans="1:6" ht="15">
      <c r="A24" s="31"/>
      <c r="B24" s="46" t="s">
        <v>66</v>
      </c>
      <c r="C24" s="31"/>
      <c r="D24" s="31"/>
      <c r="E24" s="31"/>
      <c r="F24" s="31"/>
    </row>
    <row r="25" spans="1:6" ht="14.25">
      <c r="A25" s="31"/>
      <c r="B25" s="44" t="s">
        <v>65</v>
      </c>
      <c r="C25" s="31"/>
      <c r="D25" s="31"/>
      <c r="E25" s="31"/>
      <c r="F25" s="31"/>
    </row>
    <row r="26" spans="1:6" ht="15">
      <c r="A26" s="31"/>
      <c r="B26" s="46" t="s">
        <v>32</v>
      </c>
      <c r="C26" s="31"/>
      <c r="D26" s="31"/>
      <c r="E26" s="31"/>
      <c r="F26" s="31"/>
    </row>
    <row r="27" spans="1:6" ht="15">
      <c r="A27" s="31"/>
      <c r="B27" s="46" t="s">
        <v>188</v>
      </c>
      <c r="C27" s="31"/>
      <c r="D27" s="31"/>
      <c r="E27" s="31"/>
      <c r="F27" s="31"/>
    </row>
    <row r="28" spans="1:6" ht="15">
      <c r="A28" s="31"/>
      <c r="B28" s="46" t="s">
        <v>189</v>
      </c>
      <c r="C28" s="31"/>
      <c r="D28" s="31"/>
      <c r="E28" s="31"/>
      <c r="F28" s="31"/>
    </row>
    <row r="29" spans="1:6" ht="14.25">
      <c r="A29" s="31"/>
      <c r="B29" s="44" t="s">
        <v>187</v>
      </c>
      <c r="C29" s="31"/>
      <c r="D29" s="31"/>
      <c r="E29" s="31"/>
      <c r="F29" s="31"/>
    </row>
    <row r="30" spans="1:6" ht="14.25">
      <c r="A30" s="31"/>
      <c r="B30" s="44"/>
      <c r="C30" s="31"/>
      <c r="D30" s="31"/>
      <c r="E30" s="31"/>
      <c r="F30" s="31"/>
    </row>
    <row r="31" spans="1:6" ht="15">
      <c r="A31" s="31"/>
      <c r="B31" s="45" t="s">
        <v>33</v>
      </c>
      <c r="C31" s="31"/>
      <c r="D31" s="31"/>
      <c r="E31" s="31"/>
      <c r="F31" s="31"/>
    </row>
    <row r="32" spans="1:6" ht="15">
      <c r="A32" s="31"/>
      <c r="B32" s="44" t="s">
        <v>229</v>
      </c>
      <c r="C32" s="31"/>
      <c r="D32" s="31"/>
      <c r="E32" s="31"/>
      <c r="F32" s="31"/>
    </row>
    <row r="33" spans="1:6" ht="15">
      <c r="B33" s="46" t="s">
        <v>34</v>
      </c>
      <c r="C33" s="31"/>
      <c r="D33" s="31"/>
      <c r="E33" s="31"/>
      <c r="F33" s="31"/>
    </row>
    <row r="34" spans="1:6" ht="15">
      <c r="A34" s="31"/>
      <c r="B34" s="46" t="s">
        <v>35</v>
      </c>
      <c r="C34" s="31"/>
      <c r="D34" s="31"/>
      <c r="E34" s="31"/>
      <c r="F34" s="31"/>
    </row>
    <row r="35" spans="1:6" ht="15">
      <c r="A35" s="31"/>
      <c r="B35" s="46" t="s">
        <v>81</v>
      </c>
      <c r="C35" s="31"/>
      <c r="D35" s="31"/>
      <c r="E35" s="31"/>
      <c r="F35" s="31"/>
    </row>
    <row r="36" spans="1:6" ht="15">
      <c r="A36" s="31"/>
      <c r="B36" s="46" t="s">
        <v>36</v>
      </c>
      <c r="C36" s="31"/>
      <c r="D36" s="31"/>
      <c r="E36" s="31"/>
      <c r="F36" s="31"/>
    </row>
    <row r="37" spans="1:6" ht="15">
      <c r="A37" s="31"/>
      <c r="B37" s="46" t="s">
        <v>37</v>
      </c>
      <c r="C37" s="31"/>
      <c r="D37" s="31"/>
      <c r="E37" s="31"/>
      <c r="F37" s="31"/>
    </row>
    <row r="38" spans="1:6" ht="17.25">
      <c r="A38" s="31"/>
      <c r="B38" s="46" t="s">
        <v>38</v>
      </c>
      <c r="C38" s="31"/>
      <c r="D38" s="31"/>
      <c r="E38" s="31"/>
      <c r="F38" s="31"/>
    </row>
    <row r="39" spans="1:6" ht="15">
      <c r="A39" s="31"/>
      <c r="B39" s="46" t="s">
        <v>39</v>
      </c>
      <c r="C39" s="31"/>
      <c r="D39" s="31"/>
      <c r="E39" s="31"/>
      <c r="F39" s="31"/>
    </row>
    <row r="40" spans="1:6" ht="15">
      <c r="A40" s="31"/>
      <c r="B40" s="46" t="s">
        <v>40</v>
      </c>
      <c r="C40" s="31"/>
      <c r="D40" s="31"/>
      <c r="E40" s="31"/>
      <c r="F40" s="31"/>
    </row>
    <row r="41" spans="1:6" ht="15">
      <c r="A41" s="31"/>
      <c r="B41" s="46" t="s">
        <v>41</v>
      </c>
      <c r="C41" s="31"/>
      <c r="D41" s="31"/>
      <c r="E41" s="31"/>
      <c r="F41" s="31"/>
    </row>
    <row r="42" spans="1:6" ht="15">
      <c r="A42" s="31"/>
      <c r="B42" s="46" t="s">
        <v>42</v>
      </c>
      <c r="C42" s="31"/>
      <c r="D42" s="31"/>
      <c r="E42" s="31"/>
      <c r="F42" s="31"/>
    </row>
    <row r="43" spans="1:6" ht="15">
      <c r="A43" s="31"/>
      <c r="B43" s="46" t="s">
        <v>43</v>
      </c>
      <c r="C43" s="31"/>
      <c r="D43" s="31"/>
      <c r="E43" s="31"/>
      <c r="F43" s="31"/>
    </row>
    <row r="44" spans="1:6" ht="15">
      <c r="A44" s="31"/>
      <c r="B44" s="46" t="s">
        <v>44</v>
      </c>
      <c r="C44" s="31"/>
      <c r="D44" s="31"/>
      <c r="E44" s="31"/>
      <c r="F44" s="31"/>
    </row>
    <row r="45" spans="1:6" ht="14.25">
      <c r="A45" s="31"/>
      <c r="B45" s="44"/>
      <c r="C45" s="31"/>
      <c r="D45" s="31"/>
      <c r="E45" s="31"/>
      <c r="F45" s="31"/>
    </row>
    <row r="46" spans="1:6" ht="15">
      <c r="A46" s="31"/>
      <c r="B46" s="45" t="s">
        <v>45</v>
      </c>
      <c r="C46" s="31"/>
      <c r="D46" s="31"/>
      <c r="E46" s="31"/>
      <c r="F46" s="31"/>
    </row>
    <row r="47" spans="1:6" ht="14.25">
      <c r="A47" s="31"/>
      <c r="B47" s="44" t="s">
        <v>68</v>
      </c>
      <c r="C47" s="31"/>
      <c r="D47" s="31"/>
      <c r="E47" s="31"/>
      <c r="F47" s="31"/>
    </row>
    <row r="48" spans="1:6" ht="14.25">
      <c r="A48" s="31"/>
      <c r="B48" s="44" t="s">
        <v>67</v>
      </c>
      <c r="C48" s="31"/>
      <c r="D48" s="31"/>
      <c r="E48" s="31"/>
      <c r="F48" s="31"/>
    </row>
    <row r="49" spans="1:6" ht="15">
      <c r="A49" s="31"/>
      <c r="B49" s="46" t="s">
        <v>196</v>
      </c>
      <c r="C49" s="31"/>
      <c r="D49" s="31"/>
      <c r="E49" s="31"/>
      <c r="F49" s="31"/>
    </row>
    <row r="50" spans="1:6" ht="15">
      <c r="A50" s="31"/>
      <c r="B50" s="46" t="s">
        <v>197</v>
      </c>
      <c r="C50" s="31"/>
      <c r="D50" s="31"/>
      <c r="E50" s="31"/>
      <c r="F50" s="31"/>
    </row>
    <row r="51" spans="1:6" ht="17.25">
      <c r="A51" s="31"/>
      <c r="B51" s="46" t="s">
        <v>190</v>
      </c>
      <c r="C51" s="31"/>
      <c r="D51" s="31"/>
      <c r="E51" s="31"/>
      <c r="F51" s="31"/>
    </row>
    <row r="52" spans="1:6" ht="16.5">
      <c r="A52" s="31"/>
      <c r="B52" s="149" t="s">
        <v>204</v>
      </c>
      <c r="C52" s="31"/>
      <c r="D52" s="31"/>
      <c r="E52" s="31"/>
      <c r="F52" s="31"/>
    </row>
    <row r="53" spans="1:6" ht="14.25">
      <c r="A53" s="31"/>
      <c r="B53" s="44" t="s">
        <v>205</v>
      </c>
      <c r="C53" s="31"/>
      <c r="D53" s="31"/>
      <c r="E53" s="31"/>
      <c r="F53" s="31"/>
    </row>
    <row r="54" spans="1:6" ht="16.5">
      <c r="A54" s="31"/>
      <c r="B54" s="149" t="s">
        <v>206</v>
      </c>
      <c r="C54" s="31"/>
      <c r="D54" s="31"/>
      <c r="E54" s="31"/>
      <c r="F54" s="31"/>
    </row>
    <row r="55" spans="1:6" ht="14.25">
      <c r="A55" s="31"/>
      <c r="B55" s="44" t="s">
        <v>207</v>
      </c>
      <c r="C55" s="31"/>
      <c r="D55" s="31"/>
      <c r="E55" s="31"/>
      <c r="F55" s="31"/>
    </row>
    <row r="56" spans="1:6" ht="14.25">
      <c r="A56" s="31"/>
      <c r="B56" s="44" t="s">
        <v>208</v>
      </c>
      <c r="C56" s="31"/>
      <c r="D56" s="31"/>
      <c r="E56" s="31"/>
      <c r="F56" s="31"/>
    </row>
    <row r="57" spans="1:6" ht="14.25">
      <c r="A57" s="31"/>
      <c r="B57" s="44" t="s">
        <v>198</v>
      </c>
      <c r="C57" s="31"/>
      <c r="D57" s="31"/>
      <c r="E57" s="31"/>
      <c r="F57" s="31"/>
    </row>
    <row r="58" spans="1:6" ht="15">
      <c r="A58" s="31"/>
      <c r="B58" s="46" t="s">
        <v>191</v>
      </c>
      <c r="C58" s="31"/>
      <c r="D58" s="31"/>
      <c r="E58" s="31"/>
      <c r="F58" s="31"/>
    </row>
    <row r="59" spans="1:6" ht="15">
      <c r="A59" s="31"/>
      <c r="B59" s="46" t="s">
        <v>193</v>
      </c>
      <c r="C59" s="31"/>
      <c r="D59" s="31"/>
      <c r="E59" s="31"/>
      <c r="F59" s="31"/>
    </row>
    <row r="60" spans="1:6" ht="14.25">
      <c r="A60" s="31"/>
      <c r="B60" s="44" t="s">
        <v>199</v>
      </c>
      <c r="C60" s="31"/>
      <c r="D60" s="31"/>
      <c r="E60" s="31"/>
      <c r="F60" s="31"/>
    </row>
    <row r="61" spans="1:6" ht="15">
      <c r="A61" s="31"/>
      <c r="B61" s="46" t="s">
        <v>192</v>
      </c>
      <c r="C61" s="31"/>
      <c r="D61" s="31"/>
      <c r="E61" s="31"/>
      <c r="F61" s="31"/>
    </row>
    <row r="62" spans="1:6" ht="15">
      <c r="A62" s="31"/>
      <c r="B62" s="46" t="s">
        <v>194</v>
      </c>
      <c r="C62" s="31"/>
      <c r="D62" s="31"/>
      <c r="E62" s="31"/>
      <c r="F62" s="31"/>
    </row>
    <row r="63" spans="1:6" ht="14.25">
      <c r="A63" s="31"/>
      <c r="B63" s="44" t="s">
        <v>200</v>
      </c>
      <c r="C63" s="31"/>
      <c r="D63" s="31"/>
      <c r="E63" s="31"/>
      <c r="F63" s="31"/>
    </row>
    <row r="64" spans="1:6" ht="17.25">
      <c r="A64" s="31"/>
      <c r="B64" s="46" t="s">
        <v>46</v>
      </c>
      <c r="C64" s="31"/>
      <c r="D64" s="31"/>
      <c r="E64" s="31"/>
      <c r="F64" s="31"/>
    </row>
    <row r="65" spans="1:6" ht="15">
      <c r="A65" s="31"/>
      <c r="B65" s="46" t="s">
        <v>47</v>
      </c>
      <c r="C65" s="31"/>
      <c r="D65" s="31"/>
      <c r="E65" s="31"/>
      <c r="F65" s="31"/>
    </row>
    <row r="66" spans="1:6" ht="15">
      <c r="A66" s="31"/>
      <c r="B66" s="46" t="s">
        <v>48</v>
      </c>
      <c r="C66" s="31"/>
      <c r="D66" s="31"/>
      <c r="E66" s="31"/>
      <c r="F66" s="31"/>
    </row>
    <row r="67" spans="1:6" ht="15">
      <c r="A67" s="31"/>
      <c r="B67" s="46" t="s">
        <v>230</v>
      </c>
      <c r="E67" s="31"/>
      <c r="F67" s="31"/>
    </row>
    <row r="68" spans="1:6" ht="17.25">
      <c r="A68" s="31"/>
      <c r="B68" s="46" t="s">
        <v>49</v>
      </c>
      <c r="C68" s="31"/>
      <c r="D68" s="31"/>
      <c r="E68" s="31"/>
      <c r="F68" s="31"/>
    </row>
    <row r="69" spans="1:6" ht="15">
      <c r="A69" s="31"/>
      <c r="B69" s="46" t="s">
        <v>216</v>
      </c>
      <c r="C69" s="31"/>
      <c r="D69" s="31"/>
      <c r="E69" s="31"/>
      <c r="F69" s="31"/>
    </row>
    <row r="70" spans="1:6" ht="14.25">
      <c r="A70" s="31"/>
      <c r="B70" s="44" t="s">
        <v>201</v>
      </c>
      <c r="C70" s="31"/>
      <c r="D70" s="31"/>
      <c r="E70" s="31"/>
      <c r="F70" s="31"/>
    </row>
    <row r="71" spans="1:6" ht="15">
      <c r="A71" s="31"/>
      <c r="B71" s="46" t="s">
        <v>226</v>
      </c>
      <c r="C71" s="31"/>
      <c r="D71" s="31"/>
      <c r="E71" s="31"/>
      <c r="F71" s="31"/>
    </row>
    <row r="72" spans="1:6" ht="14.25">
      <c r="A72" s="31"/>
      <c r="B72" s="44" t="s">
        <v>224</v>
      </c>
      <c r="C72" s="31"/>
      <c r="D72" s="31"/>
      <c r="E72" s="31"/>
      <c r="F72" s="31"/>
    </row>
    <row r="73" spans="1:6" ht="15">
      <c r="A73" s="31"/>
      <c r="B73" s="46" t="s">
        <v>225</v>
      </c>
      <c r="C73" s="31"/>
      <c r="D73" s="31"/>
      <c r="E73" s="31"/>
      <c r="F73" s="31"/>
    </row>
    <row r="74" spans="1:6" ht="14.25">
      <c r="A74" s="31"/>
      <c r="B74" s="44" t="s">
        <v>224</v>
      </c>
      <c r="C74" s="31"/>
      <c r="D74" s="31"/>
      <c r="E74" s="31"/>
      <c r="F74" s="31"/>
    </row>
    <row r="75" spans="1:6" ht="15">
      <c r="A75" s="31"/>
      <c r="B75" s="46" t="s">
        <v>195</v>
      </c>
      <c r="C75" s="31"/>
      <c r="D75" s="31"/>
      <c r="E75" s="31"/>
      <c r="F75" s="31"/>
    </row>
    <row r="76" spans="1:6" ht="14.25">
      <c r="A76" s="31"/>
      <c r="B76" s="44" t="s">
        <v>69</v>
      </c>
      <c r="C76" s="31"/>
      <c r="D76" s="31"/>
      <c r="E76" s="31"/>
      <c r="F76" s="31"/>
    </row>
    <row r="77" spans="1:6" ht="14.25">
      <c r="A77" s="31"/>
      <c r="B77" s="44" t="s">
        <v>203</v>
      </c>
      <c r="C77" s="31"/>
      <c r="D77" s="31"/>
      <c r="E77" s="31"/>
      <c r="F77" s="31"/>
    </row>
    <row r="78" spans="1:6" ht="14.25">
      <c r="A78" s="31"/>
      <c r="B78" s="44" t="s">
        <v>202</v>
      </c>
      <c r="C78" s="31"/>
      <c r="D78" s="31"/>
      <c r="E78" s="31"/>
      <c r="F78" s="31"/>
    </row>
    <row r="79" spans="1:6" ht="15">
      <c r="A79" s="31"/>
      <c r="B79" s="46" t="s">
        <v>82</v>
      </c>
      <c r="C79" s="31"/>
      <c r="D79" s="31"/>
      <c r="E79" s="31"/>
      <c r="F79" s="31"/>
    </row>
    <row r="80" spans="1:6" ht="14.25">
      <c r="A80" s="31"/>
      <c r="B80" s="44" t="s">
        <v>50</v>
      </c>
      <c r="C80" s="31"/>
      <c r="D80" s="31"/>
      <c r="E80" s="31"/>
      <c r="F80" s="31"/>
    </row>
    <row r="81" spans="1:6" ht="14.25">
      <c r="A81" s="31"/>
      <c r="B81" s="44" t="s">
        <v>51</v>
      </c>
      <c r="C81" s="31"/>
      <c r="D81" s="31"/>
      <c r="E81" s="31"/>
      <c r="F81" s="31"/>
    </row>
    <row r="82" spans="1:6" ht="14.25">
      <c r="A82" s="31"/>
      <c r="B82" s="44" t="s">
        <v>52</v>
      </c>
      <c r="C82" s="31"/>
      <c r="D82" s="31"/>
      <c r="E82" s="31"/>
      <c r="F82" s="31"/>
    </row>
    <row r="83" spans="1:6" ht="14.25">
      <c r="A83" s="31"/>
      <c r="B83" s="44" t="s">
        <v>53</v>
      </c>
      <c r="C83" s="31"/>
      <c r="D83" s="31"/>
      <c r="E83" s="31"/>
      <c r="F83" s="31"/>
    </row>
    <row r="84" spans="1:6" ht="14.25">
      <c r="A84" s="31"/>
      <c r="B84" s="44" t="s">
        <v>54</v>
      </c>
      <c r="C84" s="31"/>
      <c r="D84" s="31"/>
      <c r="E84" s="31"/>
      <c r="F84" s="31"/>
    </row>
    <row r="85" spans="1:6" ht="14.25">
      <c r="A85" s="31"/>
      <c r="B85" s="44" t="s">
        <v>55</v>
      </c>
      <c r="C85" s="31"/>
      <c r="D85" s="31"/>
      <c r="E85" s="31"/>
      <c r="F85" s="31"/>
    </row>
    <row r="86" spans="1:6" ht="14.25">
      <c r="A86" s="31"/>
      <c r="B86" s="44" t="s">
        <v>56</v>
      </c>
      <c r="C86" s="31"/>
      <c r="D86" s="31"/>
      <c r="E86" s="31"/>
      <c r="F86" s="31"/>
    </row>
    <row r="87" spans="1:6" ht="14.25">
      <c r="A87" s="31"/>
      <c r="B87" s="44" t="s">
        <v>57</v>
      </c>
      <c r="C87" s="31"/>
      <c r="D87" s="31"/>
      <c r="E87" s="31"/>
      <c r="F87" s="31"/>
    </row>
    <row r="88" spans="1:6" ht="14.25">
      <c r="A88" s="31"/>
      <c r="B88" s="44" t="s">
        <v>58</v>
      </c>
      <c r="C88" s="31"/>
      <c r="D88" s="31"/>
      <c r="E88" s="31"/>
      <c r="F88" s="31"/>
    </row>
    <row r="89" spans="1:6">
      <c r="A89" s="31"/>
      <c r="B89" s="31"/>
      <c r="C89" s="31"/>
      <c r="D89" s="31"/>
      <c r="E89" s="31"/>
      <c r="F89" s="31"/>
    </row>
    <row r="90" spans="1:6">
      <c r="A90" s="31"/>
      <c r="B90" s="47"/>
      <c r="C90" s="47"/>
      <c r="D90" s="47"/>
      <c r="E90" s="47"/>
      <c r="F90" s="47"/>
    </row>
    <row r="91" spans="1:6">
      <c r="A91" s="47"/>
      <c r="B91" s="31"/>
      <c r="C91" s="31"/>
      <c r="D91" s="31"/>
      <c r="E91" s="31"/>
      <c r="F91" s="31"/>
    </row>
    <row r="92" spans="1:6" ht="20.25">
      <c r="A92" s="31"/>
      <c r="B92" s="38"/>
      <c r="C92" s="31"/>
      <c r="D92" s="31"/>
      <c r="E92" s="31"/>
      <c r="F92" s="31"/>
    </row>
    <row r="93" spans="1:6">
      <c r="A93" s="31"/>
      <c r="B93" s="31"/>
      <c r="C93" s="31"/>
      <c r="D93" s="31"/>
      <c r="E93" s="31"/>
      <c r="F93" s="31"/>
    </row>
    <row r="94" spans="1:6" ht="15">
      <c r="A94" s="31"/>
      <c r="B94" s="48"/>
      <c r="C94" s="31"/>
      <c r="D94" s="31"/>
      <c r="E94" s="31"/>
      <c r="F94" s="31"/>
    </row>
    <row r="95" spans="1:6" ht="15">
      <c r="A95" s="31"/>
      <c r="B95" s="49"/>
      <c r="C95" s="31"/>
      <c r="D95" s="31"/>
      <c r="E95" s="31"/>
      <c r="F95" s="31"/>
    </row>
    <row r="96" spans="1:6" ht="15">
      <c r="A96" s="31"/>
      <c r="B96" s="50"/>
      <c r="C96" s="31"/>
      <c r="D96" s="31"/>
      <c r="E96" s="31"/>
      <c r="F96" s="31"/>
    </row>
    <row r="97" spans="1:6" ht="15">
      <c r="A97" s="31"/>
      <c r="B97" s="50"/>
      <c r="C97" s="31"/>
      <c r="D97" s="31"/>
      <c r="E97" s="31"/>
      <c r="F97" s="31"/>
    </row>
    <row r="98" spans="1:6" ht="15">
      <c r="A98" s="31"/>
      <c r="B98" s="50"/>
      <c r="C98" s="31"/>
      <c r="D98" s="31"/>
      <c r="E98" s="31"/>
      <c r="F98" s="31"/>
    </row>
    <row r="99" spans="1:6" ht="15">
      <c r="A99" s="31"/>
      <c r="B99" s="50"/>
      <c r="C99" s="31"/>
      <c r="D99" s="31"/>
      <c r="E99" s="31"/>
      <c r="F99" s="31"/>
    </row>
    <row r="100" spans="1:6" ht="15">
      <c r="A100" s="31"/>
      <c r="B100" s="50"/>
      <c r="C100" s="31"/>
      <c r="D100" s="31"/>
      <c r="E100" s="31"/>
      <c r="F100" s="31"/>
    </row>
    <row r="101" spans="1:6" ht="15">
      <c r="A101" s="31"/>
      <c r="B101" s="50"/>
      <c r="C101" s="31"/>
      <c r="D101" s="31"/>
      <c r="E101" s="31"/>
      <c r="F101" s="31"/>
    </row>
    <row r="102" spans="1:6" ht="15">
      <c r="A102" s="31"/>
      <c r="B102" s="50"/>
      <c r="C102" s="31"/>
      <c r="D102" s="31"/>
      <c r="E102" s="31"/>
      <c r="F102" s="31"/>
    </row>
    <row r="103" spans="1:6" ht="15">
      <c r="A103" s="31"/>
      <c r="B103" s="50"/>
      <c r="C103" s="31"/>
      <c r="D103" s="31"/>
      <c r="E103" s="31"/>
      <c r="F103" s="31"/>
    </row>
    <row r="104" spans="1:6" ht="15">
      <c r="A104" s="31"/>
      <c r="B104" s="50"/>
      <c r="C104" s="31"/>
      <c r="D104" s="31"/>
      <c r="E104" s="31"/>
      <c r="F104" s="31"/>
    </row>
    <row r="105" spans="1:6" ht="15">
      <c r="A105" s="31"/>
      <c r="B105" s="51"/>
      <c r="C105" s="31"/>
      <c r="D105" s="31"/>
      <c r="E105" s="31"/>
      <c r="F105" s="31"/>
    </row>
    <row r="106" spans="1:6" ht="15">
      <c r="A106" s="31"/>
      <c r="B106" s="50"/>
      <c r="C106" s="31"/>
      <c r="D106" s="31"/>
      <c r="E106" s="31"/>
      <c r="F106" s="31"/>
    </row>
    <row r="107" spans="1:6" ht="15">
      <c r="A107" s="31"/>
      <c r="B107" s="50"/>
      <c r="C107" s="31"/>
      <c r="D107" s="31"/>
      <c r="E107" s="31"/>
      <c r="F107" s="31"/>
    </row>
    <row r="108" spans="1:6" ht="15">
      <c r="A108" s="31"/>
      <c r="B108" s="51"/>
      <c r="C108" s="31"/>
      <c r="D108" s="31"/>
      <c r="E108" s="31"/>
      <c r="F108" s="31"/>
    </row>
    <row r="109" spans="1:6" ht="15">
      <c r="A109" s="31"/>
      <c r="B109" s="50"/>
      <c r="C109" s="31"/>
      <c r="D109" s="31"/>
      <c r="E109" s="31"/>
      <c r="F109" s="31"/>
    </row>
    <row r="110" spans="1:6" ht="15">
      <c r="A110" s="31"/>
      <c r="B110" s="52"/>
      <c r="C110" s="31"/>
      <c r="D110" s="31"/>
      <c r="E110" s="31"/>
      <c r="F110" s="31"/>
    </row>
    <row r="111" spans="1:6" ht="15">
      <c r="A111" s="31"/>
      <c r="B111" s="53"/>
      <c r="C111" s="31"/>
      <c r="D111" s="31"/>
      <c r="E111" s="31"/>
      <c r="F111" s="31"/>
    </row>
    <row r="112" spans="1:6" ht="15">
      <c r="A112" s="31"/>
      <c r="B112" s="54"/>
      <c r="C112" s="31"/>
      <c r="D112" s="31"/>
      <c r="E112" s="31"/>
      <c r="F112" s="31"/>
    </row>
    <row r="113" spans="1:6" ht="15">
      <c r="A113" s="31"/>
      <c r="B113" s="56"/>
      <c r="C113" s="31"/>
      <c r="D113" s="31"/>
      <c r="E113" s="31"/>
      <c r="F113" s="31"/>
    </row>
    <row r="114" spans="1:6" ht="15">
      <c r="A114" s="31"/>
      <c r="B114" s="54"/>
      <c r="C114" s="31"/>
      <c r="D114" s="31"/>
      <c r="E114" s="31"/>
      <c r="F114" s="31"/>
    </row>
    <row r="115" spans="1:6" ht="15">
      <c r="A115" s="31"/>
      <c r="B115" s="55"/>
      <c r="C115" s="31"/>
      <c r="D115" s="31"/>
      <c r="E115" s="31"/>
      <c r="F115" s="31"/>
    </row>
    <row r="116" spans="1:6" ht="15">
      <c r="A116" s="31"/>
      <c r="B116" s="55"/>
      <c r="C116" s="31"/>
      <c r="D116" s="31"/>
      <c r="E116" s="31"/>
      <c r="F116" s="31"/>
    </row>
    <row r="117" spans="1:6" ht="15">
      <c r="A117" s="31"/>
      <c r="B117" s="55"/>
      <c r="C117" s="31"/>
      <c r="D117" s="31"/>
      <c r="E117" s="31"/>
      <c r="F117" s="31"/>
    </row>
    <row r="118" spans="1:6" ht="15">
      <c r="A118" s="31"/>
      <c r="B118" s="55"/>
      <c r="C118" s="31"/>
      <c r="D118" s="31"/>
      <c r="E118" s="31"/>
      <c r="F118" s="31"/>
    </row>
    <row r="119" spans="1:6" ht="15">
      <c r="A119" s="31"/>
      <c r="B119" s="54"/>
      <c r="C119" s="31"/>
      <c r="D119" s="31"/>
      <c r="E119" s="31"/>
      <c r="F119" s="31"/>
    </row>
    <row r="120" spans="1:6" ht="15">
      <c r="A120" s="31"/>
      <c r="B120" s="56"/>
      <c r="C120" s="31"/>
      <c r="D120" s="31"/>
      <c r="E120" s="31"/>
      <c r="F120" s="31"/>
    </row>
    <row r="121" spans="1:6" ht="15">
      <c r="A121" s="31"/>
      <c r="B121" s="56"/>
      <c r="C121" s="31"/>
      <c r="D121" s="31"/>
      <c r="E121" s="31"/>
      <c r="F121" s="31"/>
    </row>
    <row r="122" spans="1:6" ht="15">
      <c r="A122" s="31"/>
      <c r="B122" s="50"/>
      <c r="C122" s="31"/>
      <c r="D122" s="31"/>
      <c r="E122" s="31"/>
      <c r="F122" s="31"/>
    </row>
    <row r="123" spans="1:6" ht="15">
      <c r="A123" s="31"/>
      <c r="B123" s="51"/>
      <c r="C123" s="31"/>
      <c r="D123" s="31"/>
      <c r="E123" s="31"/>
      <c r="F123" s="31"/>
    </row>
    <row r="124" spans="1:6" ht="15">
      <c r="A124" s="31"/>
      <c r="B124" s="50"/>
      <c r="C124" s="31"/>
      <c r="D124" s="31"/>
      <c r="E124" s="31"/>
      <c r="F124" s="31"/>
    </row>
    <row r="125" spans="1:6" ht="15">
      <c r="A125" s="31"/>
      <c r="B125" s="51"/>
      <c r="C125" s="31"/>
      <c r="D125" s="31"/>
      <c r="E125" s="31"/>
      <c r="F125" s="31"/>
    </row>
    <row r="126" spans="1:6" ht="14.25">
      <c r="A126" s="31"/>
      <c r="B126" s="57"/>
      <c r="C126" s="31"/>
      <c r="D126" s="31"/>
      <c r="E126" s="31"/>
      <c r="F126" s="31"/>
    </row>
    <row r="127" spans="1:6" ht="14.25">
      <c r="A127" s="31"/>
      <c r="B127" s="57"/>
      <c r="C127" s="31"/>
      <c r="D127" s="31"/>
      <c r="E127" s="31"/>
      <c r="F127" s="31"/>
    </row>
    <row r="128" spans="1:6" ht="14.25">
      <c r="A128" s="31"/>
      <c r="B128" s="57"/>
      <c r="C128" s="31"/>
      <c r="D128" s="31"/>
      <c r="E128" s="31"/>
      <c r="F128" s="31"/>
    </row>
    <row r="129" spans="1:6" ht="14.25">
      <c r="A129" s="31"/>
      <c r="B129" s="57"/>
      <c r="C129" s="31"/>
      <c r="D129" s="31"/>
      <c r="E129" s="31"/>
      <c r="F129" s="31"/>
    </row>
    <row r="130" spans="1:6" ht="14.25">
      <c r="A130" s="31"/>
      <c r="B130" s="57"/>
      <c r="C130" s="31"/>
      <c r="D130" s="31"/>
      <c r="E130" s="31"/>
      <c r="F130" s="31"/>
    </row>
    <row r="131" spans="1:6" ht="14.25">
      <c r="A131" s="31"/>
      <c r="B131" s="57"/>
      <c r="C131" s="31"/>
      <c r="D131" s="31"/>
      <c r="E131" s="31"/>
      <c r="F131" s="31"/>
    </row>
    <row r="132" spans="1:6" ht="15">
      <c r="A132" s="31"/>
      <c r="B132" s="50"/>
      <c r="C132" s="31"/>
      <c r="D132" s="31"/>
      <c r="E132" s="31"/>
      <c r="F132" s="31"/>
    </row>
    <row r="133" spans="1:6" ht="14.25">
      <c r="A133" s="31"/>
      <c r="B133" s="57"/>
      <c r="C133" s="31"/>
      <c r="D133" s="31"/>
      <c r="E133" s="31"/>
      <c r="F133" s="31"/>
    </row>
    <row r="134" spans="1:6" ht="14.25">
      <c r="A134" s="31"/>
      <c r="B134" s="57"/>
      <c r="C134" s="31"/>
      <c r="D134" s="31"/>
      <c r="E134" s="31"/>
      <c r="F134" s="31"/>
    </row>
    <row r="135" spans="1:6" ht="14.25">
      <c r="A135" s="31"/>
      <c r="B135" s="57"/>
      <c r="C135" s="31"/>
      <c r="D135" s="31"/>
      <c r="E135" s="31"/>
      <c r="F135" s="31"/>
    </row>
    <row r="136" spans="1:6" ht="14.25">
      <c r="A136" s="31"/>
      <c r="B136" s="57"/>
      <c r="C136" s="31"/>
      <c r="D136" s="31"/>
      <c r="E136" s="31"/>
      <c r="F136" s="31"/>
    </row>
    <row r="137" spans="1:6" ht="14.25">
      <c r="A137" s="31"/>
      <c r="B137" s="57"/>
      <c r="C137" s="31"/>
      <c r="D137" s="31"/>
      <c r="E137" s="31"/>
      <c r="F137" s="31"/>
    </row>
    <row r="138" spans="1:6" ht="14.25">
      <c r="A138" s="31"/>
      <c r="B138" s="57"/>
      <c r="C138" s="31"/>
      <c r="D138" s="31"/>
      <c r="E138" s="31"/>
      <c r="F138" s="31"/>
    </row>
    <row r="139" spans="1:6" ht="14.25">
      <c r="A139" s="31"/>
      <c r="B139" s="57"/>
      <c r="C139" s="31"/>
      <c r="D139" s="31"/>
      <c r="E139" s="31"/>
      <c r="F139" s="31"/>
    </row>
    <row r="140" spans="1:6" ht="14.25">
      <c r="A140" s="31"/>
      <c r="B140" s="57"/>
      <c r="C140" s="31"/>
      <c r="D140" s="31"/>
      <c r="E140" s="31"/>
      <c r="F140" s="31"/>
    </row>
    <row r="141" spans="1:6" ht="14.25">
      <c r="A141" s="31"/>
      <c r="B141" s="57"/>
      <c r="C141" s="31"/>
      <c r="D141" s="31"/>
      <c r="E141" s="31"/>
      <c r="F141" s="31"/>
    </row>
    <row r="142" spans="1:6">
      <c r="A142" s="31"/>
      <c r="B142" s="31"/>
      <c r="C142" s="31"/>
      <c r="D142" s="31"/>
      <c r="E142" s="31"/>
      <c r="F142" s="31"/>
    </row>
    <row r="143" spans="1:6">
      <c r="A143" s="31"/>
      <c r="B143" s="31"/>
      <c r="C143" s="31"/>
      <c r="D143" s="31"/>
      <c r="E143" s="31"/>
      <c r="F143" s="31"/>
    </row>
    <row r="144" spans="1:6">
      <c r="A144" s="31"/>
      <c r="B144" s="31"/>
      <c r="C144" s="31"/>
      <c r="D144" s="31"/>
      <c r="E144" s="31"/>
      <c r="F144" s="31"/>
    </row>
    <row r="145" spans="1:6" ht="15.75">
      <c r="A145" s="31"/>
      <c r="B145" s="58"/>
      <c r="C145" s="31"/>
      <c r="D145" s="31"/>
      <c r="E145" s="31"/>
      <c r="F145" s="31"/>
    </row>
    <row r="146" spans="1:6">
      <c r="A146" s="31"/>
    </row>
  </sheetData>
  <printOptions horizontalCentered="1" verticalCentered="1"/>
  <pageMargins left="0.70866141732283472" right="0.70866141732283472" top="0.74803149606299213" bottom="0.74803149606299213" header="0.31496062992125984" footer="0.31496062992125984"/>
  <pageSetup paperSize="5" scale="78" fitToHeight="0" orientation="landscape" r:id="rId1"/>
  <rowBreaks count="1" manualBreakCount="1">
    <brk id="9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8"/>
  <sheetViews>
    <sheetView showGridLines="0" topLeftCell="A7" zoomScale="115" zoomScaleNormal="115" workbookViewId="0">
      <selection activeCell="D9" sqref="D9"/>
    </sheetView>
  </sheetViews>
  <sheetFormatPr defaultRowHeight="12.75"/>
  <cols>
    <col min="4" max="4" width="83.28515625" customWidth="1"/>
  </cols>
  <sheetData>
    <row r="1" spans="2:5" ht="13.5" thickBot="1"/>
    <row r="2" spans="2:5" s="131" customFormat="1" ht="24.95" customHeight="1" thickBot="1">
      <c r="B2" s="134" t="s">
        <v>180</v>
      </c>
      <c r="C2" s="135"/>
      <c r="D2" s="135"/>
    </row>
    <row r="4" spans="2:5">
      <c r="B4" s="133" t="s">
        <v>177</v>
      </c>
      <c r="C4" s="133" t="s">
        <v>178</v>
      </c>
      <c r="D4" s="133" t="s">
        <v>179</v>
      </c>
    </row>
    <row r="6" spans="2:5" ht="279.75" customHeight="1">
      <c r="B6" s="132">
        <v>2014</v>
      </c>
      <c r="C6" s="132">
        <v>3</v>
      </c>
      <c r="D6" s="136" t="s">
        <v>182</v>
      </c>
    </row>
    <row r="7" spans="2:5" ht="204">
      <c r="B7" s="164">
        <v>2015</v>
      </c>
      <c r="C7" s="164">
        <v>10</v>
      </c>
      <c r="D7" s="165" t="s">
        <v>212</v>
      </c>
      <c r="E7" s="166"/>
    </row>
    <row r="8" spans="2:5" ht="51">
      <c r="B8" s="164">
        <v>2018</v>
      </c>
      <c r="C8" s="164">
        <v>11</v>
      </c>
      <c r="D8" s="231" t="s">
        <v>228</v>
      </c>
    </row>
  </sheetData>
  <printOptions horizontalCentered="1" verticalCentered="1"/>
  <pageMargins left="0.70866141732283472" right="0.70866141732283472" top="0.74803149606299213" bottom="0.74803149606299213" header="0.31496062992125984" footer="0.31496062992125984"/>
  <pageSetup paperSize="5" scale="82" orientation="landscape"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00B0F0"/>
  </sheetPr>
  <dimension ref="A1:AW118"/>
  <sheetViews>
    <sheetView showGridLines="0" tabSelected="1" zoomScale="85" zoomScaleNormal="85" zoomScaleSheetLayoutView="85" workbookViewId="0">
      <selection activeCell="E20" sqref="E20"/>
    </sheetView>
  </sheetViews>
  <sheetFormatPr defaultColWidth="15.5703125" defaultRowHeight="12.75"/>
  <cols>
    <col min="1" max="1" width="20.7109375" style="5" customWidth="1"/>
    <col min="2" max="2" width="22.28515625" style="5" customWidth="1"/>
    <col min="3" max="8" width="17.7109375" style="5" customWidth="1"/>
    <col min="9" max="9" width="21.7109375" style="5" customWidth="1"/>
    <col min="10" max="16" width="15.7109375" style="5" customWidth="1"/>
    <col min="17" max="17" width="20.7109375" style="61" customWidth="1"/>
    <col min="18" max="18" width="20.7109375" style="5" customWidth="1"/>
    <col min="19" max="19" width="20.7109375" style="16" customWidth="1"/>
    <col min="20" max="22" width="20.7109375" style="5" customWidth="1"/>
    <col min="23" max="23" width="20.7109375" style="16" customWidth="1"/>
    <col min="24" max="24" width="20.7109375" style="5" customWidth="1"/>
    <col min="25" max="25" width="21.7109375" style="5" customWidth="1"/>
    <col min="26" max="28" width="20.7109375" style="5" customWidth="1"/>
    <col min="29" max="31" width="20.7109375" style="16" customWidth="1"/>
    <col min="32" max="32" width="21.7109375" style="5" customWidth="1"/>
    <col min="33" max="33" width="20.7109375" style="5" customWidth="1"/>
    <col min="34" max="34" width="18.28515625" style="5" customWidth="1"/>
    <col min="35" max="43" width="20.7109375" style="5" customWidth="1"/>
    <col min="44" max="44" width="15.5703125" style="5" customWidth="1"/>
    <col min="45" max="45" width="20.42578125" style="5" hidden="1" customWidth="1"/>
    <col min="46" max="47" width="22.140625" style="5" hidden="1" customWidth="1"/>
    <col min="48" max="49" width="15.5703125" style="5" hidden="1" customWidth="1"/>
    <col min="50" max="50" width="0" style="5" hidden="1" customWidth="1"/>
    <col min="51" max="16384" width="15.5703125" style="5"/>
  </cols>
  <sheetData>
    <row r="1" spans="1:49" s="4" customFormat="1" ht="34.5" customHeight="1">
      <c r="A1" s="74"/>
      <c r="B1" s="246" t="s">
        <v>183</v>
      </c>
      <c r="C1" s="246"/>
      <c r="D1" s="246"/>
      <c r="E1" s="246"/>
      <c r="F1" s="246"/>
      <c r="G1" s="246"/>
      <c r="H1" s="246"/>
      <c r="I1" s="246"/>
      <c r="J1" s="246"/>
      <c r="K1" s="246"/>
      <c r="L1" s="246"/>
      <c r="M1" s="79" t="str">
        <f>"(version "&amp;Notes!C4&amp;")"</f>
        <v>(version 4.10)</v>
      </c>
      <c r="N1" s="247" t="s">
        <v>154</v>
      </c>
      <c r="O1" s="247"/>
      <c r="P1" s="72"/>
      <c r="Q1" s="72"/>
      <c r="R1" s="72"/>
      <c r="S1" s="212"/>
      <c r="T1" s="212"/>
      <c r="U1" s="212"/>
      <c r="V1" s="213"/>
      <c r="W1" s="212"/>
      <c r="X1" s="212"/>
      <c r="Y1" s="212"/>
      <c r="Z1" s="212"/>
      <c r="AA1" s="212"/>
      <c r="AB1" s="213"/>
      <c r="AC1" s="213"/>
      <c r="AD1" s="213"/>
      <c r="AE1" s="212"/>
      <c r="AF1" s="212"/>
      <c r="AG1" s="28"/>
    </row>
    <row r="2" spans="1:49" ht="12" customHeight="1" thickBot="1">
      <c r="D2" s="2"/>
      <c r="E2" s="2"/>
      <c r="F2" s="2"/>
      <c r="G2" s="2"/>
      <c r="H2" s="2"/>
      <c r="I2" s="2"/>
      <c r="J2" s="2"/>
      <c r="K2" s="2"/>
      <c r="L2" s="37"/>
      <c r="M2" s="37"/>
      <c r="N2" s="37"/>
      <c r="O2" s="2"/>
      <c r="P2" s="59"/>
      <c r="Q2" s="15"/>
      <c r="R2" s="23"/>
      <c r="S2" s="15"/>
      <c r="T2" s="15"/>
      <c r="U2" s="15"/>
      <c r="V2" s="23"/>
      <c r="W2" s="214"/>
      <c r="X2" s="214"/>
      <c r="Y2" s="15"/>
      <c r="Z2" s="15"/>
      <c r="AA2" s="15"/>
      <c r="AB2" s="23"/>
      <c r="AC2" s="23"/>
      <c r="AD2" s="23"/>
      <c r="AE2" s="15"/>
      <c r="AF2" s="15"/>
      <c r="AG2" s="15"/>
    </row>
    <row r="3" spans="1:49" s="14" customFormat="1" ht="24.95" customHeight="1" thickBot="1">
      <c r="B3" s="75" t="s">
        <v>130</v>
      </c>
      <c r="C3" s="71"/>
      <c r="D3" s="167" t="s">
        <v>186</v>
      </c>
      <c r="E3" s="148"/>
      <c r="F3" s="148"/>
      <c r="G3" s="96" t="s">
        <v>121</v>
      </c>
      <c r="H3" s="97"/>
      <c r="I3" s="100"/>
      <c r="J3" s="167" t="s">
        <v>138</v>
      </c>
      <c r="K3" s="78" t="s">
        <v>144</v>
      </c>
      <c r="L3" s="221"/>
      <c r="M3" s="167" t="s">
        <v>143</v>
      </c>
      <c r="N3" s="68" t="s">
        <v>10</v>
      </c>
      <c r="O3" s="248"/>
      <c r="P3" s="249"/>
      <c r="Q3" s="249"/>
      <c r="R3" s="250"/>
      <c r="S3" s="215"/>
      <c r="T3" s="215"/>
      <c r="U3" s="216"/>
      <c r="V3" s="216"/>
      <c r="W3" s="216"/>
      <c r="X3" s="216"/>
      <c r="Y3" s="217"/>
      <c r="Z3" s="217"/>
      <c r="AA3" s="217"/>
      <c r="AB3" s="217"/>
      <c r="AC3" s="217"/>
      <c r="AD3" s="217"/>
      <c r="AE3" s="217"/>
      <c r="AF3" s="217"/>
      <c r="AG3" s="217"/>
    </row>
    <row r="4" spans="1:49" s="14" customFormat="1" ht="24.95" customHeight="1" thickBot="1">
      <c r="B4" s="24" t="s">
        <v>7</v>
      </c>
      <c r="C4" s="71"/>
      <c r="D4" s="167" t="s">
        <v>149</v>
      </c>
      <c r="E4" s="148"/>
      <c r="F4" s="148"/>
      <c r="G4" s="96" t="s">
        <v>122</v>
      </c>
      <c r="H4" s="97"/>
      <c r="I4" s="100"/>
      <c r="J4" s="167" t="s">
        <v>138</v>
      </c>
      <c r="K4" s="78" t="s">
        <v>145</v>
      </c>
      <c r="L4" s="221"/>
      <c r="M4" s="167" t="s">
        <v>140</v>
      </c>
      <c r="O4" s="251"/>
      <c r="P4" s="252"/>
      <c r="Q4" s="252"/>
      <c r="R4" s="253"/>
      <c r="S4" s="215"/>
      <c r="T4" s="215"/>
      <c r="U4" s="216"/>
      <c r="V4" s="216"/>
      <c r="W4" s="216"/>
      <c r="X4" s="216"/>
      <c r="Y4" s="217"/>
      <c r="Z4" s="217"/>
      <c r="AA4" s="217"/>
      <c r="AB4" s="217"/>
      <c r="AC4" s="217"/>
      <c r="AD4" s="217"/>
      <c r="AE4" s="217"/>
      <c r="AF4" s="217"/>
      <c r="AG4" s="217"/>
    </row>
    <row r="5" spans="1:49" s="14" customFormat="1" ht="24.95" customHeight="1" thickBot="1">
      <c r="B5" s="75" t="s">
        <v>131</v>
      </c>
      <c r="C5" s="257"/>
      <c r="D5" s="258"/>
      <c r="E5" s="258"/>
      <c r="F5" s="259"/>
      <c r="G5" s="96" t="s">
        <v>12</v>
      </c>
      <c r="H5" s="97"/>
      <c r="I5" s="101"/>
      <c r="J5" s="167" t="s">
        <v>138</v>
      </c>
      <c r="K5" s="78" t="s">
        <v>146</v>
      </c>
      <c r="L5" s="221"/>
      <c r="M5" s="167" t="s">
        <v>142</v>
      </c>
      <c r="O5" s="251"/>
      <c r="P5" s="252"/>
      <c r="Q5" s="252"/>
      <c r="R5" s="253"/>
      <c r="S5" s="215"/>
      <c r="T5" s="215"/>
      <c r="U5" s="216"/>
      <c r="V5" s="216"/>
      <c r="W5" s="216"/>
      <c r="X5" s="216"/>
      <c r="Y5" s="217"/>
      <c r="Z5" s="217"/>
      <c r="AA5" s="217"/>
      <c r="AB5" s="217"/>
      <c r="AC5" s="217"/>
      <c r="AD5" s="217"/>
      <c r="AE5" s="217"/>
      <c r="AF5" s="217"/>
      <c r="AG5" s="217"/>
    </row>
    <row r="6" spans="1:49" s="14" customFormat="1" ht="24.95" customHeight="1" thickBot="1">
      <c r="B6" s="75" t="s">
        <v>132</v>
      </c>
      <c r="C6" s="257"/>
      <c r="D6" s="258"/>
      <c r="E6" s="258"/>
      <c r="F6" s="259"/>
      <c r="G6" s="96" t="s">
        <v>11</v>
      </c>
      <c r="H6" s="97"/>
      <c r="I6" s="77"/>
      <c r="J6" s="167" t="s">
        <v>140</v>
      </c>
      <c r="K6" s="78" t="s">
        <v>147</v>
      </c>
      <c r="L6" s="99"/>
      <c r="M6" s="167" t="s">
        <v>141</v>
      </c>
      <c r="O6" s="251"/>
      <c r="P6" s="252"/>
      <c r="Q6" s="252"/>
      <c r="R6" s="253"/>
      <c r="S6" s="215"/>
      <c r="T6" s="215"/>
      <c r="U6" s="216"/>
      <c r="V6" s="216"/>
      <c r="W6" s="216"/>
      <c r="X6" s="216"/>
      <c r="Y6" s="217"/>
      <c r="Z6" s="217"/>
      <c r="AA6" s="217"/>
      <c r="AB6" s="217"/>
      <c r="AC6" s="217"/>
      <c r="AD6" s="217"/>
      <c r="AE6" s="217"/>
      <c r="AF6" s="217"/>
      <c r="AG6" s="217"/>
    </row>
    <row r="7" spans="1:49" s="14" customFormat="1" ht="24.95" customHeight="1" thickBot="1">
      <c r="B7" s="75" t="s">
        <v>133</v>
      </c>
      <c r="C7" s="71"/>
      <c r="D7" s="168"/>
      <c r="E7" s="168"/>
      <c r="F7" s="208"/>
      <c r="G7" s="98"/>
      <c r="H7" s="97"/>
      <c r="I7" s="102"/>
      <c r="J7" s="211"/>
      <c r="K7" s="78" t="s">
        <v>15</v>
      </c>
      <c r="L7" s="99"/>
      <c r="M7" s="200"/>
      <c r="O7" s="254"/>
      <c r="P7" s="255"/>
      <c r="Q7" s="255"/>
      <c r="R7" s="256"/>
      <c r="S7" s="215"/>
      <c r="T7" s="215"/>
      <c r="U7" s="216"/>
      <c r="V7" s="216"/>
      <c r="W7" s="216"/>
      <c r="X7" s="216"/>
      <c r="Y7" s="217"/>
      <c r="Z7" s="217"/>
      <c r="AA7" s="217"/>
      <c r="AB7" s="217"/>
      <c r="AC7" s="217"/>
      <c r="AD7" s="217"/>
      <c r="AE7" s="217"/>
      <c r="AF7" s="217"/>
      <c r="AG7" s="217"/>
    </row>
    <row r="8" spans="1:49" s="14" customFormat="1" ht="45.75" thickBot="1">
      <c r="B8" s="76" t="s">
        <v>134</v>
      </c>
      <c r="C8" s="70">
        <v>43374</v>
      </c>
      <c r="D8" s="167" t="s">
        <v>139</v>
      </c>
      <c r="E8" s="168"/>
      <c r="F8" s="209"/>
      <c r="G8" s="235" t="s">
        <v>16</v>
      </c>
      <c r="H8" s="236"/>
      <c r="I8" s="163"/>
      <c r="J8" s="167" t="s">
        <v>136</v>
      </c>
      <c r="K8" s="78" t="s">
        <v>17</v>
      </c>
      <c r="L8" s="99"/>
      <c r="M8" s="200"/>
      <c r="O8" s="73"/>
      <c r="P8" s="73"/>
      <c r="Q8" s="73"/>
      <c r="R8" s="73"/>
      <c r="S8" s="216"/>
      <c r="T8" s="216"/>
      <c r="U8" s="216"/>
      <c r="V8" s="216"/>
      <c r="W8" s="217"/>
      <c r="X8" s="217"/>
      <c r="Y8" s="217"/>
      <c r="Z8" s="217"/>
      <c r="AA8" s="217"/>
      <c r="AB8" s="217"/>
      <c r="AC8" s="217"/>
      <c r="AD8" s="217"/>
      <c r="AE8" s="217"/>
      <c r="AF8" s="217"/>
      <c r="AG8" s="217"/>
    </row>
    <row r="9" spans="1:49" s="14" customFormat="1" ht="24.95" customHeight="1" thickBot="1">
      <c r="B9" s="75" t="s">
        <v>165</v>
      </c>
      <c r="C9" s="206"/>
      <c r="D9" s="169"/>
      <c r="E9" s="169"/>
      <c r="F9" s="169"/>
      <c r="K9" s="78" t="s">
        <v>3</v>
      </c>
      <c r="L9" s="99"/>
      <c r="M9" s="200"/>
      <c r="O9" s="73"/>
      <c r="P9" s="73"/>
      <c r="Q9" s="73"/>
      <c r="R9" s="73"/>
      <c r="S9" s="216"/>
      <c r="T9" s="216"/>
      <c r="U9" s="216"/>
      <c r="V9" s="216"/>
      <c r="W9" s="217"/>
      <c r="X9" s="217"/>
      <c r="Y9" s="217"/>
      <c r="Z9" s="217"/>
      <c r="AA9" s="217"/>
      <c r="AB9" s="217"/>
      <c r="AC9" s="217"/>
      <c r="AD9" s="217"/>
      <c r="AE9" s="217"/>
      <c r="AF9" s="217"/>
      <c r="AG9" s="217"/>
    </row>
    <row r="10" spans="1:49" s="18" customFormat="1" ht="24.95" customHeight="1" thickBot="1">
      <c r="B10" s="75" t="s">
        <v>166</v>
      </c>
      <c r="C10" s="206"/>
      <c r="D10" s="170" t="str">
        <f>IF(OR(C10="Other",C10="EOR"),"Please specify","")</f>
        <v/>
      </c>
      <c r="E10" s="260"/>
      <c r="F10" s="261"/>
      <c r="G10" s="69"/>
      <c r="N10" s="73"/>
      <c r="O10" s="73"/>
      <c r="P10" s="73"/>
      <c r="Q10" s="73"/>
      <c r="R10" s="73"/>
      <c r="S10" s="216"/>
      <c r="T10" s="216"/>
      <c r="U10" s="216"/>
      <c r="V10" s="216"/>
      <c r="W10" s="218"/>
      <c r="X10" s="218"/>
      <c r="Y10" s="218"/>
      <c r="Z10" s="218"/>
      <c r="AA10" s="218"/>
      <c r="AB10" s="218"/>
      <c r="AC10" s="218"/>
      <c r="AD10" s="218"/>
      <c r="AE10" s="218"/>
      <c r="AF10" s="218"/>
      <c r="AG10" s="218"/>
    </row>
    <row r="11" spans="1:49" s="6" customFormat="1" ht="15" customHeight="1">
      <c r="A11" s="33"/>
      <c r="B11" s="33"/>
      <c r="C11" s="33"/>
      <c r="P11" s="60"/>
      <c r="R11" s="19"/>
      <c r="S11" s="200"/>
      <c r="T11" s="203"/>
      <c r="U11" s="202"/>
      <c r="V11" s="202"/>
      <c r="W11" s="203"/>
      <c r="X11" s="203"/>
      <c r="Y11" s="200"/>
      <c r="Z11" s="200"/>
      <c r="AA11" s="200"/>
      <c r="AB11" s="202"/>
      <c r="AC11" s="202"/>
      <c r="AD11" s="202"/>
      <c r="AE11" s="200"/>
      <c r="AF11" s="204"/>
      <c r="AG11" s="200"/>
    </row>
    <row r="12" spans="1:49" s="6" customFormat="1" ht="15" customHeight="1" thickBot="1">
      <c r="A12" s="33"/>
      <c r="B12" s="33"/>
      <c r="C12" s="33"/>
      <c r="P12" s="60"/>
      <c r="R12" s="19"/>
      <c r="S12" s="200"/>
      <c r="T12" s="203"/>
      <c r="U12" s="202"/>
      <c r="V12" s="202"/>
      <c r="W12" s="203"/>
      <c r="X12" s="203"/>
      <c r="Y12" s="200"/>
      <c r="Z12" s="200"/>
      <c r="AA12" s="200"/>
      <c r="AB12" s="202"/>
      <c r="AC12" s="202"/>
      <c r="AD12" s="202"/>
      <c r="AE12" s="200"/>
      <c r="AF12" s="204"/>
      <c r="AG12" s="200"/>
    </row>
    <row r="13" spans="1:49" s="178" customFormat="1" ht="22.5" customHeight="1" thickBot="1">
      <c r="A13" s="233" t="str">
        <f>IF(AND(C8&lt;&gt;"",AS15&lt;&gt;1,AS15&lt;&gt;12),"Please enter "&amp;YEAR(C8)&amp;" production and cost figures for "&amp;12-MONTH(C8)+1&amp;" months only",IF(AND(C8&lt;&gt;"",AS15&lt;&gt;1,AS15=12),"Please enter "&amp;YEAR(C8)&amp;" production and cost figures for "&amp;12-MONTH(C8)+1&amp;" month only",""))</f>
        <v>Please enter 2018 production and cost figures for 3 months only</v>
      </c>
      <c r="B13" s="67" t="s">
        <v>93</v>
      </c>
      <c r="C13" s="67"/>
      <c r="D13" s="67"/>
      <c r="E13" s="67"/>
      <c r="F13" s="67"/>
      <c r="G13" s="67"/>
      <c r="H13" s="67"/>
      <c r="I13" s="67"/>
      <c r="J13" s="67"/>
      <c r="K13" s="67" t="s">
        <v>94</v>
      </c>
      <c r="L13" s="67"/>
      <c r="M13" s="67"/>
      <c r="N13" s="67"/>
      <c r="O13" s="67"/>
      <c r="P13" s="67"/>
      <c r="Q13" s="174" t="s">
        <v>111</v>
      </c>
      <c r="R13" s="175"/>
      <c r="S13" s="176"/>
      <c r="T13" s="67" t="s">
        <v>112</v>
      </c>
      <c r="U13" s="177"/>
      <c r="V13" s="177"/>
      <c r="W13" s="67"/>
      <c r="X13" s="67"/>
      <c r="Y13" s="67"/>
      <c r="Z13" s="67"/>
      <c r="AA13" s="67"/>
      <c r="AB13" s="95"/>
      <c r="AC13" s="95"/>
      <c r="AD13" s="95"/>
      <c r="AE13" s="95"/>
      <c r="AF13" s="95"/>
      <c r="AG13" s="95" t="s">
        <v>119</v>
      </c>
      <c r="AI13" s="237" t="s">
        <v>148</v>
      </c>
      <c r="AJ13" s="238"/>
      <c r="AK13" s="238"/>
      <c r="AL13" s="238"/>
      <c r="AM13" s="238"/>
      <c r="AN13" s="238"/>
      <c r="AO13" s="238"/>
      <c r="AP13" s="238"/>
      <c r="AQ13" s="239"/>
      <c r="AS13" s="179" t="s">
        <v>120</v>
      </c>
      <c r="AT13" s="179" t="s">
        <v>167</v>
      </c>
      <c r="AU13" s="179" t="s">
        <v>167</v>
      </c>
      <c r="AV13" s="179" t="s">
        <v>174</v>
      </c>
      <c r="AW13" s="179" t="s">
        <v>174</v>
      </c>
    </row>
    <row r="14" spans="1:49" s="184" customFormat="1" ht="24" customHeight="1" thickBot="1">
      <c r="A14" s="234"/>
      <c r="B14" s="240" t="s">
        <v>109</v>
      </c>
      <c r="C14" s="241"/>
      <c r="D14" s="241"/>
      <c r="E14" s="241"/>
      <c r="F14" s="242"/>
      <c r="G14" s="240" t="s">
        <v>110</v>
      </c>
      <c r="H14" s="241"/>
      <c r="I14" s="241"/>
      <c r="J14" s="242"/>
      <c r="K14" s="240" t="s">
        <v>93</v>
      </c>
      <c r="L14" s="241"/>
      <c r="M14" s="242"/>
      <c r="N14" s="240" t="s">
        <v>116</v>
      </c>
      <c r="O14" s="241"/>
      <c r="P14" s="242"/>
      <c r="Q14" s="180"/>
      <c r="R14" s="181"/>
      <c r="S14" s="182"/>
      <c r="T14" s="240" t="s">
        <v>129</v>
      </c>
      <c r="U14" s="241"/>
      <c r="V14" s="241"/>
      <c r="W14" s="242"/>
      <c r="X14" s="243" t="s">
        <v>155</v>
      </c>
      <c r="Y14" s="244"/>
      <c r="Z14" s="243" t="s">
        <v>158</v>
      </c>
      <c r="AA14" s="244"/>
      <c r="AB14" s="243" t="s">
        <v>159</v>
      </c>
      <c r="AC14" s="245"/>
      <c r="AD14" s="245"/>
      <c r="AE14" s="244"/>
      <c r="AF14" s="183"/>
      <c r="AG14" s="182"/>
      <c r="AS14" s="185" t="str">
        <f>"Month of effective date"</f>
        <v>Month of effective date</v>
      </c>
      <c r="AT14" s="185" t="s">
        <v>168</v>
      </c>
      <c r="AU14" s="185" t="s">
        <v>169</v>
      </c>
      <c r="AV14" s="185" t="s">
        <v>175</v>
      </c>
      <c r="AW14" s="185" t="s">
        <v>176</v>
      </c>
    </row>
    <row r="15" spans="1:49" s="188" customFormat="1" ht="78" thickBot="1">
      <c r="A15" s="186" t="s">
        <v>83</v>
      </c>
      <c r="B15" s="187" t="s">
        <v>102</v>
      </c>
      <c r="C15" s="187" t="s">
        <v>103</v>
      </c>
      <c r="D15" s="187" t="s">
        <v>164</v>
      </c>
      <c r="E15" s="187" t="s">
        <v>104</v>
      </c>
      <c r="F15" s="187" t="s">
        <v>104</v>
      </c>
      <c r="G15" s="187" t="s">
        <v>105</v>
      </c>
      <c r="H15" s="187" t="s">
        <v>105</v>
      </c>
      <c r="I15" s="187" t="s">
        <v>160</v>
      </c>
      <c r="J15" s="187" t="s">
        <v>161</v>
      </c>
      <c r="K15" s="187" t="s">
        <v>114</v>
      </c>
      <c r="L15" s="187" t="s">
        <v>115</v>
      </c>
      <c r="M15" s="187" t="s">
        <v>152</v>
      </c>
      <c r="N15" s="187" t="s">
        <v>117</v>
      </c>
      <c r="O15" s="187" t="s">
        <v>118</v>
      </c>
      <c r="P15" s="187" t="s">
        <v>153</v>
      </c>
      <c r="Q15" s="187" t="s">
        <v>106</v>
      </c>
      <c r="R15" s="187" t="s">
        <v>107</v>
      </c>
      <c r="S15" s="187" t="s">
        <v>14</v>
      </c>
      <c r="T15" s="187" t="s">
        <v>151</v>
      </c>
      <c r="U15" s="187" t="s">
        <v>108</v>
      </c>
      <c r="V15" s="187" t="s">
        <v>150</v>
      </c>
      <c r="W15" s="187" t="s">
        <v>128</v>
      </c>
      <c r="X15" s="187" t="s">
        <v>157</v>
      </c>
      <c r="Y15" s="187" t="s">
        <v>156</v>
      </c>
      <c r="Z15" s="187" t="s">
        <v>157</v>
      </c>
      <c r="AA15" s="187" t="s">
        <v>156</v>
      </c>
      <c r="AB15" s="187" t="s">
        <v>126</v>
      </c>
      <c r="AC15" s="187" t="s">
        <v>123</v>
      </c>
      <c r="AD15" s="187" t="s">
        <v>124</v>
      </c>
      <c r="AE15" s="187" t="s">
        <v>125</v>
      </c>
      <c r="AF15" s="187" t="s">
        <v>127</v>
      </c>
      <c r="AG15" s="187" t="s">
        <v>217</v>
      </c>
      <c r="AI15" s="189" t="s">
        <v>70</v>
      </c>
      <c r="AJ15" s="189" t="s">
        <v>71</v>
      </c>
      <c r="AK15" s="189" t="s">
        <v>84</v>
      </c>
      <c r="AL15" s="189" t="s">
        <v>72</v>
      </c>
      <c r="AM15" s="189" t="s">
        <v>85</v>
      </c>
      <c r="AN15" s="189" t="s">
        <v>73</v>
      </c>
      <c r="AO15" s="189" t="s">
        <v>74</v>
      </c>
      <c r="AP15" s="189" t="s">
        <v>78</v>
      </c>
      <c r="AQ15" s="189" t="s">
        <v>79</v>
      </c>
      <c r="AS15" s="189">
        <f>MONTH(C8)</f>
        <v>10</v>
      </c>
      <c r="AT15" s="189">
        <f>IF(OR(C10="mining",C10="primary"),1,0)</f>
        <v>0</v>
      </c>
      <c r="AU15" s="189">
        <f>IF(C10="mining",1,0)</f>
        <v>0</v>
      </c>
      <c r="AV15" s="173"/>
      <c r="AW15" s="173"/>
    </row>
    <row r="16" spans="1:49" s="173" customFormat="1" ht="17.25" customHeight="1">
      <c r="A16" s="171" t="s">
        <v>137</v>
      </c>
      <c r="B16" s="172" t="s">
        <v>95</v>
      </c>
      <c r="C16" s="172" t="s">
        <v>95</v>
      </c>
      <c r="D16" s="172" t="s">
        <v>95</v>
      </c>
      <c r="E16" s="172" t="s">
        <v>95</v>
      </c>
      <c r="F16" s="172" t="s">
        <v>96</v>
      </c>
      <c r="G16" s="172" t="s">
        <v>135</v>
      </c>
      <c r="H16" s="172" t="s">
        <v>113</v>
      </c>
      <c r="I16" s="172" t="s">
        <v>113</v>
      </c>
      <c r="J16" s="172" t="s">
        <v>97</v>
      </c>
      <c r="K16" s="172" t="s">
        <v>97</v>
      </c>
      <c r="L16" s="172" t="s">
        <v>97</v>
      </c>
      <c r="M16" s="172" t="s">
        <v>97</v>
      </c>
      <c r="N16" s="172" t="s">
        <v>97</v>
      </c>
      <c r="O16" s="172" t="s">
        <v>97</v>
      </c>
      <c r="P16" s="172" t="s">
        <v>97</v>
      </c>
      <c r="Q16" s="172" t="s">
        <v>98</v>
      </c>
      <c r="R16" s="172" t="s">
        <v>99</v>
      </c>
      <c r="S16" s="172" t="s">
        <v>101</v>
      </c>
      <c r="T16" s="172" t="s">
        <v>100</v>
      </c>
      <c r="U16" s="172" t="s">
        <v>98</v>
      </c>
      <c r="V16" s="172" t="s">
        <v>136</v>
      </c>
      <c r="W16" s="172" t="s">
        <v>136</v>
      </c>
      <c r="X16" s="172" t="s">
        <v>136</v>
      </c>
      <c r="Y16" s="172" t="s">
        <v>136</v>
      </c>
      <c r="Z16" s="172" t="s">
        <v>136</v>
      </c>
      <c r="AA16" s="172" t="s">
        <v>136</v>
      </c>
      <c r="AB16" s="172" t="s">
        <v>136</v>
      </c>
      <c r="AC16" s="172" t="s">
        <v>136</v>
      </c>
      <c r="AD16" s="172" t="s">
        <v>136</v>
      </c>
      <c r="AE16" s="172" t="s">
        <v>136</v>
      </c>
      <c r="AF16" s="172" t="s">
        <v>136</v>
      </c>
      <c r="AG16" s="172" t="s">
        <v>136</v>
      </c>
      <c r="AI16" s="172" t="s">
        <v>136</v>
      </c>
      <c r="AJ16" s="172" t="s">
        <v>136</v>
      </c>
      <c r="AK16" s="172" t="s">
        <v>140</v>
      </c>
      <c r="AL16" s="172" t="s">
        <v>136</v>
      </c>
      <c r="AM16" s="172" t="s">
        <v>140</v>
      </c>
      <c r="AN16" s="172" t="s">
        <v>136</v>
      </c>
      <c r="AO16" s="172" t="s">
        <v>136</v>
      </c>
      <c r="AP16" s="172" t="s">
        <v>136</v>
      </c>
      <c r="AQ16" s="172" t="s">
        <v>136</v>
      </c>
      <c r="AV16" s="172" t="s">
        <v>99</v>
      </c>
      <c r="AW16" s="172" t="s">
        <v>99</v>
      </c>
    </row>
    <row r="17" spans="1:49" s="7" customFormat="1" ht="16.5" customHeight="1">
      <c r="A17" s="64">
        <f>YEAR(C8)</f>
        <v>2018</v>
      </c>
      <c r="B17" s="154">
        <v>0</v>
      </c>
      <c r="C17" s="154">
        <v>0</v>
      </c>
      <c r="D17" s="154">
        <v>0</v>
      </c>
      <c r="E17" s="190">
        <f>ROUND(B17,1)+ROUND(C17,1)</f>
        <v>0</v>
      </c>
      <c r="F17" s="191">
        <f>E17*6.29234</f>
        <v>0</v>
      </c>
      <c r="G17" s="191" t="str">
        <f t="shared" ref="G17:G48" si="0">IFERROR(ROUND(E17,1)/M17,"")</f>
        <v/>
      </c>
      <c r="H17" s="191" t="str">
        <f>IF(F17=0,"",ROUND(F17,0)/365)</f>
        <v/>
      </c>
      <c r="I17" s="191">
        <f t="shared" ref="I17:I48" si="1">(ROUND(D17,1)*6.29234)/365</f>
        <v>0</v>
      </c>
      <c r="J17" s="192" t="str">
        <f t="shared" ref="J17:J48" si="2">IFERROR((ROUND(I17,0))/(ROUND(H17,0)),"")</f>
        <v/>
      </c>
      <c r="K17" s="81">
        <v>0</v>
      </c>
      <c r="L17" s="81">
        <v>0</v>
      </c>
      <c r="M17" s="191">
        <f>K17-L17</f>
        <v>0</v>
      </c>
      <c r="N17" s="81">
        <v>0</v>
      </c>
      <c r="O17" s="81">
        <v>0</v>
      </c>
      <c r="P17" s="191">
        <f>N17-O17</f>
        <v>0</v>
      </c>
      <c r="Q17" s="83">
        <v>0</v>
      </c>
      <c r="R17" s="83">
        <v>0</v>
      </c>
      <c r="S17" s="83">
        <v>0</v>
      </c>
      <c r="T17" s="157">
        <v>0</v>
      </c>
      <c r="U17" s="83">
        <v>0</v>
      </c>
      <c r="V17" s="84">
        <v>0</v>
      </c>
      <c r="W17" s="198">
        <f t="shared" ref="W17:W48" si="3">ROUND(-MIN(ROUND(T17,2),0)*ROUND(S17,2)+ROUND(E17,1)*ROUND(U17,2)+ROUND(V17,2)-ROUND(AG17,2),2)</f>
        <v>0</v>
      </c>
      <c r="X17" s="83">
        <v>0</v>
      </c>
      <c r="Y17" s="83">
        <v>0</v>
      </c>
      <c r="Z17" s="83">
        <v>0</v>
      </c>
      <c r="AA17" s="83">
        <v>0</v>
      </c>
      <c r="AB17" s="83">
        <v>0</v>
      </c>
      <c r="AC17" s="83">
        <v>0</v>
      </c>
      <c r="AD17" s="83">
        <v>0</v>
      </c>
      <c r="AE17" s="198">
        <f>ROUND(AB17,2)+ROUND(AC17,2)+ROUND(AD17,2)</f>
        <v>0</v>
      </c>
      <c r="AF17" s="198">
        <f>ROUND(X17,2)+ROUND(Y17,2)+ROUND(Z17,2)+ROUND(AA17,2)+ROUND(AE17,2)</f>
        <v>0</v>
      </c>
      <c r="AG17" s="83">
        <v>0</v>
      </c>
      <c r="AI17" s="94">
        <f>ROUND(I8,0)</f>
        <v>0</v>
      </c>
      <c r="AJ17" s="223">
        <f t="shared" ref="AJ17:AJ48" si="4">ROUND(ROUND(E17,1)*ROUND(Q17,2),0)</f>
        <v>0</v>
      </c>
      <c r="AK17" s="224">
        <f t="shared" ref="AK17:AK80" si="5">ROUND(MAX(1%,1%+(MIN(ROUND(R17,2),120)-55)*8%/65),7)</f>
        <v>0.01</v>
      </c>
      <c r="AL17" s="223">
        <f>ROUND(AJ17*AK17,0)</f>
        <v>0</v>
      </c>
      <c r="AM17" s="224">
        <f>ROUND(MAX(25%,25%+(MIN(ROUND(R17,2),120)-55)*15%/65),7)</f>
        <v>0.25</v>
      </c>
      <c r="AN17" s="223">
        <f t="shared" ref="AN17:AN80" si="6">ROUND(AM17*(AJ17-W17-ROUND(AF17,0)-AI17),0)</f>
        <v>0</v>
      </c>
      <c r="AO17" s="223">
        <f>MAX(AL17,AN17)</f>
        <v>0</v>
      </c>
      <c r="AP17" s="225">
        <f t="shared" ref="AP17:AP80" si="7">ROUND(AI17+W17+ROUND(AF17,0)-AJ17+IF(AI17&gt;0,AL17,0),0)</f>
        <v>0</v>
      </c>
      <c r="AQ17" s="223">
        <f t="shared" ref="AQ17:AQ48" si="8">ROUND(IF(AP17&gt;0,AP17+(AP17+AI17)/2*ROUND($I$6,4),0),0)</f>
        <v>0</v>
      </c>
      <c r="AV17" s="159" t="e">
        <f t="shared" ref="AV17:AV48" si="9">ROUND(W17,2)/ROUND(F17,0)</f>
        <v>#DIV/0!</v>
      </c>
      <c r="AW17" s="159" t="e">
        <f t="shared" ref="AW17:AW48" si="10">ROUND(AF17,2)/ROUND(F17,0)</f>
        <v>#DIV/0!</v>
      </c>
    </row>
    <row r="18" spans="1:49" s="7" customFormat="1" ht="16.5" customHeight="1">
      <c r="A18" s="65">
        <f t="shared" ref="A18:A81" si="11">+A17+1</f>
        <v>2019</v>
      </c>
      <c r="B18" s="154">
        <v>0</v>
      </c>
      <c r="C18" s="154">
        <v>0</v>
      </c>
      <c r="D18" s="154">
        <v>0</v>
      </c>
      <c r="E18" s="190">
        <f t="shared" ref="E18:E81" si="12">ROUND(B18,1)+ROUND(C18,1)</f>
        <v>0</v>
      </c>
      <c r="F18" s="193">
        <f t="shared" ref="F18:F81" si="13">E18*6.29234</f>
        <v>0</v>
      </c>
      <c r="G18" s="191" t="str">
        <f t="shared" si="0"/>
        <v/>
      </c>
      <c r="H18" s="191" t="str">
        <f t="shared" ref="H18:H81" si="14">IF(F18=0,"",ROUND(F18,0)/365)</f>
        <v/>
      </c>
      <c r="I18" s="191">
        <f t="shared" si="1"/>
        <v>0</v>
      </c>
      <c r="J18" s="192" t="str">
        <f t="shared" si="2"/>
        <v/>
      </c>
      <c r="K18" s="81">
        <v>0</v>
      </c>
      <c r="L18" s="81">
        <v>0</v>
      </c>
      <c r="M18" s="193">
        <f>M17+K18-L18</f>
        <v>0</v>
      </c>
      <c r="N18" s="81">
        <v>0</v>
      </c>
      <c r="O18" s="81">
        <v>0</v>
      </c>
      <c r="P18" s="193">
        <f>N18+P17-O18</f>
        <v>0</v>
      </c>
      <c r="Q18" s="83">
        <v>0</v>
      </c>
      <c r="R18" s="83">
        <v>0</v>
      </c>
      <c r="S18" s="83">
        <v>0</v>
      </c>
      <c r="T18" s="157">
        <v>0</v>
      </c>
      <c r="U18" s="83">
        <v>0</v>
      </c>
      <c r="V18" s="84">
        <v>0</v>
      </c>
      <c r="W18" s="198">
        <f t="shared" si="3"/>
        <v>0</v>
      </c>
      <c r="X18" s="83">
        <v>0</v>
      </c>
      <c r="Y18" s="83">
        <v>0</v>
      </c>
      <c r="Z18" s="83">
        <v>0</v>
      </c>
      <c r="AA18" s="83">
        <v>0</v>
      </c>
      <c r="AB18" s="83">
        <v>0</v>
      </c>
      <c r="AC18" s="83">
        <v>0</v>
      </c>
      <c r="AD18" s="83">
        <v>0</v>
      </c>
      <c r="AE18" s="198">
        <f t="shared" ref="AE18:AE81" si="15">ROUND(AB18,2)+ROUND(AC18,2)+ROUND(AD18,2)</f>
        <v>0</v>
      </c>
      <c r="AF18" s="198">
        <f t="shared" ref="AF18:AF81" si="16">ROUND(X18,2)+ROUND(Y18,2)+ROUND(Z18,2)+ROUND(AA18,2)+ROUND(AE18,2)</f>
        <v>0</v>
      </c>
      <c r="AG18" s="83">
        <v>0</v>
      </c>
      <c r="AI18" s="222">
        <f>+AQ17</f>
        <v>0</v>
      </c>
      <c r="AJ18" s="223">
        <f t="shared" si="4"/>
        <v>0</v>
      </c>
      <c r="AK18" s="226">
        <f t="shared" si="5"/>
        <v>0.01</v>
      </c>
      <c r="AL18" s="227">
        <f>ROUND(AJ18*AK18,0)</f>
        <v>0</v>
      </c>
      <c r="AM18" s="224">
        <f t="shared" ref="AM18:AM81" si="17">ROUND(MAX(25%,25%+(MIN(ROUND(R18,2),120)-55)*15%/65),7)</f>
        <v>0.25</v>
      </c>
      <c r="AN18" s="227">
        <f t="shared" si="6"/>
        <v>0</v>
      </c>
      <c r="AO18" s="227">
        <f>MAX(AL18,AN18)</f>
        <v>0</v>
      </c>
      <c r="AP18" s="222">
        <f t="shared" si="7"/>
        <v>0</v>
      </c>
      <c r="AQ18" s="227">
        <f t="shared" si="8"/>
        <v>0</v>
      </c>
      <c r="AV18" s="159" t="e">
        <f t="shared" si="9"/>
        <v>#DIV/0!</v>
      </c>
      <c r="AW18" s="159" t="e">
        <f t="shared" si="10"/>
        <v>#DIV/0!</v>
      </c>
    </row>
    <row r="19" spans="1:49" s="7" customFormat="1" ht="16.5" customHeight="1">
      <c r="A19" s="65">
        <f t="shared" si="11"/>
        <v>2020</v>
      </c>
      <c r="B19" s="154">
        <v>0</v>
      </c>
      <c r="C19" s="154">
        <v>0</v>
      </c>
      <c r="D19" s="154">
        <v>0</v>
      </c>
      <c r="E19" s="190">
        <f t="shared" si="12"/>
        <v>0</v>
      </c>
      <c r="F19" s="193">
        <f t="shared" si="13"/>
        <v>0</v>
      </c>
      <c r="G19" s="191" t="str">
        <f t="shared" si="0"/>
        <v/>
      </c>
      <c r="H19" s="191" t="str">
        <f t="shared" si="14"/>
        <v/>
      </c>
      <c r="I19" s="191">
        <f t="shared" si="1"/>
        <v>0</v>
      </c>
      <c r="J19" s="192" t="str">
        <f t="shared" si="2"/>
        <v/>
      </c>
      <c r="K19" s="81">
        <v>0</v>
      </c>
      <c r="L19" s="81">
        <v>0</v>
      </c>
      <c r="M19" s="193">
        <f t="shared" ref="M19:M82" si="18">M18+K19-L19</f>
        <v>0</v>
      </c>
      <c r="N19" s="81">
        <v>0</v>
      </c>
      <c r="O19" s="81">
        <v>0</v>
      </c>
      <c r="P19" s="193">
        <f t="shared" ref="P19:P82" si="19">N19+P18-O19</f>
        <v>0</v>
      </c>
      <c r="Q19" s="83">
        <v>0</v>
      </c>
      <c r="R19" s="83">
        <v>0</v>
      </c>
      <c r="S19" s="83">
        <v>0</v>
      </c>
      <c r="T19" s="157">
        <v>0</v>
      </c>
      <c r="U19" s="83">
        <v>0</v>
      </c>
      <c r="V19" s="84">
        <v>0</v>
      </c>
      <c r="W19" s="198">
        <f t="shared" si="3"/>
        <v>0</v>
      </c>
      <c r="X19" s="83">
        <v>0</v>
      </c>
      <c r="Y19" s="83">
        <v>0</v>
      </c>
      <c r="Z19" s="83">
        <v>0</v>
      </c>
      <c r="AA19" s="83">
        <v>0</v>
      </c>
      <c r="AB19" s="83">
        <v>0</v>
      </c>
      <c r="AC19" s="83">
        <v>0</v>
      </c>
      <c r="AD19" s="83">
        <v>0</v>
      </c>
      <c r="AE19" s="198">
        <f t="shared" si="15"/>
        <v>0</v>
      </c>
      <c r="AF19" s="198">
        <f t="shared" si="16"/>
        <v>0</v>
      </c>
      <c r="AG19" s="83">
        <v>0</v>
      </c>
      <c r="AI19" s="222">
        <f t="shared" ref="AI19:AI82" si="20">+AQ18</f>
        <v>0</v>
      </c>
      <c r="AJ19" s="223">
        <f t="shared" si="4"/>
        <v>0</v>
      </c>
      <c r="AK19" s="226">
        <f t="shared" si="5"/>
        <v>0.01</v>
      </c>
      <c r="AL19" s="227">
        <f t="shared" ref="AL19:AL82" si="21">ROUND(AJ19*AK19,0)</f>
        <v>0</v>
      </c>
      <c r="AM19" s="224">
        <f t="shared" si="17"/>
        <v>0.25</v>
      </c>
      <c r="AN19" s="227">
        <f t="shared" si="6"/>
        <v>0</v>
      </c>
      <c r="AO19" s="227">
        <f t="shared" ref="AO19:AO82" si="22">MAX(AL19,AN19)</f>
        <v>0</v>
      </c>
      <c r="AP19" s="222">
        <f t="shared" si="7"/>
        <v>0</v>
      </c>
      <c r="AQ19" s="227">
        <f t="shared" si="8"/>
        <v>0</v>
      </c>
      <c r="AV19" s="159" t="e">
        <f t="shared" si="9"/>
        <v>#DIV/0!</v>
      </c>
      <c r="AW19" s="159" t="e">
        <f t="shared" si="10"/>
        <v>#DIV/0!</v>
      </c>
    </row>
    <row r="20" spans="1:49" s="7" customFormat="1" ht="16.5" customHeight="1">
      <c r="A20" s="65">
        <f t="shared" si="11"/>
        <v>2021</v>
      </c>
      <c r="B20" s="154">
        <v>0</v>
      </c>
      <c r="C20" s="154">
        <v>0</v>
      </c>
      <c r="D20" s="154">
        <v>0</v>
      </c>
      <c r="E20" s="190">
        <f t="shared" si="12"/>
        <v>0</v>
      </c>
      <c r="F20" s="193">
        <f t="shared" si="13"/>
        <v>0</v>
      </c>
      <c r="G20" s="191" t="str">
        <f t="shared" si="0"/>
        <v/>
      </c>
      <c r="H20" s="191" t="str">
        <f t="shared" si="14"/>
        <v/>
      </c>
      <c r="I20" s="191">
        <f t="shared" si="1"/>
        <v>0</v>
      </c>
      <c r="J20" s="192" t="str">
        <f t="shared" si="2"/>
        <v/>
      </c>
      <c r="K20" s="81">
        <v>0</v>
      </c>
      <c r="L20" s="81">
        <v>0</v>
      </c>
      <c r="M20" s="193">
        <f t="shared" si="18"/>
        <v>0</v>
      </c>
      <c r="N20" s="81">
        <v>0</v>
      </c>
      <c r="O20" s="81">
        <v>0</v>
      </c>
      <c r="P20" s="193">
        <f t="shared" si="19"/>
        <v>0</v>
      </c>
      <c r="Q20" s="83">
        <v>0</v>
      </c>
      <c r="R20" s="83">
        <v>0</v>
      </c>
      <c r="S20" s="83">
        <v>0</v>
      </c>
      <c r="T20" s="157">
        <v>0</v>
      </c>
      <c r="U20" s="83">
        <v>0</v>
      </c>
      <c r="V20" s="84">
        <v>0</v>
      </c>
      <c r="W20" s="198">
        <f t="shared" si="3"/>
        <v>0</v>
      </c>
      <c r="X20" s="83">
        <v>0</v>
      </c>
      <c r="Y20" s="83">
        <v>0</v>
      </c>
      <c r="Z20" s="83">
        <v>0</v>
      </c>
      <c r="AA20" s="83">
        <v>0</v>
      </c>
      <c r="AB20" s="83">
        <v>0</v>
      </c>
      <c r="AC20" s="83">
        <v>0</v>
      </c>
      <c r="AD20" s="83">
        <v>0</v>
      </c>
      <c r="AE20" s="198">
        <f t="shared" si="15"/>
        <v>0</v>
      </c>
      <c r="AF20" s="198">
        <f t="shared" si="16"/>
        <v>0</v>
      </c>
      <c r="AG20" s="83">
        <v>0</v>
      </c>
      <c r="AI20" s="222">
        <f t="shared" si="20"/>
        <v>0</v>
      </c>
      <c r="AJ20" s="223">
        <f t="shared" si="4"/>
        <v>0</v>
      </c>
      <c r="AK20" s="226">
        <f t="shared" si="5"/>
        <v>0.01</v>
      </c>
      <c r="AL20" s="227">
        <f t="shared" si="21"/>
        <v>0</v>
      </c>
      <c r="AM20" s="224">
        <f t="shared" si="17"/>
        <v>0.25</v>
      </c>
      <c r="AN20" s="227">
        <f t="shared" si="6"/>
        <v>0</v>
      </c>
      <c r="AO20" s="227">
        <f t="shared" si="22"/>
        <v>0</v>
      </c>
      <c r="AP20" s="222">
        <f t="shared" si="7"/>
        <v>0</v>
      </c>
      <c r="AQ20" s="227">
        <f t="shared" si="8"/>
        <v>0</v>
      </c>
      <c r="AV20" s="159" t="e">
        <f t="shared" si="9"/>
        <v>#DIV/0!</v>
      </c>
      <c r="AW20" s="159" t="e">
        <f t="shared" si="10"/>
        <v>#DIV/0!</v>
      </c>
    </row>
    <row r="21" spans="1:49" s="7" customFormat="1" ht="16.5" customHeight="1">
      <c r="A21" s="65">
        <f t="shared" si="11"/>
        <v>2022</v>
      </c>
      <c r="B21" s="154">
        <v>0</v>
      </c>
      <c r="C21" s="154">
        <v>0</v>
      </c>
      <c r="D21" s="154">
        <v>0</v>
      </c>
      <c r="E21" s="190">
        <f t="shared" si="12"/>
        <v>0</v>
      </c>
      <c r="F21" s="193">
        <f t="shared" si="13"/>
        <v>0</v>
      </c>
      <c r="G21" s="191" t="str">
        <f t="shared" si="0"/>
        <v/>
      </c>
      <c r="H21" s="191" t="str">
        <f t="shared" si="14"/>
        <v/>
      </c>
      <c r="I21" s="191">
        <f t="shared" si="1"/>
        <v>0</v>
      </c>
      <c r="J21" s="192" t="str">
        <f t="shared" si="2"/>
        <v/>
      </c>
      <c r="K21" s="81">
        <v>0</v>
      </c>
      <c r="L21" s="81">
        <v>0</v>
      </c>
      <c r="M21" s="193">
        <f t="shared" si="18"/>
        <v>0</v>
      </c>
      <c r="N21" s="81">
        <v>0</v>
      </c>
      <c r="O21" s="81">
        <v>0</v>
      </c>
      <c r="P21" s="193">
        <f t="shared" si="19"/>
        <v>0</v>
      </c>
      <c r="Q21" s="83">
        <v>0</v>
      </c>
      <c r="R21" s="83">
        <v>0</v>
      </c>
      <c r="S21" s="83">
        <v>0</v>
      </c>
      <c r="T21" s="157">
        <v>0</v>
      </c>
      <c r="U21" s="83">
        <v>0</v>
      </c>
      <c r="V21" s="84">
        <v>0</v>
      </c>
      <c r="W21" s="198">
        <f t="shared" si="3"/>
        <v>0</v>
      </c>
      <c r="X21" s="83">
        <v>0</v>
      </c>
      <c r="Y21" s="83">
        <v>0</v>
      </c>
      <c r="Z21" s="83">
        <v>0</v>
      </c>
      <c r="AA21" s="83">
        <v>0</v>
      </c>
      <c r="AB21" s="83">
        <v>0</v>
      </c>
      <c r="AC21" s="83">
        <v>0</v>
      </c>
      <c r="AD21" s="83">
        <v>0</v>
      </c>
      <c r="AE21" s="198">
        <f t="shared" si="15"/>
        <v>0</v>
      </c>
      <c r="AF21" s="198">
        <f t="shared" si="16"/>
        <v>0</v>
      </c>
      <c r="AG21" s="83">
        <v>0</v>
      </c>
      <c r="AI21" s="222">
        <f t="shared" si="20"/>
        <v>0</v>
      </c>
      <c r="AJ21" s="223">
        <f t="shared" si="4"/>
        <v>0</v>
      </c>
      <c r="AK21" s="226">
        <f t="shared" si="5"/>
        <v>0.01</v>
      </c>
      <c r="AL21" s="227">
        <f t="shared" si="21"/>
        <v>0</v>
      </c>
      <c r="AM21" s="224">
        <f t="shared" si="17"/>
        <v>0.25</v>
      </c>
      <c r="AN21" s="227">
        <f t="shared" si="6"/>
        <v>0</v>
      </c>
      <c r="AO21" s="227">
        <f t="shared" si="22"/>
        <v>0</v>
      </c>
      <c r="AP21" s="222">
        <f t="shared" si="7"/>
        <v>0</v>
      </c>
      <c r="AQ21" s="227">
        <f t="shared" si="8"/>
        <v>0</v>
      </c>
      <c r="AV21" s="159" t="e">
        <f t="shared" si="9"/>
        <v>#DIV/0!</v>
      </c>
      <c r="AW21" s="159" t="e">
        <f t="shared" si="10"/>
        <v>#DIV/0!</v>
      </c>
    </row>
    <row r="22" spans="1:49" s="7" customFormat="1" ht="16.5" customHeight="1">
      <c r="A22" s="65">
        <f t="shared" si="11"/>
        <v>2023</v>
      </c>
      <c r="B22" s="154">
        <v>0</v>
      </c>
      <c r="C22" s="154">
        <v>0</v>
      </c>
      <c r="D22" s="154">
        <v>0</v>
      </c>
      <c r="E22" s="190">
        <f t="shared" si="12"/>
        <v>0</v>
      </c>
      <c r="F22" s="193">
        <f t="shared" si="13"/>
        <v>0</v>
      </c>
      <c r="G22" s="191" t="str">
        <f t="shared" si="0"/>
        <v/>
      </c>
      <c r="H22" s="191" t="str">
        <f t="shared" si="14"/>
        <v/>
      </c>
      <c r="I22" s="191">
        <f t="shared" si="1"/>
        <v>0</v>
      </c>
      <c r="J22" s="192" t="str">
        <f t="shared" si="2"/>
        <v/>
      </c>
      <c r="K22" s="81">
        <v>0</v>
      </c>
      <c r="L22" s="81">
        <v>0</v>
      </c>
      <c r="M22" s="193">
        <f t="shared" si="18"/>
        <v>0</v>
      </c>
      <c r="N22" s="81">
        <v>0</v>
      </c>
      <c r="O22" s="81">
        <v>0</v>
      </c>
      <c r="P22" s="193">
        <f t="shared" si="19"/>
        <v>0</v>
      </c>
      <c r="Q22" s="83">
        <v>0</v>
      </c>
      <c r="R22" s="83">
        <v>0</v>
      </c>
      <c r="S22" s="83">
        <v>0</v>
      </c>
      <c r="T22" s="157">
        <v>0</v>
      </c>
      <c r="U22" s="83">
        <v>0</v>
      </c>
      <c r="V22" s="84">
        <v>0</v>
      </c>
      <c r="W22" s="198">
        <f t="shared" si="3"/>
        <v>0</v>
      </c>
      <c r="X22" s="83">
        <v>0</v>
      </c>
      <c r="Y22" s="83">
        <v>0</v>
      </c>
      <c r="Z22" s="83">
        <v>0</v>
      </c>
      <c r="AA22" s="83">
        <v>0</v>
      </c>
      <c r="AB22" s="83">
        <v>0</v>
      </c>
      <c r="AC22" s="83">
        <v>0</v>
      </c>
      <c r="AD22" s="83">
        <v>0</v>
      </c>
      <c r="AE22" s="198">
        <f t="shared" si="15"/>
        <v>0</v>
      </c>
      <c r="AF22" s="198">
        <f t="shared" si="16"/>
        <v>0</v>
      </c>
      <c r="AG22" s="83">
        <v>0</v>
      </c>
      <c r="AI22" s="222">
        <f t="shared" si="20"/>
        <v>0</v>
      </c>
      <c r="AJ22" s="223">
        <f t="shared" si="4"/>
        <v>0</v>
      </c>
      <c r="AK22" s="226">
        <f t="shared" si="5"/>
        <v>0.01</v>
      </c>
      <c r="AL22" s="227">
        <f t="shared" si="21"/>
        <v>0</v>
      </c>
      <c r="AM22" s="224">
        <f t="shared" si="17"/>
        <v>0.25</v>
      </c>
      <c r="AN22" s="227">
        <f t="shared" si="6"/>
        <v>0</v>
      </c>
      <c r="AO22" s="227">
        <f t="shared" si="22"/>
        <v>0</v>
      </c>
      <c r="AP22" s="222">
        <f t="shared" si="7"/>
        <v>0</v>
      </c>
      <c r="AQ22" s="227">
        <f t="shared" si="8"/>
        <v>0</v>
      </c>
      <c r="AV22" s="159" t="e">
        <f t="shared" si="9"/>
        <v>#DIV/0!</v>
      </c>
      <c r="AW22" s="159" t="e">
        <f t="shared" si="10"/>
        <v>#DIV/0!</v>
      </c>
    </row>
    <row r="23" spans="1:49" s="7" customFormat="1" ht="16.5" customHeight="1">
      <c r="A23" s="65">
        <f t="shared" si="11"/>
        <v>2024</v>
      </c>
      <c r="B23" s="154">
        <v>0</v>
      </c>
      <c r="C23" s="154">
        <v>0</v>
      </c>
      <c r="D23" s="154">
        <v>0</v>
      </c>
      <c r="E23" s="190">
        <f t="shared" si="12"/>
        <v>0</v>
      </c>
      <c r="F23" s="193">
        <f t="shared" si="13"/>
        <v>0</v>
      </c>
      <c r="G23" s="191" t="str">
        <f t="shared" si="0"/>
        <v/>
      </c>
      <c r="H23" s="191" t="str">
        <f t="shared" si="14"/>
        <v/>
      </c>
      <c r="I23" s="191">
        <f t="shared" si="1"/>
        <v>0</v>
      </c>
      <c r="J23" s="192" t="str">
        <f t="shared" si="2"/>
        <v/>
      </c>
      <c r="K23" s="81">
        <v>0</v>
      </c>
      <c r="L23" s="81">
        <v>0</v>
      </c>
      <c r="M23" s="193">
        <f t="shared" si="18"/>
        <v>0</v>
      </c>
      <c r="N23" s="81">
        <v>0</v>
      </c>
      <c r="O23" s="81">
        <v>0</v>
      </c>
      <c r="P23" s="193">
        <f t="shared" si="19"/>
        <v>0</v>
      </c>
      <c r="Q23" s="83">
        <v>0</v>
      </c>
      <c r="R23" s="83">
        <v>0</v>
      </c>
      <c r="S23" s="83">
        <v>0</v>
      </c>
      <c r="T23" s="157">
        <v>0</v>
      </c>
      <c r="U23" s="83">
        <v>0</v>
      </c>
      <c r="V23" s="84">
        <v>0</v>
      </c>
      <c r="W23" s="198">
        <f t="shared" si="3"/>
        <v>0</v>
      </c>
      <c r="X23" s="83">
        <v>0</v>
      </c>
      <c r="Y23" s="83">
        <v>0</v>
      </c>
      <c r="Z23" s="83">
        <v>0</v>
      </c>
      <c r="AA23" s="83">
        <v>0</v>
      </c>
      <c r="AB23" s="83">
        <v>0</v>
      </c>
      <c r="AC23" s="83">
        <v>0</v>
      </c>
      <c r="AD23" s="83">
        <v>0</v>
      </c>
      <c r="AE23" s="198">
        <f t="shared" si="15"/>
        <v>0</v>
      </c>
      <c r="AF23" s="198">
        <f t="shared" si="16"/>
        <v>0</v>
      </c>
      <c r="AG23" s="83">
        <v>0</v>
      </c>
      <c r="AI23" s="222">
        <f t="shared" si="20"/>
        <v>0</v>
      </c>
      <c r="AJ23" s="223">
        <f t="shared" si="4"/>
        <v>0</v>
      </c>
      <c r="AK23" s="226">
        <f t="shared" si="5"/>
        <v>0.01</v>
      </c>
      <c r="AL23" s="227">
        <f t="shared" si="21"/>
        <v>0</v>
      </c>
      <c r="AM23" s="224">
        <f t="shared" si="17"/>
        <v>0.25</v>
      </c>
      <c r="AN23" s="227">
        <f t="shared" si="6"/>
        <v>0</v>
      </c>
      <c r="AO23" s="227">
        <f t="shared" si="22"/>
        <v>0</v>
      </c>
      <c r="AP23" s="222">
        <f t="shared" si="7"/>
        <v>0</v>
      </c>
      <c r="AQ23" s="227">
        <f t="shared" si="8"/>
        <v>0</v>
      </c>
      <c r="AV23" s="159" t="e">
        <f t="shared" si="9"/>
        <v>#DIV/0!</v>
      </c>
      <c r="AW23" s="159" t="e">
        <f t="shared" si="10"/>
        <v>#DIV/0!</v>
      </c>
    </row>
    <row r="24" spans="1:49" s="7" customFormat="1" ht="16.5" customHeight="1">
      <c r="A24" s="65">
        <f t="shared" si="11"/>
        <v>2025</v>
      </c>
      <c r="B24" s="154">
        <v>0</v>
      </c>
      <c r="C24" s="154">
        <v>0</v>
      </c>
      <c r="D24" s="154">
        <v>0</v>
      </c>
      <c r="E24" s="190">
        <f t="shared" si="12"/>
        <v>0</v>
      </c>
      <c r="F24" s="193">
        <f t="shared" si="13"/>
        <v>0</v>
      </c>
      <c r="G24" s="191" t="str">
        <f t="shared" si="0"/>
        <v/>
      </c>
      <c r="H24" s="191" t="str">
        <f t="shared" si="14"/>
        <v/>
      </c>
      <c r="I24" s="191">
        <f t="shared" si="1"/>
        <v>0</v>
      </c>
      <c r="J24" s="192" t="str">
        <f t="shared" si="2"/>
        <v/>
      </c>
      <c r="K24" s="81">
        <v>0</v>
      </c>
      <c r="L24" s="81">
        <v>0</v>
      </c>
      <c r="M24" s="193">
        <f t="shared" si="18"/>
        <v>0</v>
      </c>
      <c r="N24" s="81">
        <v>0</v>
      </c>
      <c r="O24" s="81">
        <v>0</v>
      </c>
      <c r="P24" s="193">
        <f t="shared" si="19"/>
        <v>0</v>
      </c>
      <c r="Q24" s="83">
        <v>0</v>
      </c>
      <c r="R24" s="83">
        <v>0</v>
      </c>
      <c r="S24" s="83">
        <v>0</v>
      </c>
      <c r="T24" s="157">
        <v>0</v>
      </c>
      <c r="U24" s="83">
        <v>0</v>
      </c>
      <c r="V24" s="84">
        <v>0</v>
      </c>
      <c r="W24" s="198">
        <f t="shared" si="3"/>
        <v>0</v>
      </c>
      <c r="X24" s="83">
        <v>0</v>
      </c>
      <c r="Y24" s="83">
        <v>0</v>
      </c>
      <c r="Z24" s="83">
        <v>0</v>
      </c>
      <c r="AA24" s="83">
        <v>0</v>
      </c>
      <c r="AB24" s="83">
        <v>0</v>
      </c>
      <c r="AC24" s="83">
        <v>0</v>
      </c>
      <c r="AD24" s="83">
        <v>0</v>
      </c>
      <c r="AE24" s="198">
        <f t="shared" si="15"/>
        <v>0</v>
      </c>
      <c r="AF24" s="198">
        <f t="shared" si="16"/>
        <v>0</v>
      </c>
      <c r="AG24" s="83">
        <v>0</v>
      </c>
      <c r="AI24" s="222">
        <f t="shared" si="20"/>
        <v>0</v>
      </c>
      <c r="AJ24" s="223">
        <f t="shared" si="4"/>
        <v>0</v>
      </c>
      <c r="AK24" s="226">
        <f t="shared" si="5"/>
        <v>0.01</v>
      </c>
      <c r="AL24" s="227">
        <f t="shared" si="21"/>
        <v>0</v>
      </c>
      <c r="AM24" s="224">
        <f t="shared" si="17"/>
        <v>0.25</v>
      </c>
      <c r="AN24" s="227">
        <f t="shared" si="6"/>
        <v>0</v>
      </c>
      <c r="AO24" s="227">
        <f t="shared" si="22"/>
        <v>0</v>
      </c>
      <c r="AP24" s="222">
        <f t="shared" si="7"/>
        <v>0</v>
      </c>
      <c r="AQ24" s="227">
        <f t="shared" si="8"/>
        <v>0</v>
      </c>
      <c r="AV24" s="159" t="e">
        <f t="shared" si="9"/>
        <v>#DIV/0!</v>
      </c>
      <c r="AW24" s="159" t="e">
        <f t="shared" si="10"/>
        <v>#DIV/0!</v>
      </c>
    </row>
    <row r="25" spans="1:49" s="7" customFormat="1" ht="16.5" customHeight="1">
      <c r="A25" s="65">
        <f t="shared" si="11"/>
        <v>2026</v>
      </c>
      <c r="B25" s="154">
        <v>0</v>
      </c>
      <c r="C25" s="154">
        <v>0</v>
      </c>
      <c r="D25" s="154">
        <v>0</v>
      </c>
      <c r="E25" s="190">
        <f t="shared" si="12"/>
        <v>0</v>
      </c>
      <c r="F25" s="193">
        <f t="shared" si="13"/>
        <v>0</v>
      </c>
      <c r="G25" s="191" t="str">
        <f t="shared" si="0"/>
        <v/>
      </c>
      <c r="H25" s="191" t="str">
        <f t="shared" si="14"/>
        <v/>
      </c>
      <c r="I25" s="191">
        <f t="shared" si="1"/>
        <v>0</v>
      </c>
      <c r="J25" s="192" t="str">
        <f t="shared" si="2"/>
        <v/>
      </c>
      <c r="K25" s="81">
        <v>0</v>
      </c>
      <c r="L25" s="81">
        <v>0</v>
      </c>
      <c r="M25" s="193">
        <f t="shared" si="18"/>
        <v>0</v>
      </c>
      <c r="N25" s="81">
        <v>0</v>
      </c>
      <c r="O25" s="81">
        <v>0</v>
      </c>
      <c r="P25" s="193">
        <f t="shared" si="19"/>
        <v>0</v>
      </c>
      <c r="Q25" s="83">
        <v>0</v>
      </c>
      <c r="R25" s="83">
        <v>0</v>
      </c>
      <c r="S25" s="83">
        <v>0</v>
      </c>
      <c r="T25" s="157">
        <v>0</v>
      </c>
      <c r="U25" s="83">
        <v>0</v>
      </c>
      <c r="V25" s="84">
        <v>0</v>
      </c>
      <c r="W25" s="198">
        <f t="shared" si="3"/>
        <v>0</v>
      </c>
      <c r="X25" s="83">
        <v>0</v>
      </c>
      <c r="Y25" s="83">
        <v>0</v>
      </c>
      <c r="Z25" s="83">
        <v>0</v>
      </c>
      <c r="AA25" s="83">
        <v>0</v>
      </c>
      <c r="AB25" s="83">
        <v>0</v>
      </c>
      <c r="AC25" s="83">
        <v>0</v>
      </c>
      <c r="AD25" s="83">
        <v>0</v>
      </c>
      <c r="AE25" s="198">
        <f t="shared" si="15"/>
        <v>0</v>
      </c>
      <c r="AF25" s="198">
        <f t="shared" si="16"/>
        <v>0</v>
      </c>
      <c r="AG25" s="83">
        <v>0</v>
      </c>
      <c r="AI25" s="222">
        <f t="shared" si="20"/>
        <v>0</v>
      </c>
      <c r="AJ25" s="223">
        <f t="shared" si="4"/>
        <v>0</v>
      </c>
      <c r="AK25" s="226">
        <f t="shared" si="5"/>
        <v>0.01</v>
      </c>
      <c r="AL25" s="227">
        <f t="shared" si="21"/>
        <v>0</v>
      </c>
      <c r="AM25" s="224">
        <f t="shared" si="17"/>
        <v>0.25</v>
      </c>
      <c r="AN25" s="227">
        <f t="shared" si="6"/>
        <v>0</v>
      </c>
      <c r="AO25" s="227">
        <f t="shared" si="22"/>
        <v>0</v>
      </c>
      <c r="AP25" s="222">
        <f t="shared" si="7"/>
        <v>0</v>
      </c>
      <c r="AQ25" s="227">
        <f t="shared" si="8"/>
        <v>0</v>
      </c>
      <c r="AV25" s="159" t="e">
        <f t="shared" si="9"/>
        <v>#DIV/0!</v>
      </c>
      <c r="AW25" s="159" t="e">
        <f t="shared" si="10"/>
        <v>#DIV/0!</v>
      </c>
    </row>
    <row r="26" spans="1:49" s="7" customFormat="1" ht="16.5" customHeight="1">
      <c r="A26" s="65">
        <f t="shared" si="11"/>
        <v>2027</v>
      </c>
      <c r="B26" s="154">
        <v>0</v>
      </c>
      <c r="C26" s="154">
        <v>0</v>
      </c>
      <c r="D26" s="154">
        <v>0</v>
      </c>
      <c r="E26" s="190">
        <f t="shared" si="12"/>
        <v>0</v>
      </c>
      <c r="F26" s="193">
        <f t="shared" si="13"/>
        <v>0</v>
      </c>
      <c r="G26" s="191" t="str">
        <f t="shared" si="0"/>
        <v/>
      </c>
      <c r="H26" s="191" t="str">
        <f t="shared" si="14"/>
        <v/>
      </c>
      <c r="I26" s="191">
        <f t="shared" si="1"/>
        <v>0</v>
      </c>
      <c r="J26" s="192" t="str">
        <f t="shared" si="2"/>
        <v/>
      </c>
      <c r="K26" s="81">
        <v>0</v>
      </c>
      <c r="L26" s="81">
        <v>0</v>
      </c>
      <c r="M26" s="193">
        <f t="shared" si="18"/>
        <v>0</v>
      </c>
      <c r="N26" s="81">
        <v>0</v>
      </c>
      <c r="O26" s="81">
        <v>0</v>
      </c>
      <c r="P26" s="193">
        <f t="shared" si="19"/>
        <v>0</v>
      </c>
      <c r="Q26" s="83">
        <v>0</v>
      </c>
      <c r="R26" s="83">
        <v>0</v>
      </c>
      <c r="S26" s="83">
        <v>0</v>
      </c>
      <c r="T26" s="157">
        <v>0</v>
      </c>
      <c r="U26" s="83">
        <v>0</v>
      </c>
      <c r="V26" s="84">
        <v>0</v>
      </c>
      <c r="W26" s="198">
        <f t="shared" si="3"/>
        <v>0</v>
      </c>
      <c r="X26" s="83">
        <v>0</v>
      </c>
      <c r="Y26" s="83">
        <v>0</v>
      </c>
      <c r="Z26" s="83">
        <v>0</v>
      </c>
      <c r="AA26" s="83">
        <v>0</v>
      </c>
      <c r="AB26" s="83">
        <v>0</v>
      </c>
      <c r="AC26" s="83">
        <v>0</v>
      </c>
      <c r="AD26" s="83">
        <v>0</v>
      </c>
      <c r="AE26" s="198">
        <f t="shared" si="15"/>
        <v>0</v>
      </c>
      <c r="AF26" s="198">
        <f t="shared" si="16"/>
        <v>0</v>
      </c>
      <c r="AG26" s="83">
        <v>0</v>
      </c>
      <c r="AI26" s="222">
        <f t="shared" si="20"/>
        <v>0</v>
      </c>
      <c r="AJ26" s="223">
        <f t="shared" si="4"/>
        <v>0</v>
      </c>
      <c r="AK26" s="226">
        <f t="shared" si="5"/>
        <v>0.01</v>
      </c>
      <c r="AL26" s="227">
        <f t="shared" si="21"/>
        <v>0</v>
      </c>
      <c r="AM26" s="224">
        <f t="shared" si="17"/>
        <v>0.25</v>
      </c>
      <c r="AN26" s="227">
        <f t="shared" si="6"/>
        <v>0</v>
      </c>
      <c r="AO26" s="227">
        <f t="shared" si="22"/>
        <v>0</v>
      </c>
      <c r="AP26" s="222">
        <f t="shared" si="7"/>
        <v>0</v>
      </c>
      <c r="AQ26" s="227">
        <f t="shared" si="8"/>
        <v>0</v>
      </c>
      <c r="AV26" s="159" t="e">
        <f t="shared" si="9"/>
        <v>#DIV/0!</v>
      </c>
      <c r="AW26" s="159" t="e">
        <f t="shared" si="10"/>
        <v>#DIV/0!</v>
      </c>
    </row>
    <row r="27" spans="1:49" s="7" customFormat="1" ht="16.5" customHeight="1">
      <c r="A27" s="65">
        <f t="shared" si="11"/>
        <v>2028</v>
      </c>
      <c r="B27" s="154">
        <v>0</v>
      </c>
      <c r="C27" s="154">
        <v>0</v>
      </c>
      <c r="D27" s="154">
        <v>0</v>
      </c>
      <c r="E27" s="190">
        <f t="shared" si="12"/>
        <v>0</v>
      </c>
      <c r="F27" s="193">
        <f t="shared" si="13"/>
        <v>0</v>
      </c>
      <c r="G27" s="191" t="str">
        <f t="shared" si="0"/>
        <v/>
      </c>
      <c r="H27" s="191" t="str">
        <f t="shared" si="14"/>
        <v/>
      </c>
      <c r="I27" s="191">
        <f t="shared" si="1"/>
        <v>0</v>
      </c>
      <c r="J27" s="192" t="str">
        <f t="shared" si="2"/>
        <v/>
      </c>
      <c r="K27" s="81">
        <v>0</v>
      </c>
      <c r="L27" s="81">
        <v>0</v>
      </c>
      <c r="M27" s="193">
        <f t="shared" si="18"/>
        <v>0</v>
      </c>
      <c r="N27" s="81">
        <v>0</v>
      </c>
      <c r="O27" s="81">
        <v>0</v>
      </c>
      <c r="P27" s="193">
        <f t="shared" si="19"/>
        <v>0</v>
      </c>
      <c r="Q27" s="83">
        <v>0</v>
      </c>
      <c r="R27" s="83">
        <v>0</v>
      </c>
      <c r="S27" s="83">
        <v>0</v>
      </c>
      <c r="T27" s="157">
        <v>0</v>
      </c>
      <c r="U27" s="83">
        <v>0</v>
      </c>
      <c r="V27" s="84">
        <v>0</v>
      </c>
      <c r="W27" s="198">
        <f t="shared" si="3"/>
        <v>0</v>
      </c>
      <c r="X27" s="83">
        <v>0</v>
      </c>
      <c r="Y27" s="83">
        <v>0</v>
      </c>
      <c r="Z27" s="83">
        <v>0</v>
      </c>
      <c r="AA27" s="83">
        <v>0</v>
      </c>
      <c r="AB27" s="83">
        <v>0</v>
      </c>
      <c r="AC27" s="83">
        <v>0</v>
      </c>
      <c r="AD27" s="83">
        <v>0</v>
      </c>
      <c r="AE27" s="198">
        <f t="shared" si="15"/>
        <v>0</v>
      </c>
      <c r="AF27" s="198">
        <f t="shared" si="16"/>
        <v>0</v>
      </c>
      <c r="AG27" s="83">
        <v>0</v>
      </c>
      <c r="AI27" s="222">
        <f t="shared" si="20"/>
        <v>0</v>
      </c>
      <c r="AJ27" s="223">
        <f t="shared" si="4"/>
        <v>0</v>
      </c>
      <c r="AK27" s="226">
        <f t="shared" si="5"/>
        <v>0.01</v>
      </c>
      <c r="AL27" s="227">
        <f t="shared" si="21"/>
        <v>0</v>
      </c>
      <c r="AM27" s="224">
        <f t="shared" si="17"/>
        <v>0.25</v>
      </c>
      <c r="AN27" s="227">
        <f t="shared" si="6"/>
        <v>0</v>
      </c>
      <c r="AO27" s="227">
        <f t="shared" si="22"/>
        <v>0</v>
      </c>
      <c r="AP27" s="222">
        <f t="shared" si="7"/>
        <v>0</v>
      </c>
      <c r="AQ27" s="227">
        <f t="shared" si="8"/>
        <v>0</v>
      </c>
      <c r="AV27" s="159" t="e">
        <f t="shared" si="9"/>
        <v>#DIV/0!</v>
      </c>
      <c r="AW27" s="159" t="e">
        <f t="shared" si="10"/>
        <v>#DIV/0!</v>
      </c>
    </row>
    <row r="28" spans="1:49" s="7" customFormat="1" ht="16.5" customHeight="1">
      <c r="A28" s="65">
        <f t="shared" si="11"/>
        <v>2029</v>
      </c>
      <c r="B28" s="154">
        <v>0</v>
      </c>
      <c r="C28" s="154">
        <v>0</v>
      </c>
      <c r="D28" s="154">
        <v>0</v>
      </c>
      <c r="E28" s="190">
        <f t="shared" si="12"/>
        <v>0</v>
      </c>
      <c r="F28" s="193">
        <f t="shared" si="13"/>
        <v>0</v>
      </c>
      <c r="G28" s="191" t="str">
        <f t="shared" si="0"/>
        <v/>
      </c>
      <c r="H28" s="191" t="str">
        <f t="shared" si="14"/>
        <v/>
      </c>
      <c r="I28" s="191">
        <f t="shared" si="1"/>
        <v>0</v>
      </c>
      <c r="J28" s="192" t="str">
        <f t="shared" si="2"/>
        <v/>
      </c>
      <c r="K28" s="81">
        <v>0</v>
      </c>
      <c r="L28" s="81">
        <v>0</v>
      </c>
      <c r="M28" s="193">
        <f t="shared" si="18"/>
        <v>0</v>
      </c>
      <c r="N28" s="81">
        <v>0</v>
      </c>
      <c r="O28" s="81">
        <v>0</v>
      </c>
      <c r="P28" s="193">
        <f t="shared" si="19"/>
        <v>0</v>
      </c>
      <c r="Q28" s="83">
        <v>0</v>
      </c>
      <c r="R28" s="83">
        <v>0</v>
      </c>
      <c r="S28" s="83">
        <v>0</v>
      </c>
      <c r="T28" s="157">
        <v>0</v>
      </c>
      <c r="U28" s="83">
        <v>0</v>
      </c>
      <c r="V28" s="84">
        <v>0</v>
      </c>
      <c r="W28" s="198">
        <f t="shared" si="3"/>
        <v>0</v>
      </c>
      <c r="X28" s="83">
        <v>0</v>
      </c>
      <c r="Y28" s="83">
        <v>0</v>
      </c>
      <c r="Z28" s="83">
        <v>0</v>
      </c>
      <c r="AA28" s="83">
        <v>0</v>
      </c>
      <c r="AB28" s="83">
        <v>0</v>
      </c>
      <c r="AC28" s="83">
        <v>0</v>
      </c>
      <c r="AD28" s="83">
        <v>0</v>
      </c>
      <c r="AE28" s="198">
        <f t="shared" si="15"/>
        <v>0</v>
      </c>
      <c r="AF28" s="198">
        <f t="shared" si="16"/>
        <v>0</v>
      </c>
      <c r="AG28" s="83">
        <v>0</v>
      </c>
      <c r="AI28" s="222">
        <f t="shared" si="20"/>
        <v>0</v>
      </c>
      <c r="AJ28" s="223">
        <f t="shared" si="4"/>
        <v>0</v>
      </c>
      <c r="AK28" s="226">
        <f t="shared" si="5"/>
        <v>0.01</v>
      </c>
      <c r="AL28" s="227">
        <f t="shared" si="21"/>
        <v>0</v>
      </c>
      <c r="AM28" s="224">
        <f t="shared" si="17"/>
        <v>0.25</v>
      </c>
      <c r="AN28" s="227">
        <f t="shared" si="6"/>
        <v>0</v>
      </c>
      <c r="AO28" s="227">
        <f t="shared" si="22"/>
        <v>0</v>
      </c>
      <c r="AP28" s="222">
        <f t="shared" si="7"/>
        <v>0</v>
      </c>
      <c r="AQ28" s="227">
        <f t="shared" si="8"/>
        <v>0</v>
      </c>
      <c r="AV28" s="159" t="e">
        <f t="shared" si="9"/>
        <v>#DIV/0!</v>
      </c>
      <c r="AW28" s="159" t="e">
        <f t="shared" si="10"/>
        <v>#DIV/0!</v>
      </c>
    </row>
    <row r="29" spans="1:49" s="7" customFormat="1" ht="16.5" customHeight="1">
      <c r="A29" s="65">
        <f t="shared" si="11"/>
        <v>2030</v>
      </c>
      <c r="B29" s="154">
        <v>0</v>
      </c>
      <c r="C29" s="154">
        <v>0</v>
      </c>
      <c r="D29" s="154">
        <v>0</v>
      </c>
      <c r="E29" s="190">
        <f t="shared" si="12"/>
        <v>0</v>
      </c>
      <c r="F29" s="193">
        <f t="shared" si="13"/>
        <v>0</v>
      </c>
      <c r="G29" s="191" t="str">
        <f t="shared" si="0"/>
        <v/>
      </c>
      <c r="H29" s="191" t="str">
        <f t="shared" si="14"/>
        <v/>
      </c>
      <c r="I29" s="191">
        <f t="shared" si="1"/>
        <v>0</v>
      </c>
      <c r="J29" s="192" t="str">
        <f t="shared" si="2"/>
        <v/>
      </c>
      <c r="K29" s="81">
        <v>0</v>
      </c>
      <c r="L29" s="81">
        <v>0</v>
      </c>
      <c r="M29" s="193">
        <f t="shared" si="18"/>
        <v>0</v>
      </c>
      <c r="N29" s="81">
        <v>0</v>
      </c>
      <c r="O29" s="81">
        <v>0</v>
      </c>
      <c r="P29" s="193">
        <f t="shared" si="19"/>
        <v>0</v>
      </c>
      <c r="Q29" s="83">
        <v>0</v>
      </c>
      <c r="R29" s="83">
        <v>0</v>
      </c>
      <c r="S29" s="83">
        <v>0</v>
      </c>
      <c r="T29" s="157">
        <v>0</v>
      </c>
      <c r="U29" s="83">
        <v>0</v>
      </c>
      <c r="V29" s="84">
        <v>0</v>
      </c>
      <c r="W29" s="198">
        <f t="shared" si="3"/>
        <v>0</v>
      </c>
      <c r="X29" s="83">
        <v>0</v>
      </c>
      <c r="Y29" s="83">
        <v>0</v>
      </c>
      <c r="Z29" s="83">
        <v>0</v>
      </c>
      <c r="AA29" s="83">
        <v>0</v>
      </c>
      <c r="AB29" s="83">
        <v>0</v>
      </c>
      <c r="AC29" s="83">
        <v>0</v>
      </c>
      <c r="AD29" s="83">
        <v>0</v>
      </c>
      <c r="AE29" s="198">
        <f t="shared" si="15"/>
        <v>0</v>
      </c>
      <c r="AF29" s="198">
        <f t="shared" si="16"/>
        <v>0</v>
      </c>
      <c r="AG29" s="83">
        <v>0</v>
      </c>
      <c r="AI29" s="222">
        <f t="shared" si="20"/>
        <v>0</v>
      </c>
      <c r="AJ29" s="223">
        <f t="shared" si="4"/>
        <v>0</v>
      </c>
      <c r="AK29" s="226">
        <f t="shared" si="5"/>
        <v>0.01</v>
      </c>
      <c r="AL29" s="227">
        <f t="shared" si="21"/>
        <v>0</v>
      </c>
      <c r="AM29" s="224">
        <f t="shared" si="17"/>
        <v>0.25</v>
      </c>
      <c r="AN29" s="227">
        <f t="shared" si="6"/>
        <v>0</v>
      </c>
      <c r="AO29" s="227">
        <f t="shared" si="22"/>
        <v>0</v>
      </c>
      <c r="AP29" s="222">
        <f t="shared" si="7"/>
        <v>0</v>
      </c>
      <c r="AQ29" s="227">
        <f t="shared" si="8"/>
        <v>0</v>
      </c>
      <c r="AV29" s="159" t="e">
        <f t="shared" si="9"/>
        <v>#DIV/0!</v>
      </c>
      <c r="AW29" s="159" t="e">
        <f t="shared" si="10"/>
        <v>#DIV/0!</v>
      </c>
    </row>
    <row r="30" spans="1:49" s="7" customFormat="1" ht="16.5" customHeight="1">
      <c r="A30" s="65">
        <f t="shared" si="11"/>
        <v>2031</v>
      </c>
      <c r="B30" s="154">
        <v>0</v>
      </c>
      <c r="C30" s="154">
        <v>0</v>
      </c>
      <c r="D30" s="154">
        <v>0</v>
      </c>
      <c r="E30" s="190">
        <f t="shared" si="12"/>
        <v>0</v>
      </c>
      <c r="F30" s="193">
        <f t="shared" si="13"/>
        <v>0</v>
      </c>
      <c r="G30" s="191" t="str">
        <f t="shared" si="0"/>
        <v/>
      </c>
      <c r="H30" s="191" t="str">
        <f t="shared" si="14"/>
        <v/>
      </c>
      <c r="I30" s="191">
        <f t="shared" si="1"/>
        <v>0</v>
      </c>
      <c r="J30" s="192" t="str">
        <f t="shared" si="2"/>
        <v/>
      </c>
      <c r="K30" s="81">
        <v>0</v>
      </c>
      <c r="L30" s="81">
        <v>0</v>
      </c>
      <c r="M30" s="193">
        <f t="shared" si="18"/>
        <v>0</v>
      </c>
      <c r="N30" s="81">
        <v>0</v>
      </c>
      <c r="O30" s="81">
        <v>0</v>
      </c>
      <c r="P30" s="193">
        <f t="shared" si="19"/>
        <v>0</v>
      </c>
      <c r="Q30" s="83">
        <v>0</v>
      </c>
      <c r="R30" s="83">
        <v>0</v>
      </c>
      <c r="S30" s="83">
        <v>0</v>
      </c>
      <c r="T30" s="157">
        <v>0</v>
      </c>
      <c r="U30" s="83">
        <v>0</v>
      </c>
      <c r="V30" s="84">
        <v>0</v>
      </c>
      <c r="W30" s="198">
        <f t="shared" si="3"/>
        <v>0</v>
      </c>
      <c r="X30" s="83">
        <v>0</v>
      </c>
      <c r="Y30" s="83">
        <v>0</v>
      </c>
      <c r="Z30" s="83">
        <v>0</v>
      </c>
      <c r="AA30" s="83">
        <v>0</v>
      </c>
      <c r="AB30" s="83">
        <v>0</v>
      </c>
      <c r="AC30" s="83">
        <v>0</v>
      </c>
      <c r="AD30" s="83">
        <v>0</v>
      </c>
      <c r="AE30" s="198">
        <f t="shared" si="15"/>
        <v>0</v>
      </c>
      <c r="AF30" s="198">
        <f t="shared" si="16"/>
        <v>0</v>
      </c>
      <c r="AG30" s="83">
        <v>0</v>
      </c>
      <c r="AI30" s="222">
        <f t="shared" si="20"/>
        <v>0</v>
      </c>
      <c r="AJ30" s="223">
        <f t="shared" si="4"/>
        <v>0</v>
      </c>
      <c r="AK30" s="226">
        <f t="shared" si="5"/>
        <v>0.01</v>
      </c>
      <c r="AL30" s="227">
        <f t="shared" si="21"/>
        <v>0</v>
      </c>
      <c r="AM30" s="224">
        <f t="shared" si="17"/>
        <v>0.25</v>
      </c>
      <c r="AN30" s="227">
        <f t="shared" si="6"/>
        <v>0</v>
      </c>
      <c r="AO30" s="227">
        <f t="shared" si="22"/>
        <v>0</v>
      </c>
      <c r="AP30" s="222">
        <f t="shared" si="7"/>
        <v>0</v>
      </c>
      <c r="AQ30" s="227">
        <f t="shared" si="8"/>
        <v>0</v>
      </c>
      <c r="AV30" s="159" t="e">
        <f t="shared" si="9"/>
        <v>#DIV/0!</v>
      </c>
      <c r="AW30" s="159" t="e">
        <f t="shared" si="10"/>
        <v>#DIV/0!</v>
      </c>
    </row>
    <row r="31" spans="1:49" s="7" customFormat="1" ht="16.5" customHeight="1">
      <c r="A31" s="65">
        <f t="shared" si="11"/>
        <v>2032</v>
      </c>
      <c r="B31" s="154">
        <v>0</v>
      </c>
      <c r="C31" s="154">
        <v>0</v>
      </c>
      <c r="D31" s="154">
        <v>0</v>
      </c>
      <c r="E31" s="190">
        <f t="shared" si="12"/>
        <v>0</v>
      </c>
      <c r="F31" s="193">
        <f t="shared" si="13"/>
        <v>0</v>
      </c>
      <c r="G31" s="191" t="str">
        <f t="shared" si="0"/>
        <v/>
      </c>
      <c r="H31" s="191" t="str">
        <f t="shared" si="14"/>
        <v/>
      </c>
      <c r="I31" s="191">
        <f t="shared" si="1"/>
        <v>0</v>
      </c>
      <c r="J31" s="192" t="str">
        <f t="shared" si="2"/>
        <v/>
      </c>
      <c r="K31" s="81">
        <v>0</v>
      </c>
      <c r="L31" s="81">
        <v>0</v>
      </c>
      <c r="M31" s="193">
        <f t="shared" si="18"/>
        <v>0</v>
      </c>
      <c r="N31" s="81">
        <v>0</v>
      </c>
      <c r="O31" s="81">
        <v>0</v>
      </c>
      <c r="P31" s="193">
        <f t="shared" si="19"/>
        <v>0</v>
      </c>
      <c r="Q31" s="83">
        <v>0</v>
      </c>
      <c r="R31" s="83">
        <v>0</v>
      </c>
      <c r="S31" s="83">
        <v>0</v>
      </c>
      <c r="T31" s="157">
        <v>0</v>
      </c>
      <c r="U31" s="83">
        <v>0</v>
      </c>
      <c r="V31" s="84">
        <v>0</v>
      </c>
      <c r="W31" s="198">
        <f t="shared" si="3"/>
        <v>0</v>
      </c>
      <c r="X31" s="83">
        <v>0</v>
      </c>
      <c r="Y31" s="83">
        <v>0</v>
      </c>
      <c r="Z31" s="83">
        <v>0</v>
      </c>
      <c r="AA31" s="83">
        <v>0</v>
      </c>
      <c r="AB31" s="83">
        <v>0</v>
      </c>
      <c r="AC31" s="83">
        <v>0</v>
      </c>
      <c r="AD31" s="83">
        <v>0</v>
      </c>
      <c r="AE31" s="198">
        <f t="shared" si="15"/>
        <v>0</v>
      </c>
      <c r="AF31" s="198">
        <f t="shared" si="16"/>
        <v>0</v>
      </c>
      <c r="AG31" s="83">
        <v>0</v>
      </c>
      <c r="AI31" s="222">
        <f t="shared" si="20"/>
        <v>0</v>
      </c>
      <c r="AJ31" s="223">
        <f t="shared" si="4"/>
        <v>0</v>
      </c>
      <c r="AK31" s="226">
        <f t="shared" si="5"/>
        <v>0.01</v>
      </c>
      <c r="AL31" s="227">
        <f t="shared" si="21"/>
        <v>0</v>
      </c>
      <c r="AM31" s="224">
        <f t="shared" si="17"/>
        <v>0.25</v>
      </c>
      <c r="AN31" s="227">
        <f t="shared" si="6"/>
        <v>0</v>
      </c>
      <c r="AO31" s="227">
        <f t="shared" si="22"/>
        <v>0</v>
      </c>
      <c r="AP31" s="222">
        <f t="shared" si="7"/>
        <v>0</v>
      </c>
      <c r="AQ31" s="227">
        <f t="shared" si="8"/>
        <v>0</v>
      </c>
      <c r="AV31" s="159" t="e">
        <f t="shared" si="9"/>
        <v>#DIV/0!</v>
      </c>
      <c r="AW31" s="159" t="e">
        <f t="shared" si="10"/>
        <v>#DIV/0!</v>
      </c>
    </row>
    <row r="32" spans="1:49" s="7" customFormat="1" ht="16.5" customHeight="1">
      <c r="A32" s="65">
        <f t="shared" si="11"/>
        <v>2033</v>
      </c>
      <c r="B32" s="154">
        <v>0</v>
      </c>
      <c r="C32" s="154">
        <v>0</v>
      </c>
      <c r="D32" s="154">
        <v>0</v>
      </c>
      <c r="E32" s="190">
        <f t="shared" si="12"/>
        <v>0</v>
      </c>
      <c r="F32" s="193">
        <f t="shared" si="13"/>
        <v>0</v>
      </c>
      <c r="G32" s="191" t="str">
        <f t="shared" si="0"/>
        <v/>
      </c>
      <c r="H32" s="191" t="str">
        <f t="shared" si="14"/>
        <v/>
      </c>
      <c r="I32" s="191">
        <f t="shared" si="1"/>
        <v>0</v>
      </c>
      <c r="J32" s="192" t="str">
        <f t="shared" si="2"/>
        <v/>
      </c>
      <c r="K32" s="81">
        <v>0</v>
      </c>
      <c r="L32" s="81">
        <v>0</v>
      </c>
      <c r="M32" s="193">
        <f t="shared" si="18"/>
        <v>0</v>
      </c>
      <c r="N32" s="81">
        <v>0</v>
      </c>
      <c r="O32" s="81">
        <v>0</v>
      </c>
      <c r="P32" s="193">
        <f t="shared" si="19"/>
        <v>0</v>
      </c>
      <c r="Q32" s="83">
        <v>0</v>
      </c>
      <c r="R32" s="83">
        <v>0</v>
      </c>
      <c r="S32" s="83">
        <v>0</v>
      </c>
      <c r="T32" s="157">
        <v>0</v>
      </c>
      <c r="U32" s="83">
        <v>0</v>
      </c>
      <c r="V32" s="84">
        <v>0</v>
      </c>
      <c r="W32" s="198">
        <f t="shared" si="3"/>
        <v>0</v>
      </c>
      <c r="X32" s="83">
        <v>0</v>
      </c>
      <c r="Y32" s="83">
        <v>0</v>
      </c>
      <c r="Z32" s="83">
        <v>0</v>
      </c>
      <c r="AA32" s="83">
        <v>0</v>
      </c>
      <c r="AB32" s="83">
        <v>0</v>
      </c>
      <c r="AC32" s="83">
        <v>0</v>
      </c>
      <c r="AD32" s="83">
        <v>0</v>
      </c>
      <c r="AE32" s="198">
        <f t="shared" si="15"/>
        <v>0</v>
      </c>
      <c r="AF32" s="198">
        <f t="shared" si="16"/>
        <v>0</v>
      </c>
      <c r="AG32" s="83">
        <v>0</v>
      </c>
      <c r="AI32" s="222">
        <f t="shared" si="20"/>
        <v>0</v>
      </c>
      <c r="AJ32" s="223">
        <f t="shared" si="4"/>
        <v>0</v>
      </c>
      <c r="AK32" s="226">
        <f t="shared" si="5"/>
        <v>0.01</v>
      </c>
      <c r="AL32" s="227">
        <f t="shared" si="21"/>
        <v>0</v>
      </c>
      <c r="AM32" s="224">
        <f t="shared" si="17"/>
        <v>0.25</v>
      </c>
      <c r="AN32" s="227">
        <f t="shared" si="6"/>
        <v>0</v>
      </c>
      <c r="AO32" s="227">
        <f t="shared" si="22"/>
        <v>0</v>
      </c>
      <c r="AP32" s="222">
        <f t="shared" si="7"/>
        <v>0</v>
      </c>
      <c r="AQ32" s="227">
        <f t="shared" si="8"/>
        <v>0</v>
      </c>
      <c r="AV32" s="159" t="e">
        <f t="shared" si="9"/>
        <v>#DIV/0!</v>
      </c>
      <c r="AW32" s="159" t="e">
        <f t="shared" si="10"/>
        <v>#DIV/0!</v>
      </c>
    </row>
    <row r="33" spans="1:49" s="7" customFormat="1" ht="16.5" customHeight="1">
      <c r="A33" s="65">
        <f t="shared" si="11"/>
        <v>2034</v>
      </c>
      <c r="B33" s="154">
        <v>0</v>
      </c>
      <c r="C33" s="154">
        <v>0</v>
      </c>
      <c r="D33" s="154">
        <v>0</v>
      </c>
      <c r="E33" s="190">
        <f t="shared" si="12"/>
        <v>0</v>
      </c>
      <c r="F33" s="193">
        <f t="shared" si="13"/>
        <v>0</v>
      </c>
      <c r="G33" s="191" t="str">
        <f t="shared" si="0"/>
        <v/>
      </c>
      <c r="H33" s="191" t="str">
        <f t="shared" si="14"/>
        <v/>
      </c>
      <c r="I33" s="191">
        <f t="shared" si="1"/>
        <v>0</v>
      </c>
      <c r="J33" s="192" t="str">
        <f t="shared" si="2"/>
        <v/>
      </c>
      <c r="K33" s="81">
        <v>0</v>
      </c>
      <c r="L33" s="81">
        <v>0</v>
      </c>
      <c r="M33" s="193">
        <f t="shared" si="18"/>
        <v>0</v>
      </c>
      <c r="N33" s="81">
        <v>0</v>
      </c>
      <c r="O33" s="81">
        <v>0</v>
      </c>
      <c r="P33" s="193">
        <f t="shared" si="19"/>
        <v>0</v>
      </c>
      <c r="Q33" s="83">
        <v>0</v>
      </c>
      <c r="R33" s="83">
        <v>0</v>
      </c>
      <c r="S33" s="83">
        <v>0</v>
      </c>
      <c r="T33" s="157">
        <v>0</v>
      </c>
      <c r="U33" s="83">
        <v>0</v>
      </c>
      <c r="V33" s="84">
        <v>0</v>
      </c>
      <c r="W33" s="198">
        <f t="shared" si="3"/>
        <v>0</v>
      </c>
      <c r="X33" s="83">
        <v>0</v>
      </c>
      <c r="Y33" s="83">
        <v>0</v>
      </c>
      <c r="Z33" s="83">
        <v>0</v>
      </c>
      <c r="AA33" s="83">
        <v>0</v>
      </c>
      <c r="AB33" s="83">
        <v>0</v>
      </c>
      <c r="AC33" s="83">
        <v>0</v>
      </c>
      <c r="AD33" s="83">
        <v>0</v>
      </c>
      <c r="AE33" s="198">
        <f t="shared" si="15"/>
        <v>0</v>
      </c>
      <c r="AF33" s="198">
        <f t="shared" si="16"/>
        <v>0</v>
      </c>
      <c r="AG33" s="83">
        <v>0</v>
      </c>
      <c r="AI33" s="222">
        <f t="shared" si="20"/>
        <v>0</v>
      </c>
      <c r="AJ33" s="223">
        <f t="shared" si="4"/>
        <v>0</v>
      </c>
      <c r="AK33" s="226">
        <f t="shared" si="5"/>
        <v>0.01</v>
      </c>
      <c r="AL33" s="227">
        <f t="shared" si="21"/>
        <v>0</v>
      </c>
      <c r="AM33" s="224">
        <f t="shared" si="17"/>
        <v>0.25</v>
      </c>
      <c r="AN33" s="227">
        <f t="shared" si="6"/>
        <v>0</v>
      </c>
      <c r="AO33" s="227">
        <f t="shared" si="22"/>
        <v>0</v>
      </c>
      <c r="AP33" s="222">
        <f t="shared" si="7"/>
        <v>0</v>
      </c>
      <c r="AQ33" s="227">
        <f t="shared" si="8"/>
        <v>0</v>
      </c>
      <c r="AV33" s="159" t="e">
        <f t="shared" si="9"/>
        <v>#DIV/0!</v>
      </c>
      <c r="AW33" s="159" t="e">
        <f t="shared" si="10"/>
        <v>#DIV/0!</v>
      </c>
    </row>
    <row r="34" spans="1:49" s="7" customFormat="1" ht="16.5" customHeight="1">
      <c r="A34" s="65">
        <f t="shared" si="11"/>
        <v>2035</v>
      </c>
      <c r="B34" s="154">
        <v>0</v>
      </c>
      <c r="C34" s="154">
        <v>0</v>
      </c>
      <c r="D34" s="154">
        <v>0</v>
      </c>
      <c r="E34" s="190">
        <f t="shared" si="12"/>
        <v>0</v>
      </c>
      <c r="F34" s="193">
        <f t="shared" si="13"/>
        <v>0</v>
      </c>
      <c r="G34" s="191" t="str">
        <f t="shared" si="0"/>
        <v/>
      </c>
      <c r="H34" s="191" t="str">
        <f t="shared" si="14"/>
        <v/>
      </c>
      <c r="I34" s="191">
        <f t="shared" si="1"/>
        <v>0</v>
      </c>
      <c r="J34" s="192" t="str">
        <f t="shared" si="2"/>
        <v/>
      </c>
      <c r="K34" s="81">
        <v>0</v>
      </c>
      <c r="L34" s="81">
        <v>0</v>
      </c>
      <c r="M34" s="193">
        <f t="shared" si="18"/>
        <v>0</v>
      </c>
      <c r="N34" s="81">
        <v>0</v>
      </c>
      <c r="O34" s="81">
        <v>0</v>
      </c>
      <c r="P34" s="193">
        <f t="shared" si="19"/>
        <v>0</v>
      </c>
      <c r="Q34" s="83">
        <v>0</v>
      </c>
      <c r="R34" s="83">
        <v>0</v>
      </c>
      <c r="S34" s="83">
        <v>0</v>
      </c>
      <c r="T34" s="157">
        <v>0</v>
      </c>
      <c r="U34" s="83">
        <v>0</v>
      </c>
      <c r="V34" s="84">
        <v>0</v>
      </c>
      <c r="W34" s="198">
        <f t="shared" si="3"/>
        <v>0</v>
      </c>
      <c r="X34" s="83">
        <v>0</v>
      </c>
      <c r="Y34" s="83">
        <v>0</v>
      </c>
      <c r="Z34" s="83">
        <v>0</v>
      </c>
      <c r="AA34" s="83">
        <v>0</v>
      </c>
      <c r="AB34" s="83">
        <v>0</v>
      </c>
      <c r="AC34" s="83">
        <v>0</v>
      </c>
      <c r="AD34" s="83">
        <v>0</v>
      </c>
      <c r="AE34" s="198">
        <f t="shared" si="15"/>
        <v>0</v>
      </c>
      <c r="AF34" s="198">
        <f t="shared" si="16"/>
        <v>0</v>
      </c>
      <c r="AG34" s="83">
        <v>0</v>
      </c>
      <c r="AI34" s="222">
        <f t="shared" si="20"/>
        <v>0</v>
      </c>
      <c r="AJ34" s="223">
        <f t="shared" si="4"/>
        <v>0</v>
      </c>
      <c r="AK34" s="226">
        <f t="shared" si="5"/>
        <v>0.01</v>
      </c>
      <c r="AL34" s="227">
        <f t="shared" si="21"/>
        <v>0</v>
      </c>
      <c r="AM34" s="224">
        <f t="shared" si="17"/>
        <v>0.25</v>
      </c>
      <c r="AN34" s="227">
        <f t="shared" si="6"/>
        <v>0</v>
      </c>
      <c r="AO34" s="227">
        <f t="shared" si="22"/>
        <v>0</v>
      </c>
      <c r="AP34" s="222">
        <f t="shared" si="7"/>
        <v>0</v>
      </c>
      <c r="AQ34" s="227">
        <f t="shared" si="8"/>
        <v>0</v>
      </c>
      <c r="AV34" s="159" t="e">
        <f t="shared" si="9"/>
        <v>#DIV/0!</v>
      </c>
      <c r="AW34" s="159" t="e">
        <f t="shared" si="10"/>
        <v>#DIV/0!</v>
      </c>
    </row>
    <row r="35" spans="1:49" s="7" customFormat="1" ht="16.5" customHeight="1">
      <c r="A35" s="65">
        <f t="shared" si="11"/>
        <v>2036</v>
      </c>
      <c r="B35" s="154">
        <v>0</v>
      </c>
      <c r="C35" s="154">
        <v>0</v>
      </c>
      <c r="D35" s="154">
        <v>0</v>
      </c>
      <c r="E35" s="190">
        <f t="shared" si="12"/>
        <v>0</v>
      </c>
      <c r="F35" s="193">
        <f t="shared" si="13"/>
        <v>0</v>
      </c>
      <c r="G35" s="191" t="str">
        <f t="shared" si="0"/>
        <v/>
      </c>
      <c r="H35" s="191" t="str">
        <f t="shared" si="14"/>
        <v/>
      </c>
      <c r="I35" s="191">
        <f t="shared" si="1"/>
        <v>0</v>
      </c>
      <c r="J35" s="192" t="str">
        <f t="shared" si="2"/>
        <v/>
      </c>
      <c r="K35" s="81">
        <v>0</v>
      </c>
      <c r="L35" s="81">
        <v>0</v>
      </c>
      <c r="M35" s="193">
        <f t="shared" si="18"/>
        <v>0</v>
      </c>
      <c r="N35" s="81">
        <v>0</v>
      </c>
      <c r="O35" s="81">
        <v>0</v>
      </c>
      <c r="P35" s="193">
        <f t="shared" si="19"/>
        <v>0</v>
      </c>
      <c r="Q35" s="83">
        <v>0</v>
      </c>
      <c r="R35" s="83">
        <v>0</v>
      </c>
      <c r="S35" s="83">
        <v>0</v>
      </c>
      <c r="T35" s="157">
        <v>0</v>
      </c>
      <c r="U35" s="83">
        <v>0</v>
      </c>
      <c r="V35" s="84">
        <v>0</v>
      </c>
      <c r="W35" s="198">
        <f t="shared" si="3"/>
        <v>0</v>
      </c>
      <c r="X35" s="83">
        <v>0</v>
      </c>
      <c r="Y35" s="83">
        <v>0</v>
      </c>
      <c r="Z35" s="83">
        <v>0</v>
      </c>
      <c r="AA35" s="83">
        <v>0</v>
      </c>
      <c r="AB35" s="83">
        <v>0</v>
      </c>
      <c r="AC35" s="83">
        <v>0</v>
      </c>
      <c r="AD35" s="83">
        <v>0</v>
      </c>
      <c r="AE35" s="198">
        <f t="shared" si="15"/>
        <v>0</v>
      </c>
      <c r="AF35" s="198">
        <f t="shared" si="16"/>
        <v>0</v>
      </c>
      <c r="AG35" s="83">
        <v>0</v>
      </c>
      <c r="AI35" s="222">
        <f t="shared" si="20"/>
        <v>0</v>
      </c>
      <c r="AJ35" s="223">
        <f t="shared" si="4"/>
        <v>0</v>
      </c>
      <c r="AK35" s="226">
        <f t="shared" si="5"/>
        <v>0.01</v>
      </c>
      <c r="AL35" s="227">
        <f t="shared" si="21"/>
        <v>0</v>
      </c>
      <c r="AM35" s="224">
        <f t="shared" si="17"/>
        <v>0.25</v>
      </c>
      <c r="AN35" s="227">
        <f t="shared" si="6"/>
        <v>0</v>
      </c>
      <c r="AO35" s="227">
        <f t="shared" si="22"/>
        <v>0</v>
      </c>
      <c r="AP35" s="222">
        <f t="shared" si="7"/>
        <v>0</v>
      </c>
      <c r="AQ35" s="227">
        <f t="shared" si="8"/>
        <v>0</v>
      </c>
      <c r="AV35" s="159" t="e">
        <f t="shared" si="9"/>
        <v>#DIV/0!</v>
      </c>
      <c r="AW35" s="159" t="e">
        <f t="shared" si="10"/>
        <v>#DIV/0!</v>
      </c>
    </row>
    <row r="36" spans="1:49" s="7" customFormat="1" ht="16.5" customHeight="1">
      <c r="A36" s="65">
        <f t="shared" si="11"/>
        <v>2037</v>
      </c>
      <c r="B36" s="154">
        <v>0</v>
      </c>
      <c r="C36" s="154">
        <v>0</v>
      </c>
      <c r="D36" s="154">
        <v>0</v>
      </c>
      <c r="E36" s="190">
        <f t="shared" si="12"/>
        <v>0</v>
      </c>
      <c r="F36" s="193">
        <f t="shared" si="13"/>
        <v>0</v>
      </c>
      <c r="G36" s="191" t="str">
        <f t="shared" si="0"/>
        <v/>
      </c>
      <c r="H36" s="191" t="str">
        <f t="shared" si="14"/>
        <v/>
      </c>
      <c r="I36" s="191">
        <f t="shared" si="1"/>
        <v>0</v>
      </c>
      <c r="J36" s="192" t="str">
        <f t="shared" si="2"/>
        <v/>
      </c>
      <c r="K36" s="81">
        <v>0</v>
      </c>
      <c r="L36" s="81">
        <v>0</v>
      </c>
      <c r="M36" s="193">
        <f t="shared" si="18"/>
        <v>0</v>
      </c>
      <c r="N36" s="81">
        <v>0</v>
      </c>
      <c r="O36" s="81">
        <v>0</v>
      </c>
      <c r="P36" s="193">
        <f t="shared" si="19"/>
        <v>0</v>
      </c>
      <c r="Q36" s="83">
        <v>0</v>
      </c>
      <c r="R36" s="83">
        <v>0</v>
      </c>
      <c r="S36" s="83">
        <v>0</v>
      </c>
      <c r="T36" s="157">
        <v>0</v>
      </c>
      <c r="U36" s="83">
        <v>0</v>
      </c>
      <c r="V36" s="84">
        <v>0</v>
      </c>
      <c r="W36" s="198">
        <f t="shared" si="3"/>
        <v>0</v>
      </c>
      <c r="X36" s="83">
        <v>0</v>
      </c>
      <c r="Y36" s="83">
        <v>0</v>
      </c>
      <c r="Z36" s="83">
        <v>0</v>
      </c>
      <c r="AA36" s="83">
        <v>0</v>
      </c>
      <c r="AB36" s="83">
        <v>0</v>
      </c>
      <c r="AC36" s="83">
        <v>0</v>
      </c>
      <c r="AD36" s="83">
        <v>0</v>
      </c>
      <c r="AE36" s="198">
        <f t="shared" si="15"/>
        <v>0</v>
      </c>
      <c r="AF36" s="198">
        <f t="shared" si="16"/>
        <v>0</v>
      </c>
      <c r="AG36" s="83">
        <v>0</v>
      </c>
      <c r="AI36" s="222">
        <f t="shared" si="20"/>
        <v>0</v>
      </c>
      <c r="AJ36" s="223">
        <f t="shared" si="4"/>
        <v>0</v>
      </c>
      <c r="AK36" s="226">
        <f t="shared" si="5"/>
        <v>0.01</v>
      </c>
      <c r="AL36" s="227">
        <f t="shared" si="21"/>
        <v>0</v>
      </c>
      <c r="AM36" s="224">
        <f t="shared" si="17"/>
        <v>0.25</v>
      </c>
      <c r="AN36" s="227">
        <f t="shared" si="6"/>
        <v>0</v>
      </c>
      <c r="AO36" s="227">
        <f t="shared" si="22"/>
        <v>0</v>
      </c>
      <c r="AP36" s="222">
        <f t="shared" si="7"/>
        <v>0</v>
      </c>
      <c r="AQ36" s="227">
        <f t="shared" si="8"/>
        <v>0</v>
      </c>
      <c r="AV36" s="159" t="e">
        <f t="shared" si="9"/>
        <v>#DIV/0!</v>
      </c>
      <c r="AW36" s="159" t="e">
        <f t="shared" si="10"/>
        <v>#DIV/0!</v>
      </c>
    </row>
    <row r="37" spans="1:49" s="7" customFormat="1" ht="16.5" customHeight="1">
      <c r="A37" s="65">
        <f t="shared" si="11"/>
        <v>2038</v>
      </c>
      <c r="B37" s="154">
        <v>0</v>
      </c>
      <c r="C37" s="154">
        <v>0</v>
      </c>
      <c r="D37" s="154">
        <v>0</v>
      </c>
      <c r="E37" s="190">
        <f t="shared" si="12"/>
        <v>0</v>
      </c>
      <c r="F37" s="193">
        <f t="shared" si="13"/>
        <v>0</v>
      </c>
      <c r="G37" s="191" t="str">
        <f t="shared" si="0"/>
        <v/>
      </c>
      <c r="H37" s="191" t="str">
        <f t="shared" si="14"/>
        <v/>
      </c>
      <c r="I37" s="191">
        <f t="shared" si="1"/>
        <v>0</v>
      </c>
      <c r="J37" s="192" t="str">
        <f t="shared" si="2"/>
        <v/>
      </c>
      <c r="K37" s="81">
        <v>0</v>
      </c>
      <c r="L37" s="81">
        <v>0</v>
      </c>
      <c r="M37" s="193">
        <f t="shared" si="18"/>
        <v>0</v>
      </c>
      <c r="N37" s="81">
        <v>0</v>
      </c>
      <c r="O37" s="81">
        <v>0</v>
      </c>
      <c r="P37" s="193">
        <f t="shared" si="19"/>
        <v>0</v>
      </c>
      <c r="Q37" s="83">
        <v>0</v>
      </c>
      <c r="R37" s="83">
        <v>0</v>
      </c>
      <c r="S37" s="83">
        <v>0</v>
      </c>
      <c r="T37" s="157">
        <v>0</v>
      </c>
      <c r="U37" s="83">
        <v>0</v>
      </c>
      <c r="V37" s="84">
        <v>0</v>
      </c>
      <c r="W37" s="198">
        <f t="shared" si="3"/>
        <v>0</v>
      </c>
      <c r="X37" s="83">
        <v>0</v>
      </c>
      <c r="Y37" s="83">
        <v>0</v>
      </c>
      <c r="Z37" s="83">
        <v>0</v>
      </c>
      <c r="AA37" s="83">
        <v>0</v>
      </c>
      <c r="AB37" s="83">
        <v>0</v>
      </c>
      <c r="AC37" s="83">
        <v>0</v>
      </c>
      <c r="AD37" s="83">
        <v>0</v>
      </c>
      <c r="AE37" s="198">
        <f t="shared" si="15"/>
        <v>0</v>
      </c>
      <c r="AF37" s="198">
        <f t="shared" si="16"/>
        <v>0</v>
      </c>
      <c r="AG37" s="83">
        <v>0</v>
      </c>
      <c r="AI37" s="222">
        <f t="shared" si="20"/>
        <v>0</v>
      </c>
      <c r="AJ37" s="223">
        <f t="shared" si="4"/>
        <v>0</v>
      </c>
      <c r="AK37" s="226">
        <f t="shared" si="5"/>
        <v>0.01</v>
      </c>
      <c r="AL37" s="227">
        <f t="shared" si="21"/>
        <v>0</v>
      </c>
      <c r="AM37" s="224">
        <f t="shared" si="17"/>
        <v>0.25</v>
      </c>
      <c r="AN37" s="227">
        <f t="shared" si="6"/>
        <v>0</v>
      </c>
      <c r="AO37" s="227">
        <f t="shared" si="22"/>
        <v>0</v>
      </c>
      <c r="AP37" s="222">
        <f t="shared" si="7"/>
        <v>0</v>
      </c>
      <c r="AQ37" s="227">
        <f t="shared" si="8"/>
        <v>0</v>
      </c>
      <c r="AV37" s="159" t="e">
        <f t="shared" si="9"/>
        <v>#DIV/0!</v>
      </c>
      <c r="AW37" s="159" t="e">
        <f t="shared" si="10"/>
        <v>#DIV/0!</v>
      </c>
    </row>
    <row r="38" spans="1:49" s="7" customFormat="1" ht="16.5" customHeight="1">
      <c r="A38" s="65">
        <f t="shared" si="11"/>
        <v>2039</v>
      </c>
      <c r="B38" s="154">
        <v>0</v>
      </c>
      <c r="C38" s="154">
        <v>0</v>
      </c>
      <c r="D38" s="154">
        <v>0</v>
      </c>
      <c r="E38" s="190">
        <f t="shared" si="12"/>
        <v>0</v>
      </c>
      <c r="F38" s="193">
        <f t="shared" si="13"/>
        <v>0</v>
      </c>
      <c r="G38" s="191" t="str">
        <f t="shared" si="0"/>
        <v/>
      </c>
      <c r="H38" s="191" t="str">
        <f t="shared" si="14"/>
        <v/>
      </c>
      <c r="I38" s="191">
        <f t="shared" si="1"/>
        <v>0</v>
      </c>
      <c r="J38" s="192" t="str">
        <f t="shared" si="2"/>
        <v/>
      </c>
      <c r="K38" s="81">
        <v>0</v>
      </c>
      <c r="L38" s="81">
        <v>0</v>
      </c>
      <c r="M38" s="193">
        <f t="shared" si="18"/>
        <v>0</v>
      </c>
      <c r="N38" s="81">
        <v>0</v>
      </c>
      <c r="O38" s="81">
        <v>0</v>
      </c>
      <c r="P38" s="193">
        <f t="shared" si="19"/>
        <v>0</v>
      </c>
      <c r="Q38" s="83">
        <v>0</v>
      </c>
      <c r="R38" s="83">
        <v>0</v>
      </c>
      <c r="S38" s="83">
        <v>0</v>
      </c>
      <c r="T38" s="157">
        <v>0</v>
      </c>
      <c r="U38" s="83">
        <v>0</v>
      </c>
      <c r="V38" s="84">
        <v>0</v>
      </c>
      <c r="W38" s="198">
        <f t="shared" si="3"/>
        <v>0</v>
      </c>
      <c r="X38" s="83">
        <v>0</v>
      </c>
      <c r="Y38" s="83">
        <v>0</v>
      </c>
      <c r="Z38" s="83">
        <v>0</v>
      </c>
      <c r="AA38" s="83">
        <v>0</v>
      </c>
      <c r="AB38" s="83">
        <v>0</v>
      </c>
      <c r="AC38" s="83">
        <v>0</v>
      </c>
      <c r="AD38" s="83">
        <v>0</v>
      </c>
      <c r="AE38" s="198">
        <f t="shared" si="15"/>
        <v>0</v>
      </c>
      <c r="AF38" s="198">
        <f t="shared" si="16"/>
        <v>0</v>
      </c>
      <c r="AG38" s="83">
        <v>0</v>
      </c>
      <c r="AI38" s="222">
        <f t="shared" si="20"/>
        <v>0</v>
      </c>
      <c r="AJ38" s="223">
        <f t="shared" si="4"/>
        <v>0</v>
      </c>
      <c r="AK38" s="226">
        <f t="shared" si="5"/>
        <v>0.01</v>
      </c>
      <c r="AL38" s="227">
        <f t="shared" si="21"/>
        <v>0</v>
      </c>
      <c r="AM38" s="224">
        <f t="shared" si="17"/>
        <v>0.25</v>
      </c>
      <c r="AN38" s="227">
        <f t="shared" si="6"/>
        <v>0</v>
      </c>
      <c r="AO38" s="227">
        <f t="shared" si="22"/>
        <v>0</v>
      </c>
      <c r="AP38" s="222">
        <f t="shared" si="7"/>
        <v>0</v>
      </c>
      <c r="AQ38" s="227">
        <f t="shared" si="8"/>
        <v>0</v>
      </c>
      <c r="AV38" s="159" t="e">
        <f t="shared" si="9"/>
        <v>#DIV/0!</v>
      </c>
      <c r="AW38" s="159" t="e">
        <f t="shared" si="10"/>
        <v>#DIV/0!</v>
      </c>
    </row>
    <row r="39" spans="1:49" s="7" customFormat="1" ht="16.5" customHeight="1">
      <c r="A39" s="65">
        <f t="shared" si="11"/>
        <v>2040</v>
      </c>
      <c r="B39" s="154">
        <v>0</v>
      </c>
      <c r="C39" s="154">
        <v>0</v>
      </c>
      <c r="D39" s="154">
        <v>0</v>
      </c>
      <c r="E39" s="190">
        <f t="shared" si="12"/>
        <v>0</v>
      </c>
      <c r="F39" s="193">
        <f t="shared" si="13"/>
        <v>0</v>
      </c>
      <c r="G39" s="191" t="str">
        <f t="shared" si="0"/>
        <v/>
      </c>
      <c r="H39" s="191" t="str">
        <f t="shared" si="14"/>
        <v/>
      </c>
      <c r="I39" s="191">
        <f t="shared" si="1"/>
        <v>0</v>
      </c>
      <c r="J39" s="192" t="str">
        <f t="shared" si="2"/>
        <v/>
      </c>
      <c r="K39" s="81">
        <v>0</v>
      </c>
      <c r="L39" s="81">
        <v>0</v>
      </c>
      <c r="M39" s="193">
        <f t="shared" si="18"/>
        <v>0</v>
      </c>
      <c r="N39" s="81">
        <v>0</v>
      </c>
      <c r="O39" s="81">
        <v>0</v>
      </c>
      <c r="P39" s="193">
        <f t="shared" si="19"/>
        <v>0</v>
      </c>
      <c r="Q39" s="83">
        <v>0</v>
      </c>
      <c r="R39" s="83">
        <v>0</v>
      </c>
      <c r="S39" s="83">
        <v>0</v>
      </c>
      <c r="T39" s="157">
        <v>0</v>
      </c>
      <c r="U39" s="83">
        <v>0</v>
      </c>
      <c r="V39" s="84">
        <v>0</v>
      </c>
      <c r="W39" s="198">
        <f t="shared" si="3"/>
        <v>0</v>
      </c>
      <c r="X39" s="83">
        <v>0</v>
      </c>
      <c r="Y39" s="83">
        <v>0</v>
      </c>
      <c r="Z39" s="83">
        <v>0</v>
      </c>
      <c r="AA39" s="83">
        <v>0</v>
      </c>
      <c r="AB39" s="83">
        <v>0</v>
      </c>
      <c r="AC39" s="83">
        <v>0</v>
      </c>
      <c r="AD39" s="83">
        <v>0</v>
      </c>
      <c r="AE39" s="198">
        <f t="shared" si="15"/>
        <v>0</v>
      </c>
      <c r="AF39" s="198">
        <f t="shared" si="16"/>
        <v>0</v>
      </c>
      <c r="AG39" s="83">
        <v>0</v>
      </c>
      <c r="AI39" s="222">
        <f t="shared" si="20"/>
        <v>0</v>
      </c>
      <c r="AJ39" s="223">
        <f t="shared" si="4"/>
        <v>0</v>
      </c>
      <c r="AK39" s="226">
        <f t="shared" si="5"/>
        <v>0.01</v>
      </c>
      <c r="AL39" s="227">
        <f t="shared" si="21"/>
        <v>0</v>
      </c>
      <c r="AM39" s="224">
        <f t="shared" si="17"/>
        <v>0.25</v>
      </c>
      <c r="AN39" s="227">
        <f t="shared" si="6"/>
        <v>0</v>
      </c>
      <c r="AO39" s="227">
        <f t="shared" si="22"/>
        <v>0</v>
      </c>
      <c r="AP39" s="222">
        <f t="shared" si="7"/>
        <v>0</v>
      </c>
      <c r="AQ39" s="227">
        <f t="shared" si="8"/>
        <v>0</v>
      </c>
      <c r="AV39" s="159" t="e">
        <f t="shared" si="9"/>
        <v>#DIV/0!</v>
      </c>
      <c r="AW39" s="159" t="e">
        <f t="shared" si="10"/>
        <v>#DIV/0!</v>
      </c>
    </row>
    <row r="40" spans="1:49" s="7" customFormat="1" ht="16.5" customHeight="1">
      <c r="A40" s="65">
        <f t="shared" si="11"/>
        <v>2041</v>
      </c>
      <c r="B40" s="154">
        <v>0</v>
      </c>
      <c r="C40" s="154">
        <v>0</v>
      </c>
      <c r="D40" s="154">
        <v>0</v>
      </c>
      <c r="E40" s="190">
        <f t="shared" si="12"/>
        <v>0</v>
      </c>
      <c r="F40" s="193">
        <f t="shared" si="13"/>
        <v>0</v>
      </c>
      <c r="G40" s="191" t="str">
        <f t="shared" si="0"/>
        <v/>
      </c>
      <c r="H40" s="191" t="str">
        <f t="shared" si="14"/>
        <v/>
      </c>
      <c r="I40" s="191">
        <f t="shared" si="1"/>
        <v>0</v>
      </c>
      <c r="J40" s="192" t="str">
        <f t="shared" si="2"/>
        <v/>
      </c>
      <c r="K40" s="81">
        <v>0</v>
      </c>
      <c r="L40" s="81">
        <v>0</v>
      </c>
      <c r="M40" s="193">
        <f t="shared" si="18"/>
        <v>0</v>
      </c>
      <c r="N40" s="81">
        <v>0</v>
      </c>
      <c r="O40" s="81">
        <v>0</v>
      </c>
      <c r="P40" s="193">
        <f t="shared" si="19"/>
        <v>0</v>
      </c>
      <c r="Q40" s="83">
        <v>0</v>
      </c>
      <c r="R40" s="83">
        <v>0</v>
      </c>
      <c r="S40" s="83">
        <v>0</v>
      </c>
      <c r="T40" s="157">
        <v>0</v>
      </c>
      <c r="U40" s="83">
        <v>0</v>
      </c>
      <c r="V40" s="84">
        <v>0</v>
      </c>
      <c r="W40" s="198">
        <f t="shared" si="3"/>
        <v>0</v>
      </c>
      <c r="X40" s="83">
        <v>0</v>
      </c>
      <c r="Y40" s="83">
        <v>0</v>
      </c>
      <c r="Z40" s="83">
        <v>0</v>
      </c>
      <c r="AA40" s="83">
        <v>0</v>
      </c>
      <c r="AB40" s="83">
        <v>0</v>
      </c>
      <c r="AC40" s="83">
        <v>0</v>
      </c>
      <c r="AD40" s="83">
        <v>0</v>
      </c>
      <c r="AE40" s="198">
        <f t="shared" si="15"/>
        <v>0</v>
      </c>
      <c r="AF40" s="198">
        <f t="shared" si="16"/>
        <v>0</v>
      </c>
      <c r="AG40" s="83">
        <v>0</v>
      </c>
      <c r="AI40" s="222">
        <f t="shared" si="20"/>
        <v>0</v>
      </c>
      <c r="AJ40" s="223">
        <f t="shared" si="4"/>
        <v>0</v>
      </c>
      <c r="AK40" s="226">
        <f t="shared" si="5"/>
        <v>0.01</v>
      </c>
      <c r="AL40" s="227">
        <f t="shared" si="21"/>
        <v>0</v>
      </c>
      <c r="AM40" s="224">
        <f t="shared" si="17"/>
        <v>0.25</v>
      </c>
      <c r="AN40" s="227">
        <f t="shared" si="6"/>
        <v>0</v>
      </c>
      <c r="AO40" s="227">
        <f t="shared" si="22"/>
        <v>0</v>
      </c>
      <c r="AP40" s="222">
        <f t="shared" si="7"/>
        <v>0</v>
      </c>
      <c r="AQ40" s="227">
        <f t="shared" si="8"/>
        <v>0</v>
      </c>
      <c r="AV40" s="159" t="e">
        <f t="shared" si="9"/>
        <v>#DIV/0!</v>
      </c>
      <c r="AW40" s="159" t="e">
        <f t="shared" si="10"/>
        <v>#DIV/0!</v>
      </c>
    </row>
    <row r="41" spans="1:49" s="7" customFormat="1" ht="16.5" customHeight="1">
      <c r="A41" s="65">
        <f t="shared" si="11"/>
        <v>2042</v>
      </c>
      <c r="B41" s="154">
        <v>0</v>
      </c>
      <c r="C41" s="154">
        <v>0</v>
      </c>
      <c r="D41" s="154">
        <v>0</v>
      </c>
      <c r="E41" s="190">
        <f t="shared" si="12"/>
        <v>0</v>
      </c>
      <c r="F41" s="193">
        <f t="shared" si="13"/>
        <v>0</v>
      </c>
      <c r="G41" s="191" t="str">
        <f t="shared" si="0"/>
        <v/>
      </c>
      <c r="H41" s="191" t="str">
        <f t="shared" si="14"/>
        <v/>
      </c>
      <c r="I41" s="191">
        <f t="shared" si="1"/>
        <v>0</v>
      </c>
      <c r="J41" s="192" t="str">
        <f t="shared" si="2"/>
        <v/>
      </c>
      <c r="K41" s="81">
        <v>0</v>
      </c>
      <c r="L41" s="81">
        <v>0</v>
      </c>
      <c r="M41" s="193">
        <f t="shared" si="18"/>
        <v>0</v>
      </c>
      <c r="N41" s="81">
        <v>0</v>
      </c>
      <c r="O41" s="81">
        <v>0</v>
      </c>
      <c r="P41" s="193">
        <f t="shared" si="19"/>
        <v>0</v>
      </c>
      <c r="Q41" s="83">
        <v>0</v>
      </c>
      <c r="R41" s="83">
        <v>0</v>
      </c>
      <c r="S41" s="83">
        <v>0</v>
      </c>
      <c r="T41" s="157">
        <v>0</v>
      </c>
      <c r="U41" s="83">
        <v>0</v>
      </c>
      <c r="V41" s="84">
        <v>0</v>
      </c>
      <c r="W41" s="198">
        <f t="shared" si="3"/>
        <v>0</v>
      </c>
      <c r="X41" s="83">
        <v>0</v>
      </c>
      <c r="Y41" s="83">
        <v>0</v>
      </c>
      <c r="Z41" s="83">
        <v>0</v>
      </c>
      <c r="AA41" s="83">
        <v>0</v>
      </c>
      <c r="AB41" s="83">
        <v>0</v>
      </c>
      <c r="AC41" s="83">
        <v>0</v>
      </c>
      <c r="AD41" s="83">
        <v>0</v>
      </c>
      <c r="AE41" s="198">
        <f t="shared" si="15"/>
        <v>0</v>
      </c>
      <c r="AF41" s="198">
        <f t="shared" si="16"/>
        <v>0</v>
      </c>
      <c r="AG41" s="83">
        <v>0</v>
      </c>
      <c r="AI41" s="222">
        <f t="shared" si="20"/>
        <v>0</v>
      </c>
      <c r="AJ41" s="223">
        <f t="shared" si="4"/>
        <v>0</v>
      </c>
      <c r="AK41" s="226">
        <f t="shared" si="5"/>
        <v>0.01</v>
      </c>
      <c r="AL41" s="227">
        <f t="shared" si="21"/>
        <v>0</v>
      </c>
      <c r="AM41" s="224">
        <f t="shared" si="17"/>
        <v>0.25</v>
      </c>
      <c r="AN41" s="227">
        <f t="shared" si="6"/>
        <v>0</v>
      </c>
      <c r="AO41" s="227">
        <f t="shared" si="22"/>
        <v>0</v>
      </c>
      <c r="AP41" s="222">
        <f t="shared" si="7"/>
        <v>0</v>
      </c>
      <c r="AQ41" s="227">
        <f t="shared" si="8"/>
        <v>0</v>
      </c>
      <c r="AV41" s="159" t="e">
        <f t="shared" si="9"/>
        <v>#DIV/0!</v>
      </c>
      <c r="AW41" s="159" t="e">
        <f t="shared" si="10"/>
        <v>#DIV/0!</v>
      </c>
    </row>
    <row r="42" spans="1:49" s="7" customFormat="1" ht="16.5" customHeight="1">
      <c r="A42" s="65">
        <f t="shared" si="11"/>
        <v>2043</v>
      </c>
      <c r="B42" s="154">
        <v>0</v>
      </c>
      <c r="C42" s="154">
        <v>0</v>
      </c>
      <c r="D42" s="154">
        <v>0</v>
      </c>
      <c r="E42" s="190">
        <f t="shared" si="12"/>
        <v>0</v>
      </c>
      <c r="F42" s="193">
        <f t="shared" si="13"/>
        <v>0</v>
      </c>
      <c r="G42" s="191" t="str">
        <f t="shared" si="0"/>
        <v/>
      </c>
      <c r="H42" s="191" t="str">
        <f t="shared" si="14"/>
        <v/>
      </c>
      <c r="I42" s="191">
        <f t="shared" si="1"/>
        <v>0</v>
      </c>
      <c r="J42" s="192" t="str">
        <f t="shared" si="2"/>
        <v/>
      </c>
      <c r="K42" s="81">
        <v>0</v>
      </c>
      <c r="L42" s="81">
        <v>0</v>
      </c>
      <c r="M42" s="193">
        <f t="shared" si="18"/>
        <v>0</v>
      </c>
      <c r="N42" s="81">
        <v>0</v>
      </c>
      <c r="O42" s="81">
        <v>0</v>
      </c>
      <c r="P42" s="193">
        <f t="shared" si="19"/>
        <v>0</v>
      </c>
      <c r="Q42" s="83">
        <v>0</v>
      </c>
      <c r="R42" s="83">
        <v>0</v>
      </c>
      <c r="S42" s="83">
        <v>0</v>
      </c>
      <c r="T42" s="157">
        <v>0</v>
      </c>
      <c r="U42" s="83">
        <v>0</v>
      </c>
      <c r="V42" s="84">
        <v>0</v>
      </c>
      <c r="W42" s="198">
        <f t="shared" si="3"/>
        <v>0</v>
      </c>
      <c r="X42" s="83">
        <v>0</v>
      </c>
      <c r="Y42" s="83">
        <v>0</v>
      </c>
      <c r="Z42" s="83">
        <v>0</v>
      </c>
      <c r="AA42" s="83">
        <v>0</v>
      </c>
      <c r="AB42" s="83">
        <v>0</v>
      </c>
      <c r="AC42" s="83">
        <v>0</v>
      </c>
      <c r="AD42" s="83">
        <v>0</v>
      </c>
      <c r="AE42" s="198">
        <f t="shared" si="15"/>
        <v>0</v>
      </c>
      <c r="AF42" s="198">
        <f t="shared" si="16"/>
        <v>0</v>
      </c>
      <c r="AG42" s="83">
        <v>0</v>
      </c>
      <c r="AI42" s="222">
        <f t="shared" si="20"/>
        <v>0</v>
      </c>
      <c r="AJ42" s="223">
        <f t="shared" si="4"/>
        <v>0</v>
      </c>
      <c r="AK42" s="226">
        <f t="shared" si="5"/>
        <v>0.01</v>
      </c>
      <c r="AL42" s="227">
        <f t="shared" si="21"/>
        <v>0</v>
      </c>
      <c r="AM42" s="224">
        <f t="shared" si="17"/>
        <v>0.25</v>
      </c>
      <c r="AN42" s="227">
        <f t="shared" si="6"/>
        <v>0</v>
      </c>
      <c r="AO42" s="227">
        <f t="shared" si="22"/>
        <v>0</v>
      </c>
      <c r="AP42" s="222">
        <f t="shared" si="7"/>
        <v>0</v>
      </c>
      <c r="AQ42" s="227">
        <f t="shared" si="8"/>
        <v>0</v>
      </c>
      <c r="AV42" s="159" t="e">
        <f t="shared" si="9"/>
        <v>#DIV/0!</v>
      </c>
      <c r="AW42" s="159" t="e">
        <f t="shared" si="10"/>
        <v>#DIV/0!</v>
      </c>
    </row>
    <row r="43" spans="1:49" s="7" customFormat="1" ht="16.5" customHeight="1">
      <c r="A43" s="65">
        <f t="shared" si="11"/>
        <v>2044</v>
      </c>
      <c r="B43" s="154">
        <v>0</v>
      </c>
      <c r="C43" s="154">
        <v>0</v>
      </c>
      <c r="D43" s="154">
        <v>0</v>
      </c>
      <c r="E43" s="190">
        <f t="shared" si="12"/>
        <v>0</v>
      </c>
      <c r="F43" s="193">
        <f t="shared" si="13"/>
        <v>0</v>
      </c>
      <c r="G43" s="191" t="str">
        <f t="shared" si="0"/>
        <v/>
      </c>
      <c r="H43" s="191" t="str">
        <f t="shared" si="14"/>
        <v/>
      </c>
      <c r="I43" s="191">
        <f t="shared" si="1"/>
        <v>0</v>
      </c>
      <c r="J43" s="192" t="str">
        <f t="shared" si="2"/>
        <v/>
      </c>
      <c r="K43" s="81">
        <v>0</v>
      </c>
      <c r="L43" s="81">
        <v>0</v>
      </c>
      <c r="M43" s="193">
        <f t="shared" si="18"/>
        <v>0</v>
      </c>
      <c r="N43" s="81">
        <v>0</v>
      </c>
      <c r="O43" s="81">
        <v>0</v>
      </c>
      <c r="P43" s="193">
        <f t="shared" si="19"/>
        <v>0</v>
      </c>
      <c r="Q43" s="83">
        <v>0</v>
      </c>
      <c r="R43" s="83">
        <v>0</v>
      </c>
      <c r="S43" s="83">
        <v>0</v>
      </c>
      <c r="T43" s="157">
        <v>0</v>
      </c>
      <c r="U43" s="83">
        <v>0</v>
      </c>
      <c r="V43" s="84">
        <v>0</v>
      </c>
      <c r="W43" s="198">
        <f t="shared" si="3"/>
        <v>0</v>
      </c>
      <c r="X43" s="83">
        <v>0</v>
      </c>
      <c r="Y43" s="83">
        <v>0</v>
      </c>
      <c r="Z43" s="83">
        <v>0</v>
      </c>
      <c r="AA43" s="83">
        <v>0</v>
      </c>
      <c r="AB43" s="83">
        <v>0</v>
      </c>
      <c r="AC43" s="83">
        <v>0</v>
      </c>
      <c r="AD43" s="83">
        <v>0</v>
      </c>
      <c r="AE43" s="198">
        <f t="shared" si="15"/>
        <v>0</v>
      </c>
      <c r="AF43" s="198">
        <f t="shared" si="16"/>
        <v>0</v>
      </c>
      <c r="AG43" s="83">
        <v>0</v>
      </c>
      <c r="AI43" s="222">
        <f t="shared" si="20"/>
        <v>0</v>
      </c>
      <c r="AJ43" s="223">
        <f t="shared" si="4"/>
        <v>0</v>
      </c>
      <c r="AK43" s="226">
        <f t="shared" si="5"/>
        <v>0.01</v>
      </c>
      <c r="AL43" s="227">
        <f t="shared" si="21"/>
        <v>0</v>
      </c>
      <c r="AM43" s="224">
        <f t="shared" si="17"/>
        <v>0.25</v>
      </c>
      <c r="AN43" s="227">
        <f t="shared" si="6"/>
        <v>0</v>
      </c>
      <c r="AO43" s="227">
        <f t="shared" si="22"/>
        <v>0</v>
      </c>
      <c r="AP43" s="222">
        <f t="shared" si="7"/>
        <v>0</v>
      </c>
      <c r="AQ43" s="227">
        <f t="shared" si="8"/>
        <v>0</v>
      </c>
      <c r="AV43" s="159" t="e">
        <f t="shared" si="9"/>
        <v>#DIV/0!</v>
      </c>
      <c r="AW43" s="159" t="e">
        <f t="shared" si="10"/>
        <v>#DIV/0!</v>
      </c>
    </row>
    <row r="44" spans="1:49" s="7" customFormat="1" ht="16.5" customHeight="1">
      <c r="A44" s="65">
        <f t="shared" si="11"/>
        <v>2045</v>
      </c>
      <c r="B44" s="154">
        <v>0</v>
      </c>
      <c r="C44" s="154">
        <v>0</v>
      </c>
      <c r="D44" s="154">
        <v>0</v>
      </c>
      <c r="E44" s="190">
        <f t="shared" si="12"/>
        <v>0</v>
      </c>
      <c r="F44" s="193">
        <f t="shared" si="13"/>
        <v>0</v>
      </c>
      <c r="G44" s="191" t="str">
        <f t="shared" si="0"/>
        <v/>
      </c>
      <c r="H44" s="191" t="str">
        <f t="shared" si="14"/>
        <v/>
      </c>
      <c r="I44" s="191">
        <f t="shared" si="1"/>
        <v>0</v>
      </c>
      <c r="J44" s="192" t="str">
        <f t="shared" si="2"/>
        <v/>
      </c>
      <c r="K44" s="81">
        <v>0</v>
      </c>
      <c r="L44" s="81">
        <v>0</v>
      </c>
      <c r="M44" s="193">
        <f t="shared" si="18"/>
        <v>0</v>
      </c>
      <c r="N44" s="81">
        <v>0</v>
      </c>
      <c r="O44" s="81">
        <v>0</v>
      </c>
      <c r="P44" s="193">
        <f t="shared" si="19"/>
        <v>0</v>
      </c>
      <c r="Q44" s="83">
        <v>0</v>
      </c>
      <c r="R44" s="83">
        <v>0</v>
      </c>
      <c r="S44" s="83">
        <v>0</v>
      </c>
      <c r="T44" s="157">
        <v>0</v>
      </c>
      <c r="U44" s="83">
        <v>0</v>
      </c>
      <c r="V44" s="84">
        <v>0</v>
      </c>
      <c r="W44" s="198">
        <f t="shared" si="3"/>
        <v>0</v>
      </c>
      <c r="X44" s="83">
        <v>0</v>
      </c>
      <c r="Y44" s="83">
        <v>0</v>
      </c>
      <c r="Z44" s="83">
        <v>0</v>
      </c>
      <c r="AA44" s="83">
        <v>0</v>
      </c>
      <c r="AB44" s="83">
        <v>0</v>
      </c>
      <c r="AC44" s="83">
        <v>0</v>
      </c>
      <c r="AD44" s="83">
        <v>0</v>
      </c>
      <c r="AE44" s="198">
        <f t="shared" si="15"/>
        <v>0</v>
      </c>
      <c r="AF44" s="198">
        <f t="shared" si="16"/>
        <v>0</v>
      </c>
      <c r="AG44" s="83">
        <v>0</v>
      </c>
      <c r="AI44" s="222">
        <f t="shared" si="20"/>
        <v>0</v>
      </c>
      <c r="AJ44" s="223">
        <f t="shared" si="4"/>
        <v>0</v>
      </c>
      <c r="AK44" s="226">
        <f t="shared" si="5"/>
        <v>0.01</v>
      </c>
      <c r="AL44" s="227">
        <f t="shared" si="21"/>
        <v>0</v>
      </c>
      <c r="AM44" s="224">
        <f t="shared" si="17"/>
        <v>0.25</v>
      </c>
      <c r="AN44" s="227">
        <f t="shared" si="6"/>
        <v>0</v>
      </c>
      <c r="AO44" s="227">
        <f t="shared" si="22"/>
        <v>0</v>
      </c>
      <c r="AP44" s="222">
        <f t="shared" si="7"/>
        <v>0</v>
      </c>
      <c r="AQ44" s="227">
        <f t="shared" si="8"/>
        <v>0</v>
      </c>
      <c r="AV44" s="159" t="e">
        <f t="shared" si="9"/>
        <v>#DIV/0!</v>
      </c>
      <c r="AW44" s="159" t="e">
        <f t="shared" si="10"/>
        <v>#DIV/0!</v>
      </c>
    </row>
    <row r="45" spans="1:49" s="7" customFormat="1" ht="16.5" customHeight="1">
      <c r="A45" s="65">
        <f t="shared" si="11"/>
        <v>2046</v>
      </c>
      <c r="B45" s="154">
        <v>0</v>
      </c>
      <c r="C45" s="154">
        <v>0</v>
      </c>
      <c r="D45" s="154">
        <v>0</v>
      </c>
      <c r="E45" s="190">
        <f t="shared" si="12"/>
        <v>0</v>
      </c>
      <c r="F45" s="193">
        <f t="shared" si="13"/>
        <v>0</v>
      </c>
      <c r="G45" s="191" t="str">
        <f t="shared" si="0"/>
        <v/>
      </c>
      <c r="H45" s="191" t="str">
        <f t="shared" si="14"/>
        <v/>
      </c>
      <c r="I45" s="191">
        <f t="shared" si="1"/>
        <v>0</v>
      </c>
      <c r="J45" s="192" t="str">
        <f t="shared" si="2"/>
        <v/>
      </c>
      <c r="K45" s="81">
        <v>0</v>
      </c>
      <c r="L45" s="81">
        <v>0</v>
      </c>
      <c r="M45" s="193">
        <f t="shared" si="18"/>
        <v>0</v>
      </c>
      <c r="N45" s="81">
        <v>0</v>
      </c>
      <c r="O45" s="81">
        <v>0</v>
      </c>
      <c r="P45" s="193">
        <f t="shared" si="19"/>
        <v>0</v>
      </c>
      <c r="Q45" s="83">
        <v>0</v>
      </c>
      <c r="R45" s="83">
        <v>0</v>
      </c>
      <c r="S45" s="83">
        <v>0</v>
      </c>
      <c r="T45" s="157">
        <v>0</v>
      </c>
      <c r="U45" s="83">
        <v>0</v>
      </c>
      <c r="V45" s="84">
        <v>0</v>
      </c>
      <c r="W45" s="198">
        <f t="shared" si="3"/>
        <v>0</v>
      </c>
      <c r="X45" s="83">
        <v>0</v>
      </c>
      <c r="Y45" s="83">
        <v>0</v>
      </c>
      <c r="Z45" s="83">
        <v>0</v>
      </c>
      <c r="AA45" s="83">
        <v>0</v>
      </c>
      <c r="AB45" s="83">
        <v>0</v>
      </c>
      <c r="AC45" s="83">
        <v>0</v>
      </c>
      <c r="AD45" s="83">
        <v>0</v>
      </c>
      <c r="AE45" s="198">
        <f t="shared" si="15"/>
        <v>0</v>
      </c>
      <c r="AF45" s="198">
        <f t="shared" si="16"/>
        <v>0</v>
      </c>
      <c r="AG45" s="83">
        <v>0</v>
      </c>
      <c r="AI45" s="222">
        <f t="shared" si="20"/>
        <v>0</v>
      </c>
      <c r="AJ45" s="223">
        <f t="shared" si="4"/>
        <v>0</v>
      </c>
      <c r="AK45" s="226">
        <f t="shared" si="5"/>
        <v>0.01</v>
      </c>
      <c r="AL45" s="227">
        <f t="shared" si="21"/>
        <v>0</v>
      </c>
      <c r="AM45" s="224">
        <f t="shared" si="17"/>
        <v>0.25</v>
      </c>
      <c r="AN45" s="227">
        <f t="shared" si="6"/>
        <v>0</v>
      </c>
      <c r="AO45" s="227">
        <f t="shared" si="22"/>
        <v>0</v>
      </c>
      <c r="AP45" s="222">
        <f t="shared" si="7"/>
        <v>0</v>
      </c>
      <c r="AQ45" s="227">
        <f t="shared" si="8"/>
        <v>0</v>
      </c>
      <c r="AV45" s="159" t="e">
        <f t="shared" si="9"/>
        <v>#DIV/0!</v>
      </c>
      <c r="AW45" s="159" t="e">
        <f t="shared" si="10"/>
        <v>#DIV/0!</v>
      </c>
    </row>
    <row r="46" spans="1:49" s="7" customFormat="1" ht="16.5" customHeight="1">
      <c r="A46" s="65">
        <f t="shared" si="11"/>
        <v>2047</v>
      </c>
      <c r="B46" s="154">
        <v>0</v>
      </c>
      <c r="C46" s="154">
        <v>0</v>
      </c>
      <c r="D46" s="154">
        <v>0</v>
      </c>
      <c r="E46" s="190">
        <f t="shared" si="12"/>
        <v>0</v>
      </c>
      <c r="F46" s="193">
        <f t="shared" si="13"/>
        <v>0</v>
      </c>
      <c r="G46" s="191" t="str">
        <f t="shared" si="0"/>
        <v/>
      </c>
      <c r="H46" s="191" t="str">
        <f t="shared" si="14"/>
        <v/>
      </c>
      <c r="I46" s="191">
        <f t="shared" si="1"/>
        <v>0</v>
      </c>
      <c r="J46" s="192" t="str">
        <f t="shared" si="2"/>
        <v/>
      </c>
      <c r="K46" s="81">
        <v>0</v>
      </c>
      <c r="L46" s="81">
        <v>0</v>
      </c>
      <c r="M46" s="193">
        <f t="shared" si="18"/>
        <v>0</v>
      </c>
      <c r="N46" s="81">
        <v>0</v>
      </c>
      <c r="O46" s="81">
        <v>0</v>
      </c>
      <c r="P46" s="193">
        <f t="shared" si="19"/>
        <v>0</v>
      </c>
      <c r="Q46" s="83">
        <v>0</v>
      </c>
      <c r="R46" s="83">
        <v>0</v>
      </c>
      <c r="S46" s="83">
        <v>0</v>
      </c>
      <c r="T46" s="157">
        <v>0</v>
      </c>
      <c r="U46" s="83">
        <v>0</v>
      </c>
      <c r="V46" s="84">
        <v>0</v>
      </c>
      <c r="W46" s="198">
        <f t="shared" si="3"/>
        <v>0</v>
      </c>
      <c r="X46" s="83">
        <v>0</v>
      </c>
      <c r="Y46" s="83">
        <v>0</v>
      </c>
      <c r="Z46" s="83">
        <v>0</v>
      </c>
      <c r="AA46" s="83">
        <v>0</v>
      </c>
      <c r="AB46" s="83">
        <v>0</v>
      </c>
      <c r="AC46" s="83">
        <v>0</v>
      </c>
      <c r="AD46" s="83">
        <v>0</v>
      </c>
      <c r="AE46" s="198">
        <f t="shared" si="15"/>
        <v>0</v>
      </c>
      <c r="AF46" s="198">
        <f t="shared" si="16"/>
        <v>0</v>
      </c>
      <c r="AG46" s="83">
        <v>0</v>
      </c>
      <c r="AI46" s="222">
        <f t="shared" si="20"/>
        <v>0</v>
      </c>
      <c r="AJ46" s="223">
        <f t="shared" si="4"/>
        <v>0</v>
      </c>
      <c r="AK46" s="226">
        <f t="shared" si="5"/>
        <v>0.01</v>
      </c>
      <c r="AL46" s="227">
        <f t="shared" si="21"/>
        <v>0</v>
      </c>
      <c r="AM46" s="224">
        <f t="shared" si="17"/>
        <v>0.25</v>
      </c>
      <c r="AN46" s="227">
        <f t="shared" si="6"/>
        <v>0</v>
      </c>
      <c r="AO46" s="227">
        <f t="shared" si="22"/>
        <v>0</v>
      </c>
      <c r="AP46" s="222">
        <f t="shared" si="7"/>
        <v>0</v>
      </c>
      <c r="AQ46" s="227">
        <f t="shared" si="8"/>
        <v>0</v>
      </c>
      <c r="AV46" s="159" t="e">
        <f t="shared" si="9"/>
        <v>#DIV/0!</v>
      </c>
      <c r="AW46" s="159" t="e">
        <f t="shared" si="10"/>
        <v>#DIV/0!</v>
      </c>
    </row>
    <row r="47" spans="1:49" s="7" customFormat="1" ht="16.5" customHeight="1">
      <c r="A47" s="65">
        <f t="shared" si="11"/>
        <v>2048</v>
      </c>
      <c r="B47" s="154">
        <v>0</v>
      </c>
      <c r="C47" s="154">
        <v>0</v>
      </c>
      <c r="D47" s="154">
        <v>0</v>
      </c>
      <c r="E47" s="190">
        <f t="shared" si="12"/>
        <v>0</v>
      </c>
      <c r="F47" s="193">
        <f t="shared" si="13"/>
        <v>0</v>
      </c>
      <c r="G47" s="191" t="str">
        <f t="shared" si="0"/>
        <v/>
      </c>
      <c r="H47" s="191" t="str">
        <f t="shared" si="14"/>
        <v/>
      </c>
      <c r="I47" s="191">
        <f t="shared" si="1"/>
        <v>0</v>
      </c>
      <c r="J47" s="192" t="str">
        <f t="shared" si="2"/>
        <v/>
      </c>
      <c r="K47" s="81">
        <v>0</v>
      </c>
      <c r="L47" s="81">
        <v>0</v>
      </c>
      <c r="M47" s="193">
        <f t="shared" si="18"/>
        <v>0</v>
      </c>
      <c r="N47" s="81">
        <v>0</v>
      </c>
      <c r="O47" s="81">
        <v>0</v>
      </c>
      <c r="P47" s="193">
        <f t="shared" si="19"/>
        <v>0</v>
      </c>
      <c r="Q47" s="83">
        <v>0</v>
      </c>
      <c r="R47" s="83">
        <v>0</v>
      </c>
      <c r="S47" s="83">
        <v>0</v>
      </c>
      <c r="T47" s="157">
        <v>0</v>
      </c>
      <c r="U47" s="83">
        <v>0</v>
      </c>
      <c r="V47" s="84">
        <v>0</v>
      </c>
      <c r="W47" s="198">
        <f t="shared" si="3"/>
        <v>0</v>
      </c>
      <c r="X47" s="83">
        <v>0</v>
      </c>
      <c r="Y47" s="83">
        <v>0</v>
      </c>
      <c r="Z47" s="83">
        <v>0</v>
      </c>
      <c r="AA47" s="83">
        <v>0</v>
      </c>
      <c r="AB47" s="83">
        <v>0</v>
      </c>
      <c r="AC47" s="83">
        <v>0</v>
      </c>
      <c r="AD47" s="83">
        <v>0</v>
      </c>
      <c r="AE47" s="198">
        <f t="shared" si="15"/>
        <v>0</v>
      </c>
      <c r="AF47" s="198">
        <f t="shared" si="16"/>
        <v>0</v>
      </c>
      <c r="AG47" s="83">
        <v>0</v>
      </c>
      <c r="AI47" s="222">
        <f t="shared" si="20"/>
        <v>0</v>
      </c>
      <c r="AJ47" s="223">
        <f t="shared" si="4"/>
        <v>0</v>
      </c>
      <c r="AK47" s="226">
        <f t="shared" si="5"/>
        <v>0.01</v>
      </c>
      <c r="AL47" s="227">
        <f t="shared" si="21"/>
        <v>0</v>
      </c>
      <c r="AM47" s="224">
        <f t="shared" si="17"/>
        <v>0.25</v>
      </c>
      <c r="AN47" s="227">
        <f t="shared" si="6"/>
        <v>0</v>
      </c>
      <c r="AO47" s="227">
        <f t="shared" si="22"/>
        <v>0</v>
      </c>
      <c r="AP47" s="222">
        <f t="shared" si="7"/>
        <v>0</v>
      </c>
      <c r="AQ47" s="227">
        <f t="shared" si="8"/>
        <v>0</v>
      </c>
      <c r="AV47" s="159" t="e">
        <f t="shared" si="9"/>
        <v>#DIV/0!</v>
      </c>
      <c r="AW47" s="159" t="e">
        <f t="shared" si="10"/>
        <v>#DIV/0!</v>
      </c>
    </row>
    <row r="48" spans="1:49" s="7" customFormat="1" ht="16.5" customHeight="1">
      <c r="A48" s="65">
        <f t="shared" si="11"/>
        <v>2049</v>
      </c>
      <c r="B48" s="154">
        <v>0</v>
      </c>
      <c r="C48" s="154">
        <v>0</v>
      </c>
      <c r="D48" s="154">
        <v>0</v>
      </c>
      <c r="E48" s="190">
        <f t="shared" si="12"/>
        <v>0</v>
      </c>
      <c r="F48" s="193">
        <f t="shared" si="13"/>
        <v>0</v>
      </c>
      <c r="G48" s="191" t="str">
        <f t="shared" si="0"/>
        <v/>
      </c>
      <c r="H48" s="191" t="str">
        <f t="shared" si="14"/>
        <v/>
      </c>
      <c r="I48" s="191">
        <f t="shared" si="1"/>
        <v>0</v>
      </c>
      <c r="J48" s="192" t="str">
        <f t="shared" si="2"/>
        <v/>
      </c>
      <c r="K48" s="81">
        <v>0</v>
      </c>
      <c r="L48" s="81">
        <v>0</v>
      </c>
      <c r="M48" s="193">
        <f t="shared" si="18"/>
        <v>0</v>
      </c>
      <c r="N48" s="81">
        <v>0</v>
      </c>
      <c r="O48" s="81">
        <v>0</v>
      </c>
      <c r="P48" s="193">
        <f t="shared" si="19"/>
        <v>0</v>
      </c>
      <c r="Q48" s="83">
        <v>0</v>
      </c>
      <c r="R48" s="83">
        <v>0</v>
      </c>
      <c r="S48" s="83">
        <v>0</v>
      </c>
      <c r="T48" s="157">
        <v>0</v>
      </c>
      <c r="U48" s="83">
        <v>0</v>
      </c>
      <c r="V48" s="84">
        <v>0</v>
      </c>
      <c r="W48" s="198">
        <f t="shared" si="3"/>
        <v>0</v>
      </c>
      <c r="X48" s="83">
        <v>0</v>
      </c>
      <c r="Y48" s="83">
        <v>0</v>
      </c>
      <c r="Z48" s="83">
        <v>0</v>
      </c>
      <c r="AA48" s="83">
        <v>0</v>
      </c>
      <c r="AB48" s="83">
        <v>0</v>
      </c>
      <c r="AC48" s="83">
        <v>0</v>
      </c>
      <c r="AD48" s="83">
        <v>0</v>
      </c>
      <c r="AE48" s="198">
        <f t="shared" si="15"/>
        <v>0</v>
      </c>
      <c r="AF48" s="198">
        <f t="shared" si="16"/>
        <v>0</v>
      </c>
      <c r="AG48" s="83">
        <v>0</v>
      </c>
      <c r="AI48" s="222">
        <f t="shared" si="20"/>
        <v>0</v>
      </c>
      <c r="AJ48" s="223">
        <f t="shared" si="4"/>
        <v>0</v>
      </c>
      <c r="AK48" s="226">
        <f t="shared" si="5"/>
        <v>0.01</v>
      </c>
      <c r="AL48" s="227">
        <f t="shared" si="21"/>
        <v>0</v>
      </c>
      <c r="AM48" s="224">
        <f t="shared" si="17"/>
        <v>0.25</v>
      </c>
      <c r="AN48" s="227">
        <f t="shared" si="6"/>
        <v>0</v>
      </c>
      <c r="AO48" s="227">
        <f t="shared" si="22"/>
        <v>0</v>
      </c>
      <c r="AP48" s="222">
        <f t="shared" si="7"/>
        <v>0</v>
      </c>
      <c r="AQ48" s="227">
        <f t="shared" si="8"/>
        <v>0</v>
      </c>
      <c r="AV48" s="159" t="e">
        <f t="shared" si="9"/>
        <v>#DIV/0!</v>
      </c>
      <c r="AW48" s="159" t="e">
        <f t="shared" si="10"/>
        <v>#DIV/0!</v>
      </c>
    </row>
    <row r="49" spans="1:49" s="7" customFormat="1" ht="16.5" customHeight="1">
      <c r="A49" s="65">
        <f t="shared" si="11"/>
        <v>2050</v>
      </c>
      <c r="B49" s="154">
        <v>0</v>
      </c>
      <c r="C49" s="154">
        <v>0</v>
      </c>
      <c r="D49" s="154">
        <v>0</v>
      </c>
      <c r="E49" s="190">
        <f t="shared" si="12"/>
        <v>0</v>
      </c>
      <c r="F49" s="193">
        <f t="shared" si="13"/>
        <v>0</v>
      </c>
      <c r="G49" s="191" t="str">
        <f t="shared" ref="G49:G80" si="23">IFERROR(ROUND(E49,1)/M49,"")</f>
        <v/>
      </c>
      <c r="H49" s="191" t="str">
        <f t="shared" si="14"/>
        <v/>
      </c>
      <c r="I49" s="191">
        <f t="shared" ref="I49:I80" si="24">(ROUND(D49,1)*6.29234)/365</f>
        <v>0</v>
      </c>
      <c r="J49" s="192" t="str">
        <f t="shared" ref="J49:J80" si="25">IFERROR((ROUND(I49,0))/(ROUND(H49,0)),"")</f>
        <v/>
      </c>
      <c r="K49" s="81">
        <v>0</v>
      </c>
      <c r="L49" s="81">
        <v>0</v>
      </c>
      <c r="M49" s="193">
        <f t="shared" si="18"/>
        <v>0</v>
      </c>
      <c r="N49" s="81">
        <v>0</v>
      </c>
      <c r="O49" s="81">
        <v>0</v>
      </c>
      <c r="P49" s="193">
        <f t="shared" si="19"/>
        <v>0</v>
      </c>
      <c r="Q49" s="83">
        <v>0</v>
      </c>
      <c r="R49" s="83">
        <v>0</v>
      </c>
      <c r="S49" s="83">
        <v>0</v>
      </c>
      <c r="T49" s="157">
        <v>0</v>
      </c>
      <c r="U49" s="83">
        <v>0</v>
      </c>
      <c r="V49" s="84">
        <v>0</v>
      </c>
      <c r="W49" s="198">
        <f t="shared" ref="W49:W80" si="26">ROUND(-MIN(ROUND(T49,2),0)*ROUND(S49,2)+ROUND(E49,1)*ROUND(U49,2)+ROUND(V49,2)-ROUND(AG49,2),2)</f>
        <v>0</v>
      </c>
      <c r="X49" s="83">
        <v>0</v>
      </c>
      <c r="Y49" s="83">
        <v>0</v>
      </c>
      <c r="Z49" s="83">
        <v>0</v>
      </c>
      <c r="AA49" s="83">
        <v>0</v>
      </c>
      <c r="AB49" s="83">
        <v>0</v>
      </c>
      <c r="AC49" s="83">
        <v>0</v>
      </c>
      <c r="AD49" s="83">
        <v>0</v>
      </c>
      <c r="AE49" s="198">
        <f t="shared" si="15"/>
        <v>0</v>
      </c>
      <c r="AF49" s="198">
        <f t="shared" si="16"/>
        <v>0</v>
      </c>
      <c r="AG49" s="83">
        <v>0</v>
      </c>
      <c r="AI49" s="222">
        <f t="shared" si="20"/>
        <v>0</v>
      </c>
      <c r="AJ49" s="223">
        <f t="shared" ref="AJ49:AJ80" si="27">ROUND(ROUND(E49,1)*ROUND(Q49,2),0)</f>
        <v>0</v>
      </c>
      <c r="AK49" s="226">
        <f t="shared" si="5"/>
        <v>0.01</v>
      </c>
      <c r="AL49" s="227">
        <f t="shared" si="21"/>
        <v>0</v>
      </c>
      <c r="AM49" s="224">
        <f t="shared" si="17"/>
        <v>0.25</v>
      </c>
      <c r="AN49" s="227">
        <f t="shared" si="6"/>
        <v>0</v>
      </c>
      <c r="AO49" s="227">
        <f t="shared" si="22"/>
        <v>0</v>
      </c>
      <c r="AP49" s="222">
        <f t="shared" si="7"/>
        <v>0</v>
      </c>
      <c r="AQ49" s="227">
        <f t="shared" ref="AQ49:AQ80" si="28">ROUND(IF(AP49&gt;0,AP49+(AP49+AI49)/2*ROUND($I$6,4),0),0)</f>
        <v>0</v>
      </c>
      <c r="AV49" s="159" t="e">
        <f t="shared" ref="AV49:AV80" si="29">ROUND(W49,2)/ROUND(F49,0)</f>
        <v>#DIV/0!</v>
      </c>
      <c r="AW49" s="159" t="e">
        <f t="shared" ref="AW49:AW80" si="30">ROUND(AF49,2)/ROUND(F49,0)</f>
        <v>#DIV/0!</v>
      </c>
    </row>
    <row r="50" spans="1:49" s="7" customFormat="1" ht="16.5" customHeight="1">
      <c r="A50" s="65">
        <f t="shared" si="11"/>
        <v>2051</v>
      </c>
      <c r="B50" s="154">
        <v>0</v>
      </c>
      <c r="C50" s="154">
        <v>0</v>
      </c>
      <c r="D50" s="154">
        <v>0</v>
      </c>
      <c r="E50" s="190">
        <f t="shared" si="12"/>
        <v>0</v>
      </c>
      <c r="F50" s="193">
        <f t="shared" si="13"/>
        <v>0</v>
      </c>
      <c r="G50" s="191" t="str">
        <f t="shared" si="23"/>
        <v/>
      </c>
      <c r="H50" s="191" t="str">
        <f t="shared" si="14"/>
        <v/>
      </c>
      <c r="I50" s="191">
        <f t="shared" si="24"/>
        <v>0</v>
      </c>
      <c r="J50" s="192" t="str">
        <f t="shared" si="25"/>
        <v/>
      </c>
      <c r="K50" s="81">
        <v>0</v>
      </c>
      <c r="L50" s="81">
        <v>0</v>
      </c>
      <c r="M50" s="193">
        <f t="shared" si="18"/>
        <v>0</v>
      </c>
      <c r="N50" s="81">
        <v>0</v>
      </c>
      <c r="O50" s="81">
        <v>0</v>
      </c>
      <c r="P50" s="193">
        <f t="shared" si="19"/>
        <v>0</v>
      </c>
      <c r="Q50" s="83">
        <v>0</v>
      </c>
      <c r="R50" s="83">
        <v>0</v>
      </c>
      <c r="S50" s="83">
        <v>0</v>
      </c>
      <c r="T50" s="157">
        <v>0</v>
      </c>
      <c r="U50" s="83">
        <v>0</v>
      </c>
      <c r="V50" s="84">
        <v>0</v>
      </c>
      <c r="W50" s="198">
        <f t="shared" si="26"/>
        <v>0</v>
      </c>
      <c r="X50" s="83">
        <v>0</v>
      </c>
      <c r="Y50" s="83">
        <v>0</v>
      </c>
      <c r="Z50" s="83">
        <v>0</v>
      </c>
      <c r="AA50" s="83">
        <v>0</v>
      </c>
      <c r="AB50" s="83">
        <v>0</v>
      </c>
      <c r="AC50" s="83">
        <v>0</v>
      </c>
      <c r="AD50" s="83">
        <v>0</v>
      </c>
      <c r="AE50" s="198">
        <f t="shared" si="15"/>
        <v>0</v>
      </c>
      <c r="AF50" s="198">
        <f t="shared" si="16"/>
        <v>0</v>
      </c>
      <c r="AG50" s="83">
        <v>0</v>
      </c>
      <c r="AI50" s="222">
        <f t="shared" si="20"/>
        <v>0</v>
      </c>
      <c r="AJ50" s="223">
        <f t="shared" si="27"/>
        <v>0</v>
      </c>
      <c r="AK50" s="226">
        <f t="shared" si="5"/>
        <v>0.01</v>
      </c>
      <c r="AL50" s="227">
        <f t="shared" si="21"/>
        <v>0</v>
      </c>
      <c r="AM50" s="224">
        <f t="shared" si="17"/>
        <v>0.25</v>
      </c>
      <c r="AN50" s="227">
        <f t="shared" si="6"/>
        <v>0</v>
      </c>
      <c r="AO50" s="227">
        <f t="shared" si="22"/>
        <v>0</v>
      </c>
      <c r="AP50" s="222">
        <f t="shared" si="7"/>
        <v>0</v>
      </c>
      <c r="AQ50" s="227">
        <f t="shared" si="28"/>
        <v>0</v>
      </c>
      <c r="AV50" s="159" t="e">
        <f t="shared" si="29"/>
        <v>#DIV/0!</v>
      </c>
      <c r="AW50" s="159" t="e">
        <f t="shared" si="30"/>
        <v>#DIV/0!</v>
      </c>
    </row>
    <row r="51" spans="1:49" s="7" customFormat="1" ht="16.5" customHeight="1">
      <c r="A51" s="65">
        <f t="shared" si="11"/>
        <v>2052</v>
      </c>
      <c r="B51" s="154">
        <v>0</v>
      </c>
      <c r="C51" s="154">
        <v>0</v>
      </c>
      <c r="D51" s="154">
        <v>0</v>
      </c>
      <c r="E51" s="190">
        <f t="shared" si="12"/>
        <v>0</v>
      </c>
      <c r="F51" s="193">
        <f t="shared" si="13"/>
        <v>0</v>
      </c>
      <c r="G51" s="191" t="str">
        <f t="shared" si="23"/>
        <v/>
      </c>
      <c r="H51" s="191" t="str">
        <f t="shared" si="14"/>
        <v/>
      </c>
      <c r="I51" s="191">
        <f t="shared" si="24"/>
        <v>0</v>
      </c>
      <c r="J51" s="192" t="str">
        <f t="shared" si="25"/>
        <v/>
      </c>
      <c r="K51" s="81">
        <v>0</v>
      </c>
      <c r="L51" s="81">
        <v>0</v>
      </c>
      <c r="M51" s="193">
        <f t="shared" si="18"/>
        <v>0</v>
      </c>
      <c r="N51" s="81">
        <v>0</v>
      </c>
      <c r="O51" s="81">
        <v>0</v>
      </c>
      <c r="P51" s="193">
        <f t="shared" si="19"/>
        <v>0</v>
      </c>
      <c r="Q51" s="83">
        <v>0</v>
      </c>
      <c r="R51" s="83">
        <v>0</v>
      </c>
      <c r="S51" s="83">
        <v>0</v>
      </c>
      <c r="T51" s="157">
        <v>0</v>
      </c>
      <c r="U51" s="83">
        <v>0</v>
      </c>
      <c r="V51" s="84">
        <v>0</v>
      </c>
      <c r="W51" s="198">
        <f t="shared" si="26"/>
        <v>0</v>
      </c>
      <c r="X51" s="83">
        <v>0</v>
      </c>
      <c r="Y51" s="83">
        <v>0</v>
      </c>
      <c r="Z51" s="83">
        <v>0</v>
      </c>
      <c r="AA51" s="83">
        <v>0</v>
      </c>
      <c r="AB51" s="83">
        <v>0</v>
      </c>
      <c r="AC51" s="83">
        <v>0</v>
      </c>
      <c r="AD51" s="83">
        <v>0</v>
      </c>
      <c r="AE51" s="198">
        <f t="shared" si="15"/>
        <v>0</v>
      </c>
      <c r="AF51" s="198">
        <f t="shared" si="16"/>
        <v>0</v>
      </c>
      <c r="AG51" s="83">
        <v>0</v>
      </c>
      <c r="AI51" s="222">
        <f t="shared" si="20"/>
        <v>0</v>
      </c>
      <c r="AJ51" s="223">
        <f t="shared" si="27"/>
        <v>0</v>
      </c>
      <c r="AK51" s="226">
        <f t="shared" si="5"/>
        <v>0.01</v>
      </c>
      <c r="AL51" s="227">
        <f t="shared" si="21"/>
        <v>0</v>
      </c>
      <c r="AM51" s="224">
        <f t="shared" si="17"/>
        <v>0.25</v>
      </c>
      <c r="AN51" s="227">
        <f t="shared" si="6"/>
        <v>0</v>
      </c>
      <c r="AO51" s="227">
        <f t="shared" si="22"/>
        <v>0</v>
      </c>
      <c r="AP51" s="222">
        <f t="shared" si="7"/>
        <v>0</v>
      </c>
      <c r="AQ51" s="227">
        <f t="shared" si="28"/>
        <v>0</v>
      </c>
      <c r="AV51" s="159" t="e">
        <f t="shared" si="29"/>
        <v>#DIV/0!</v>
      </c>
      <c r="AW51" s="159" t="e">
        <f t="shared" si="30"/>
        <v>#DIV/0!</v>
      </c>
    </row>
    <row r="52" spans="1:49" s="7" customFormat="1" ht="16.5" customHeight="1">
      <c r="A52" s="65">
        <f t="shared" si="11"/>
        <v>2053</v>
      </c>
      <c r="B52" s="154">
        <v>0</v>
      </c>
      <c r="C52" s="154">
        <v>0</v>
      </c>
      <c r="D52" s="154">
        <v>0</v>
      </c>
      <c r="E52" s="190">
        <f t="shared" si="12"/>
        <v>0</v>
      </c>
      <c r="F52" s="193">
        <f t="shared" si="13"/>
        <v>0</v>
      </c>
      <c r="G52" s="191" t="str">
        <f t="shared" si="23"/>
        <v/>
      </c>
      <c r="H52" s="191" t="str">
        <f t="shared" si="14"/>
        <v/>
      </c>
      <c r="I52" s="191">
        <f t="shared" si="24"/>
        <v>0</v>
      </c>
      <c r="J52" s="192" t="str">
        <f t="shared" si="25"/>
        <v/>
      </c>
      <c r="K52" s="81">
        <v>0</v>
      </c>
      <c r="L52" s="81">
        <v>0</v>
      </c>
      <c r="M52" s="193">
        <f t="shared" si="18"/>
        <v>0</v>
      </c>
      <c r="N52" s="81">
        <v>0</v>
      </c>
      <c r="O52" s="81">
        <v>0</v>
      </c>
      <c r="P52" s="193">
        <f t="shared" si="19"/>
        <v>0</v>
      </c>
      <c r="Q52" s="83">
        <v>0</v>
      </c>
      <c r="R52" s="83">
        <v>0</v>
      </c>
      <c r="S52" s="83">
        <v>0</v>
      </c>
      <c r="T52" s="157">
        <v>0</v>
      </c>
      <c r="U52" s="83">
        <v>0</v>
      </c>
      <c r="V52" s="84">
        <v>0</v>
      </c>
      <c r="W52" s="198">
        <f t="shared" si="26"/>
        <v>0</v>
      </c>
      <c r="X52" s="83">
        <v>0</v>
      </c>
      <c r="Y52" s="83">
        <v>0</v>
      </c>
      <c r="Z52" s="83">
        <v>0</v>
      </c>
      <c r="AA52" s="83">
        <v>0</v>
      </c>
      <c r="AB52" s="83">
        <v>0</v>
      </c>
      <c r="AC52" s="83">
        <v>0</v>
      </c>
      <c r="AD52" s="83">
        <v>0</v>
      </c>
      <c r="AE52" s="198">
        <f t="shared" si="15"/>
        <v>0</v>
      </c>
      <c r="AF52" s="198">
        <f t="shared" si="16"/>
        <v>0</v>
      </c>
      <c r="AG52" s="83">
        <v>0</v>
      </c>
      <c r="AI52" s="222">
        <f t="shared" si="20"/>
        <v>0</v>
      </c>
      <c r="AJ52" s="223">
        <f t="shared" si="27"/>
        <v>0</v>
      </c>
      <c r="AK52" s="226">
        <f t="shared" si="5"/>
        <v>0.01</v>
      </c>
      <c r="AL52" s="227">
        <f t="shared" si="21"/>
        <v>0</v>
      </c>
      <c r="AM52" s="224">
        <f t="shared" si="17"/>
        <v>0.25</v>
      </c>
      <c r="AN52" s="227">
        <f t="shared" si="6"/>
        <v>0</v>
      </c>
      <c r="AO52" s="227">
        <f t="shared" si="22"/>
        <v>0</v>
      </c>
      <c r="AP52" s="222">
        <f t="shared" si="7"/>
        <v>0</v>
      </c>
      <c r="AQ52" s="227">
        <f t="shared" si="28"/>
        <v>0</v>
      </c>
      <c r="AV52" s="159" t="e">
        <f t="shared" si="29"/>
        <v>#DIV/0!</v>
      </c>
      <c r="AW52" s="159" t="e">
        <f t="shared" si="30"/>
        <v>#DIV/0!</v>
      </c>
    </row>
    <row r="53" spans="1:49" s="7" customFormat="1" ht="16.5" customHeight="1">
      <c r="A53" s="65">
        <f t="shared" si="11"/>
        <v>2054</v>
      </c>
      <c r="B53" s="154">
        <v>0</v>
      </c>
      <c r="C53" s="154">
        <v>0</v>
      </c>
      <c r="D53" s="154">
        <v>0</v>
      </c>
      <c r="E53" s="190">
        <f t="shared" si="12"/>
        <v>0</v>
      </c>
      <c r="F53" s="193">
        <f t="shared" si="13"/>
        <v>0</v>
      </c>
      <c r="G53" s="191" t="str">
        <f t="shared" si="23"/>
        <v/>
      </c>
      <c r="H53" s="191" t="str">
        <f t="shared" si="14"/>
        <v/>
      </c>
      <c r="I53" s="191">
        <f t="shared" si="24"/>
        <v>0</v>
      </c>
      <c r="J53" s="192" t="str">
        <f t="shared" si="25"/>
        <v/>
      </c>
      <c r="K53" s="81">
        <v>0</v>
      </c>
      <c r="L53" s="81">
        <v>0</v>
      </c>
      <c r="M53" s="193">
        <f t="shared" si="18"/>
        <v>0</v>
      </c>
      <c r="N53" s="81">
        <v>0</v>
      </c>
      <c r="O53" s="81">
        <v>0</v>
      </c>
      <c r="P53" s="193">
        <f t="shared" si="19"/>
        <v>0</v>
      </c>
      <c r="Q53" s="83">
        <v>0</v>
      </c>
      <c r="R53" s="83">
        <v>0</v>
      </c>
      <c r="S53" s="83">
        <v>0</v>
      </c>
      <c r="T53" s="157">
        <v>0</v>
      </c>
      <c r="U53" s="83">
        <v>0</v>
      </c>
      <c r="V53" s="84">
        <v>0</v>
      </c>
      <c r="W53" s="198">
        <f t="shared" si="26"/>
        <v>0</v>
      </c>
      <c r="X53" s="83">
        <v>0</v>
      </c>
      <c r="Y53" s="83">
        <v>0</v>
      </c>
      <c r="Z53" s="83">
        <v>0</v>
      </c>
      <c r="AA53" s="83">
        <v>0</v>
      </c>
      <c r="AB53" s="83">
        <v>0</v>
      </c>
      <c r="AC53" s="83">
        <v>0</v>
      </c>
      <c r="AD53" s="83">
        <v>0</v>
      </c>
      <c r="AE53" s="198">
        <f t="shared" si="15"/>
        <v>0</v>
      </c>
      <c r="AF53" s="198">
        <f t="shared" si="16"/>
        <v>0</v>
      </c>
      <c r="AG53" s="83">
        <v>0</v>
      </c>
      <c r="AI53" s="222">
        <f t="shared" si="20"/>
        <v>0</v>
      </c>
      <c r="AJ53" s="223">
        <f t="shared" si="27"/>
        <v>0</v>
      </c>
      <c r="AK53" s="226">
        <f t="shared" si="5"/>
        <v>0.01</v>
      </c>
      <c r="AL53" s="227">
        <f t="shared" si="21"/>
        <v>0</v>
      </c>
      <c r="AM53" s="224">
        <f t="shared" si="17"/>
        <v>0.25</v>
      </c>
      <c r="AN53" s="227">
        <f t="shared" si="6"/>
        <v>0</v>
      </c>
      <c r="AO53" s="227">
        <f t="shared" si="22"/>
        <v>0</v>
      </c>
      <c r="AP53" s="222">
        <f t="shared" si="7"/>
        <v>0</v>
      </c>
      <c r="AQ53" s="227">
        <f t="shared" si="28"/>
        <v>0</v>
      </c>
      <c r="AV53" s="159" t="e">
        <f t="shared" si="29"/>
        <v>#DIV/0!</v>
      </c>
      <c r="AW53" s="159" t="e">
        <f t="shared" si="30"/>
        <v>#DIV/0!</v>
      </c>
    </row>
    <row r="54" spans="1:49" s="7" customFormat="1" ht="16.5" customHeight="1">
      <c r="A54" s="65">
        <f t="shared" si="11"/>
        <v>2055</v>
      </c>
      <c r="B54" s="154">
        <v>0</v>
      </c>
      <c r="C54" s="154">
        <v>0</v>
      </c>
      <c r="D54" s="154">
        <v>0</v>
      </c>
      <c r="E54" s="190">
        <f t="shared" si="12"/>
        <v>0</v>
      </c>
      <c r="F54" s="193">
        <f t="shared" si="13"/>
        <v>0</v>
      </c>
      <c r="G54" s="191" t="str">
        <f t="shared" si="23"/>
        <v/>
      </c>
      <c r="H54" s="191" t="str">
        <f t="shared" si="14"/>
        <v/>
      </c>
      <c r="I54" s="191">
        <f t="shared" si="24"/>
        <v>0</v>
      </c>
      <c r="J54" s="192" t="str">
        <f t="shared" si="25"/>
        <v/>
      </c>
      <c r="K54" s="81">
        <v>0</v>
      </c>
      <c r="L54" s="81">
        <v>0</v>
      </c>
      <c r="M54" s="193">
        <f t="shared" si="18"/>
        <v>0</v>
      </c>
      <c r="N54" s="81">
        <v>0</v>
      </c>
      <c r="O54" s="81">
        <v>0</v>
      </c>
      <c r="P54" s="193">
        <f t="shared" si="19"/>
        <v>0</v>
      </c>
      <c r="Q54" s="83">
        <v>0</v>
      </c>
      <c r="R54" s="83">
        <v>0</v>
      </c>
      <c r="S54" s="83">
        <v>0</v>
      </c>
      <c r="T54" s="157">
        <v>0</v>
      </c>
      <c r="U54" s="83">
        <v>0</v>
      </c>
      <c r="V54" s="84">
        <v>0</v>
      </c>
      <c r="W54" s="198">
        <f t="shared" si="26"/>
        <v>0</v>
      </c>
      <c r="X54" s="83">
        <v>0</v>
      </c>
      <c r="Y54" s="83">
        <v>0</v>
      </c>
      <c r="Z54" s="83">
        <v>0</v>
      </c>
      <c r="AA54" s="83">
        <v>0</v>
      </c>
      <c r="AB54" s="83">
        <v>0</v>
      </c>
      <c r="AC54" s="83">
        <v>0</v>
      </c>
      <c r="AD54" s="83">
        <v>0</v>
      </c>
      <c r="AE54" s="198">
        <f t="shared" si="15"/>
        <v>0</v>
      </c>
      <c r="AF54" s="198">
        <f t="shared" si="16"/>
        <v>0</v>
      </c>
      <c r="AG54" s="83">
        <v>0</v>
      </c>
      <c r="AI54" s="222">
        <f t="shared" si="20"/>
        <v>0</v>
      </c>
      <c r="AJ54" s="223">
        <f t="shared" si="27"/>
        <v>0</v>
      </c>
      <c r="AK54" s="226">
        <f t="shared" si="5"/>
        <v>0.01</v>
      </c>
      <c r="AL54" s="227">
        <f t="shared" si="21"/>
        <v>0</v>
      </c>
      <c r="AM54" s="224">
        <f t="shared" si="17"/>
        <v>0.25</v>
      </c>
      <c r="AN54" s="227">
        <f t="shared" si="6"/>
        <v>0</v>
      </c>
      <c r="AO54" s="227">
        <f t="shared" si="22"/>
        <v>0</v>
      </c>
      <c r="AP54" s="222">
        <f t="shared" si="7"/>
        <v>0</v>
      </c>
      <c r="AQ54" s="227">
        <f t="shared" si="28"/>
        <v>0</v>
      </c>
      <c r="AV54" s="159" t="e">
        <f t="shared" si="29"/>
        <v>#DIV/0!</v>
      </c>
      <c r="AW54" s="159" t="e">
        <f t="shared" si="30"/>
        <v>#DIV/0!</v>
      </c>
    </row>
    <row r="55" spans="1:49" s="7" customFormat="1" ht="16.5" customHeight="1">
      <c r="A55" s="65">
        <f t="shared" si="11"/>
        <v>2056</v>
      </c>
      <c r="B55" s="154">
        <v>0</v>
      </c>
      <c r="C55" s="154">
        <v>0</v>
      </c>
      <c r="D55" s="154">
        <v>0</v>
      </c>
      <c r="E55" s="190">
        <f t="shared" si="12"/>
        <v>0</v>
      </c>
      <c r="F55" s="193">
        <f t="shared" si="13"/>
        <v>0</v>
      </c>
      <c r="G55" s="191" t="str">
        <f t="shared" si="23"/>
        <v/>
      </c>
      <c r="H55" s="191" t="str">
        <f t="shared" si="14"/>
        <v/>
      </c>
      <c r="I55" s="191">
        <f t="shared" si="24"/>
        <v>0</v>
      </c>
      <c r="J55" s="192" t="str">
        <f t="shared" si="25"/>
        <v/>
      </c>
      <c r="K55" s="81">
        <v>0</v>
      </c>
      <c r="L55" s="81">
        <v>0</v>
      </c>
      <c r="M55" s="193">
        <f t="shared" si="18"/>
        <v>0</v>
      </c>
      <c r="N55" s="81">
        <v>0</v>
      </c>
      <c r="O55" s="81">
        <v>0</v>
      </c>
      <c r="P55" s="193">
        <f t="shared" si="19"/>
        <v>0</v>
      </c>
      <c r="Q55" s="83">
        <v>0</v>
      </c>
      <c r="R55" s="83">
        <v>0</v>
      </c>
      <c r="S55" s="83">
        <v>0</v>
      </c>
      <c r="T55" s="157">
        <v>0</v>
      </c>
      <c r="U55" s="83">
        <v>0</v>
      </c>
      <c r="V55" s="84">
        <v>0</v>
      </c>
      <c r="W55" s="198">
        <f t="shared" si="26"/>
        <v>0</v>
      </c>
      <c r="X55" s="83">
        <v>0</v>
      </c>
      <c r="Y55" s="83">
        <v>0</v>
      </c>
      <c r="Z55" s="83">
        <v>0</v>
      </c>
      <c r="AA55" s="83">
        <v>0</v>
      </c>
      <c r="AB55" s="83">
        <v>0</v>
      </c>
      <c r="AC55" s="83">
        <v>0</v>
      </c>
      <c r="AD55" s="83">
        <v>0</v>
      </c>
      <c r="AE55" s="198">
        <f t="shared" si="15"/>
        <v>0</v>
      </c>
      <c r="AF55" s="198">
        <f t="shared" si="16"/>
        <v>0</v>
      </c>
      <c r="AG55" s="83">
        <v>0</v>
      </c>
      <c r="AI55" s="222">
        <f t="shared" si="20"/>
        <v>0</v>
      </c>
      <c r="AJ55" s="223">
        <f t="shared" si="27"/>
        <v>0</v>
      </c>
      <c r="AK55" s="226">
        <f t="shared" si="5"/>
        <v>0.01</v>
      </c>
      <c r="AL55" s="227">
        <f t="shared" si="21"/>
        <v>0</v>
      </c>
      <c r="AM55" s="224">
        <f t="shared" si="17"/>
        <v>0.25</v>
      </c>
      <c r="AN55" s="227">
        <f t="shared" si="6"/>
        <v>0</v>
      </c>
      <c r="AO55" s="227">
        <f t="shared" si="22"/>
        <v>0</v>
      </c>
      <c r="AP55" s="222">
        <f t="shared" si="7"/>
        <v>0</v>
      </c>
      <c r="AQ55" s="227">
        <f t="shared" si="28"/>
        <v>0</v>
      </c>
      <c r="AV55" s="159" t="e">
        <f t="shared" si="29"/>
        <v>#DIV/0!</v>
      </c>
      <c r="AW55" s="159" t="e">
        <f t="shared" si="30"/>
        <v>#DIV/0!</v>
      </c>
    </row>
    <row r="56" spans="1:49" s="7" customFormat="1" ht="16.5" customHeight="1">
      <c r="A56" s="65">
        <f t="shared" si="11"/>
        <v>2057</v>
      </c>
      <c r="B56" s="154">
        <v>0</v>
      </c>
      <c r="C56" s="154">
        <v>0</v>
      </c>
      <c r="D56" s="154">
        <v>0</v>
      </c>
      <c r="E56" s="190">
        <f t="shared" si="12"/>
        <v>0</v>
      </c>
      <c r="F56" s="193">
        <f t="shared" si="13"/>
        <v>0</v>
      </c>
      <c r="G56" s="191" t="str">
        <f t="shared" si="23"/>
        <v/>
      </c>
      <c r="H56" s="191" t="str">
        <f t="shared" si="14"/>
        <v/>
      </c>
      <c r="I56" s="191">
        <f t="shared" si="24"/>
        <v>0</v>
      </c>
      <c r="J56" s="192" t="str">
        <f t="shared" si="25"/>
        <v/>
      </c>
      <c r="K56" s="81">
        <v>0</v>
      </c>
      <c r="L56" s="81">
        <v>0</v>
      </c>
      <c r="M56" s="193">
        <f t="shared" si="18"/>
        <v>0</v>
      </c>
      <c r="N56" s="81">
        <v>0</v>
      </c>
      <c r="O56" s="81">
        <v>0</v>
      </c>
      <c r="P56" s="193">
        <f t="shared" si="19"/>
        <v>0</v>
      </c>
      <c r="Q56" s="83">
        <v>0</v>
      </c>
      <c r="R56" s="83">
        <v>0</v>
      </c>
      <c r="S56" s="83">
        <v>0</v>
      </c>
      <c r="T56" s="157">
        <v>0</v>
      </c>
      <c r="U56" s="83">
        <v>0</v>
      </c>
      <c r="V56" s="84">
        <v>0</v>
      </c>
      <c r="W56" s="198">
        <f t="shared" si="26"/>
        <v>0</v>
      </c>
      <c r="X56" s="83">
        <v>0</v>
      </c>
      <c r="Y56" s="83">
        <v>0</v>
      </c>
      <c r="Z56" s="83">
        <v>0</v>
      </c>
      <c r="AA56" s="83">
        <v>0</v>
      </c>
      <c r="AB56" s="83">
        <v>0</v>
      </c>
      <c r="AC56" s="83">
        <v>0</v>
      </c>
      <c r="AD56" s="83">
        <v>0</v>
      </c>
      <c r="AE56" s="198">
        <f t="shared" si="15"/>
        <v>0</v>
      </c>
      <c r="AF56" s="198">
        <f t="shared" si="16"/>
        <v>0</v>
      </c>
      <c r="AG56" s="83">
        <v>0</v>
      </c>
      <c r="AI56" s="222">
        <f t="shared" si="20"/>
        <v>0</v>
      </c>
      <c r="AJ56" s="223">
        <f t="shared" si="27"/>
        <v>0</v>
      </c>
      <c r="AK56" s="226">
        <f t="shared" si="5"/>
        <v>0.01</v>
      </c>
      <c r="AL56" s="227">
        <f t="shared" si="21"/>
        <v>0</v>
      </c>
      <c r="AM56" s="224">
        <f t="shared" si="17"/>
        <v>0.25</v>
      </c>
      <c r="AN56" s="227">
        <f t="shared" si="6"/>
        <v>0</v>
      </c>
      <c r="AO56" s="227">
        <f t="shared" si="22"/>
        <v>0</v>
      </c>
      <c r="AP56" s="222">
        <f t="shared" si="7"/>
        <v>0</v>
      </c>
      <c r="AQ56" s="227">
        <f t="shared" si="28"/>
        <v>0</v>
      </c>
      <c r="AV56" s="159" t="e">
        <f t="shared" si="29"/>
        <v>#DIV/0!</v>
      </c>
      <c r="AW56" s="159" t="e">
        <f t="shared" si="30"/>
        <v>#DIV/0!</v>
      </c>
    </row>
    <row r="57" spans="1:49" s="7" customFormat="1" ht="16.5" customHeight="1">
      <c r="A57" s="65">
        <f t="shared" si="11"/>
        <v>2058</v>
      </c>
      <c r="B57" s="154">
        <v>0</v>
      </c>
      <c r="C57" s="154">
        <v>0</v>
      </c>
      <c r="D57" s="154">
        <v>0</v>
      </c>
      <c r="E57" s="190">
        <f t="shared" si="12"/>
        <v>0</v>
      </c>
      <c r="F57" s="193">
        <f t="shared" si="13"/>
        <v>0</v>
      </c>
      <c r="G57" s="191" t="str">
        <f t="shared" si="23"/>
        <v/>
      </c>
      <c r="H57" s="191" t="str">
        <f t="shared" si="14"/>
        <v/>
      </c>
      <c r="I57" s="191">
        <f t="shared" si="24"/>
        <v>0</v>
      </c>
      <c r="J57" s="192" t="str">
        <f t="shared" si="25"/>
        <v/>
      </c>
      <c r="K57" s="81">
        <v>0</v>
      </c>
      <c r="L57" s="81">
        <v>0</v>
      </c>
      <c r="M57" s="193">
        <f t="shared" si="18"/>
        <v>0</v>
      </c>
      <c r="N57" s="81">
        <v>0</v>
      </c>
      <c r="O57" s="81">
        <v>0</v>
      </c>
      <c r="P57" s="193">
        <f t="shared" si="19"/>
        <v>0</v>
      </c>
      <c r="Q57" s="83">
        <v>0</v>
      </c>
      <c r="R57" s="83">
        <v>0</v>
      </c>
      <c r="S57" s="83">
        <v>0</v>
      </c>
      <c r="T57" s="157">
        <v>0</v>
      </c>
      <c r="U57" s="83">
        <v>0</v>
      </c>
      <c r="V57" s="84">
        <v>0</v>
      </c>
      <c r="W57" s="198">
        <f t="shared" si="26"/>
        <v>0</v>
      </c>
      <c r="X57" s="83">
        <v>0</v>
      </c>
      <c r="Y57" s="83">
        <v>0</v>
      </c>
      <c r="Z57" s="83">
        <v>0</v>
      </c>
      <c r="AA57" s="83">
        <v>0</v>
      </c>
      <c r="AB57" s="83">
        <v>0</v>
      </c>
      <c r="AC57" s="83">
        <v>0</v>
      </c>
      <c r="AD57" s="83">
        <v>0</v>
      </c>
      <c r="AE57" s="198">
        <f t="shared" si="15"/>
        <v>0</v>
      </c>
      <c r="AF57" s="198">
        <f t="shared" si="16"/>
        <v>0</v>
      </c>
      <c r="AG57" s="83">
        <v>0</v>
      </c>
      <c r="AI57" s="222">
        <f t="shared" si="20"/>
        <v>0</v>
      </c>
      <c r="AJ57" s="223">
        <f t="shared" si="27"/>
        <v>0</v>
      </c>
      <c r="AK57" s="226">
        <f t="shared" si="5"/>
        <v>0.01</v>
      </c>
      <c r="AL57" s="227">
        <f t="shared" si="21"/>
        <v>0</v>
      </c>
      <c r="AM57" s="224">
        <f t="shared" si="17"/>
        <v>0.25</v>
      </c>
      <c r="AN57" s="227">
        <f t="shared" si="6"/>
        <v>0</v>
      </c>
      <c r="AO57" s="227">
        <f t="shared" si="22"/>
        <v>0</v>
      </c>
      <c r="AP57" s="222">
        <f t="shared" si="7"/>
        <v>0</v>
      </c>
      <c r="AQ57" s="227">
        <f t="shared" si="28"/>
        <v>0</v>
      </c>
      <c r="AV57" s="159" t="e">
        <f t="shared" si="29"/>
        <v>#DIV/0!</v>
      </c>
      <c r="AW57" s="159" t="e">
        <f t="shared" si="30"/>
        <v>#DIV/0!</v>
      </c>
    </row>
    <row r="58" spans="1:49" s="7" customFormat="1" ht="16.5" customHeight="1">
      <c r="A58" s="65">
        <f t="shared" si="11"/>
        <v>2059</v>
      </c>
      <c r="B58" s="154">
        <v>0</v>
      </c>
      <c r="C58" s="154">
        <v>0</v>
      </c>
      <c r="D58" s="154">
        <v>0</v>
      </c>
      <c r="E58" s="190">
        <f t="shared" si="12"/>
        <v>0</v>
      </c>
      <c r="F58" s="193">
        <f t="shared" si="13"/>
        <v>0</v>
      </c>
      <c r="G58" s="191" t="str">
        <f t="shared" si="23"/>
        <v/>
      </c>
      <c r="H58" s="191" t="str">
        <f t="shared" si="14"/>
        <v/>
      </c>
      <c r="I58" s="191">
        <f t="shared" si="24"/>
        <v>0</v>
      </c>
      <c r="J58" s="192" t="str">
        <f t="shared" si="25"/>
        <v/>
      </c>
      <c r="K58" s="81">
        <v>0</v>
      </c>
      <c r="L58" s="81">
        <v>0</v>
      </c>
      <c r="M58" s="193">
        <f t="shared" si="18"/>
        <v>0</v>
      </c>
      <c r="N58" s="81">
        <v>0</v>
      </c>
      <c r="O58" s="81">
        <v>0</v>
      </c>
      <c r="P58" s="193">
        <f t="shared" si="19"/>
        <v>0</v>
      </c>
      <c r="Q58" s="83">
        <v>0</v>
      </c>
      <c r="R58" s="83">
        <v>0</v>
      </c>
      <c r="S58" s="83">
        <v>0</v>
      </c>
      <c r="T58" s="157">
        <v>0</v>
      </c>
      <c r="U58" s="83">
        <v>0</v>
      </c>
      <c r="V58" s="84">
        <v>0</v>
      </c>
      <c r="W58" s="198">
        <f t="shared" si="26"/>
        <v>0</v>
      </c>
      <c r="X58" s="83">
        <v>0</v>
      </c>
      <c r="Y58" s="83">
        <v>0</v>
      </c>
      <c r="Z58" s="83">
        <v>0</v>
      </c>
      <c r="AA58" s="83">
        <v>0</v>
      </c>
      <c r="AB58" s="83">
        <v>0</v>
      </c>
      <c r="AC58" s="83">
        <v>0</v>
      </c>
      <c r="AD58" s="83">
        <v>0</v>
      </c>
      <c r="AE58" s="198">
        <f t="shared" si="15"/>
        <v>0</v>
      </c>
      <c r="AF58" s="198">
        <f t="shared" si="16"/>
        <v>0</v>
      </c>
      <c r="AG58" s="83">
        <v>0</v>
      </c>
      <c r="AI58" s="222">
        <f t="shared" si="20"/>
        <v>0</v>
      </c>
      <c r="AJ58" s="223">
        <f t="shared" si="27"/>
        <v>0</v>
      </c>
      <c r="AK58" s="226">
        <f t="shared" si="5"/>
        <v>0.01</v>
      </c>
      <c r="AL58" s="227">
        <f t="shared" si="21"/>
        <v>0</v>
      </c>
      <c r="AM58" s="224">
        <f t="shared" si="17"/>
        <v>0.25</v>
      </c>
      <c r="AN58" s="227">
        <f t="shared" si="6"/>
        <v>0</v>
      </c>
      <c r="AO58" s="227">
        <f t="shared" si="22"/>
        <v>0</v>
      </c>
      <c r="AP58" s="222">
        <f t="shared" si="7"/>
        <v>0</v>
      </c>
      <c r="AQ58" s="227">
        <f t="shared" si="28"/>
        <v>0</v>
      </c>
      <c r="AV58" s="159" t="e">
        <f t="shared" si="29"/>
        <v>#DIV/0!</v>
      </c>
      <c r="AW58" s="159" t="e">
        <f t="shared" si="30"/>
        <v>#DIV/0!</v>
      </c>
    </row>
    <row r="59" spans="1:49" s="7" customFormat="1" ht="16.5" customHeight="1">
      <c r="A59" s="65">
        <f t="shared" si="11"/>
        <v>2060</v>
      </c>
      <c r="B59" s="154">
        <v>0</v>
      </c>
      <c r="C59" s="154">
        <v>0</v>
      </c>
      <c r="D59" s="154">
        <v>0</v>
      </c>
      <c r="E59" s="190">
        <f t="shared" si="12"/>
        <v>0</v>
      </c>
      <c r="F59" s="193">
        <f t="shared" si="13"/>
        <v>0</v>
      </c>
      <c r="G59" s="191" t="str">
        <f t="shared" si="23"/>
        <v/>
      </c>
      <c r="H59" s="191" t="str">
        <f t="shared" si="14"/>
        <v/>
      </c>
      <c r="I59" s="191">
        <f t="shared" si="24"/>
        <v>0</v>
      </c>
      <c r="J59" s="192" t="str">
        <f t="shared" si="25"/>
        <v/>
      </c>
      <c r="K59" s="81">
        <v>0</v>
      </c>
      <c r="L59" s="81">
        <v>0</v>
      </c>
      <c r="M59" s="193">
        <f t="shared" si="18"/>
        <v>0</v>
      </c>
      <c r="N59" s="81">
        <v>0</v>
      </c>
      <c r="O59" s="81">
        <v>0</v>
      </c>
      <c r="P59" s="193">
        <f t="shared" si="19"/>
        <v>0</v>
      </c>
      <c r="Q59" s="83">
        <v>0</v>
      </c>
      <c r="R59" s="83">
        <v>0</v>
      </c>
      <c r="S59" s="83">
        <v>0</v>
      </c>
      <c r="T59" s="157">
        <v>0</v>
      </c>
      <c r="U59" s="83">
        <v>0</v>
      </c>
      <c r="V59" s="84">
        <v>0</v>
      </c>
      <c r="W59" s="198">
        <f t="shared" si="26"/>
        <v>0</v>
      </c>
      <c r="X59" s="83">
        <v>0</v>
      </c>
      <c r="Y59" s="83">
        <v>0</v>
      </c>
      <c r="Z59" s="83">
        <v>0</v>
      </c>
      <c r="AA59" s="83">
        <v>0</v>
      </c>
      <c r="AB59" s="83">
        <v>0</v>
      </c>
      <c r="AC59" s="83">
        <v>0</v>
      </c>
      <c r="AD59" s="83">
        <v>0</v>
      </c>
      <c r="AE59" s="198">
        <f t="shared" si="15"/>
        <v>0</v>
      </c>
      <c r="AF59" s="198">
        <f t="shared" si="16"/>
        <v>0</v>
      </c>
      <c r="AG59" s="83">
        <v>0</v>
      </c>
      <c r="AI59" s="222">
        <f t="shared" si="20"/>
        <v>0</v>
      </c>
      <c r="AJ59" s="223">
        <f t="shared" si="27"/>
        <v>0</v>
      </c>
      <c r="AK59" s="226">
        <f t="shared" si="5"/>
        <v>0.01</v>
      </c>
      <c r="AL59" s="227">
        <f t="shared" si="21"/>
        <v>0</v>
      </c>
      <c r="AM59" s="224">
        <f t="shared" si="17"/>
        <v>0.25</v>
      </c>
      <c r="AN59" s="227">
        <f t="shared" si="6"/>
        <v>0</v>
      </c>
      <c r="AO59" s="227">
        <f t="shared" si="22"/>
        <v>0</v>
      </c>
      <c r="AP59" s="222">
        <f t="shared" si="7"/>
        <v>0</v>
      </c>
      <c r="AQ59" s="227">
        <f t="shared" si="28"/>
        <v>0</v>
      </c>
      <c r="AV59" s="159" t="e">
        <f t="shared" si="29"/>
        <v>#DIV/0!</v>
      </c>
      <c r="AW59" s="159" t="e">
        <f t="shared" si="30"/>
        <v>#DIV/0!</v>
      </c>
    </row>
    <row r="60" spans="1:49" s="7" customFormat="1" ht="16.5" customHeight="1">
      <c r="A60" s="65">
        <f t="shared" si="11"/>
        <v>2061</v>
      </c>
      <c r="B60" s="154">
        <v>0</v>
      </c>
      <c r="C60" s="154">
        <v>0</v>
      </c>
      <c r="D60" s="154">
        <v>0</v>
      </c>
      <c r="E60" s="190">
        <f t="shared" si="12"/>
        <v>0</v>
      </c>
      <c r="F60" s="193">
        <f t="shared" si="13"/>
        <v>0</v>
      </c>
      <c r="G60" s="191" t="str">
        <f t="shared" si="23"/>
        <v/>
      </c>
      <c r="H60" s="191" t="str">
        <f t="shared" si="14"/>
        <v/>
      </c>
      <c r="I60" s="191">
        <f t="shared" si="24"/>
        <v>0</v>
      </c>
      <c r="J60" s="192" t="str">
        <f t="shared" si="25"/>
        <v/>
      </c>
      <c r="K60" s="81">
        <v>0</v>
      </c>
      <c r="L60" s="81">
        <v>0</v>
      </c>
      <c r="M60" s="193">
        <f t="shared" si="18"/>
        <v>0</v>
      </c>
      <c r="N60" s="81">
        <v>0</v>
      </c>
      <c r="O60" s="81">
        <v>0</v>
      </c>
      <c r="P60" s="193">
        <f t="shared" si="19"/>
        <v>0</v>
      </c>
      <c r="Q60" s="83">
        <v>0</v>
      </c>
      <c r="R60" s="83">
        <v>0</v>
      </c>
      <c r="S60" s="83">
        <v>0</v>
      </c>
      <c r="T60" s="157">
        <v>0</v>
      </c>
      <c r="U60" s="83">
        <v>0</v>
      </c>
      <c r="V60" s="84">
        <v>0</v>
      </c>
      <c r="W60" s="198">
        <f t="shared" si="26"/>
        <v>0</v>
      </c>
      <c r="X60" s="83">
        <v>0</v>
      </c>
      <c r="Y60" s="83">
        <v>0</v>
      </c>
      <c r="Z60" s="83">
        <v>0</v>
      </c>
      <c r="AA60" s="83">
        <v>0</v>
      </c>
      <c r="AB60" s="83">
        <v>0</v>
      </c>
      <c r="AC60" s="83">
        <v>0</v>
      </c>
      <c r="AD60" s="83">
        <v>0</v>
      </c>
      <c r="AE60" s="198">
        <f t="shared" si="15"/>
        <v>0</v>
      </c>
      <c r="AF60" s="198">
        <f t="shared" si="16"/>
        <v>0</v>
      </c>
      <c r="AG60" s="83">
        <v>0</v>
      </c>
      <c r="AI60" s="222">
        <f t="shared" si="20"/>
        <v>0</v>
      </c>
      <c r="AJ60" s="223">
        <f t="shared" si="27"/>
        <v>0</v>
      </c>
      <c r="AK60" s="226">
        <f t="shared" si="5"/>
        <v>0.01</v>
      </c>
      <c r="AL60" s="227">
        <f t="shared" si="21"/>
        <v>0</v>
      </c>
      <c r="AM60" s="224">
        <f t="shared" si="17"/>
        <v>0.25</v>
      </c>
      <c r="AN60" s="227">
        <f t="shared" si="6"/>
        <v>0</v>
      </c>
      <c r="AO60" s="227">
        <f t="shared" si="22"/>
        <v>0</v>
      </c>
      <c r="AP60" s="222">
        <f t="shared" si="7"/>
        <v>0</v>
      </c>
      <c r="AQ60" s="227">
        <f t="shared" si="28"/>
        <v>0</v>
      </c>
      <c r="AV60" s="159" t="e">
        <f t="shared" si="29"/>
        <v>#DIV/0!</v>
      </c>
      <c r="AW60" s="159" t="e">
        <f t="shared" si="30"/>
        <v>#DIV/0!</v>
      </c>
    </row>
    <row r="61" spans="1:49" s="7" customFormat="1" ht="16.5" customHeight="1">
      <c r="A61" s="65">
        <f t="shared" si="11"/>
        <v>2062</v>
      </c>
      <c r="B61" s="154">
        <v>0</v>
      </c>
      <c r="C61" s="154">
        <v>0</v>
      </c>
      <c r="D61" s="154">
        <v>0</v>
      </c>
      <c r="E61" s="190">
        <f t="shared" si="12"/>
        <v>0</v>
      </c>
      <c r="F61" s="193">
        <f t="shared" si="13"/>
        <v>0</v>
      </c>
      <c r="G61" s="191" t="str">
        <f t="shared" si="23"/>
        <v/>
      </c>
      <c r="H61" s="191" t="str">
        <f t="shared" si="14"/>
        <v/>
      </c>
      <c r="I61" s="191">
        <f t="shared" si="24"/>
        <v>0</v>
      </c>
      <c r="J61" s="192" t="str">
        <f t="shared" si="25"/>
        <v/>
      </c>
      <c r="K61" s="81">
        <v>0</v>
      </c>
      <c r="L61" s="81">
        <v>0</v>
      </c>
      <c r="M61" s="193">
        <f t="shared" si="18"/>
        <v>0</v>
      </c>
      <c r="N61" s="81">
        <v>0</v>
      </c>
      <c r="O61" s="81">
        <v>0</v>
      </c>
      <c r="P61" s="193">
        <f t="shared" si="19"/>
        <v>0</v>
      </c>
      <c r="Q61" s="83">
        <v>0</v>
      </c>
      <c r="R61" s="83">
        <v>0</v>
      </c>
      <c r="S61" s="83">
        <v>0</v>
      </c>
      <c r="T61" s="157">
        <v>0</v>
      </c>
      <c r="U61" s="83">
        <v>0</v>
      </c>
      <c r="V61" s="84">
        <v>0</v>
      </c>
      <c r="W61" s="198">
        <f t="shared" si="26"/>
        <v>0</v>
      </c>
      <c r="X61" s="83">
        <v>0</v>
      </c>
      <c r="Y61" s="83">
        <v>0</v>
      </c>
      <c r="Z61" s="83">
        <v>0</v>
      </c>
      <c r="AA61" s="83">
        <v>0</v>
      </c>
      <c r="AB61" s="83">
        <v>0</v>
      </c>
      <c r="AC61" s="83">
        <v>0</v>
      </c>
      <c r="AD61" s="83">
        <v>0</v>
      </c>
      <c r="AE61" s="198">
        <f t="shared" si="15"/>
        <v>0</v>
      </c>
      <c r="AF61" s="198">
        <f t="shared" si="16"/>
        <v>0</v>
      </c>
      <c r="AG61" s="83">
        <v>0</v>
      </c>
      <c r="AI61" s="222">
        <f t="shared" si="20"/>
        <v>0</v>
      </c>
      <c r="AJ61" s="223">
        <f t="shared" si="27"/>
        <v>0</v>
      </c>
      <c r="AK61" s="226">
        <f t="shared" si="5"/>
        <v>0.01</v>
      </c>
      <c r="AL61" s="227">
        <f t="shared" si="21"/>
        <v>0</v>
      </c>
      <c r="AM61" s="224">
        <f t="shared" si="17"/>
        <v>0.25</v>
      </c>
      <c r="AN61" s="227">
        <f t="shared" si="6"/>
        <v>0</v>
      </c>
      <c r="AO61" s="227">
        <f t="shared" si="22"/>
        <v>0</v>
      </c>
      <c r="AP61" s="222">
        <f t="shared" si="7"/>
        <v>0</v>
      </c>
      <c r="AQ61" s="227">
        <f t="shared" si="28"/>
        <v>0</v>
      </c>
      <c r="AV61" s="159" t="e">
        <f t="shared" si="29"/>
        <v>#DIV/0!</v>
      </c>
      <c r="AW61" s="159" t="e">
        <f t="shared" si="30"/>
        <v>#DIV/0!</v>
      </c>
    </row>
    <row r="62" spans="1:49" s="7" customFormat="1" ht="16.5" customHeight="1">
      <c r="A62" s="65">
        <f t="shared" si="11"/>
        <v>2063</v>
      </c>
      <c r="B62" s="154">
        <v>0</v>
      </c>
      <c r="C62" s="154">
        <v>0</v>
      </c>
      <c r="D62" s="154">
        <v>0</v>
      </c>
      <c r="E62" s="190">
        <f t="shared" si="12"/>
        <v>0</v>
      </c>
      <c r="F62" s="193">
        <f t="shared" si="13"/>
        <v>0</v>
      </c>
      <c r="G62" s="191" t="str">
        <f t="shared" si="23"/>
        <v/>
      </c>
      <c r="H62" s="191" t="str">
        <f t="shared" si="14"/>
        <v/>
      </c>
      <c r="I62" s="191">
        <f t="shared" si="24"/>
        <v>0</v>
      </c>
      <c r="J62" s="192" t="str">
        <f t="shared" si="25"/>
        <v/>
      </c>
      <c r="K62" s="81">
        <v>0</v>
      </c>
      <c r="L62" s="81">
        <v>0</v>
      </c>
      <c r="M62" s="193">
        <f t="shared" si="18"/>
        <v>0</v>
      </c>
      <c r="N62" s="81">
        <v>0</v>
      </c>
      <c r="O62" s="81">
        <v>0</v>
      </c>
      <c r="P62" s="193">
        <f t="shared" si="19"/>
        <v>0</v>
      </c>
      <c r="Q62" s="83">
        <v>0</v>
      </c>
      <c r="R62" s="83">
        <v>0</v>
      </c>
      <c r="S62" s="83">
        <v>0</v>
      </c>
      <c r="T62" s="157">
        <v>0</v>
      </c>
      <c r="U62" s="83">
        <v>0</v>
      </c>
      <c r="V62" s="84">
        <v>0</v>
      </c>
      <c r="W62" s="198">
        <f t="shared" si="26"/>
        <v>0</v>
      </c>
      <c r="X62" s="83">
        <v>0</v>
      </c>
      <c r="Y62" s="83">
        <v>0</v>
      </c>
      <c r="Z62" s="83">
        <v>0</v>
      </c>
      <c r="AA62" s="83">
        <v>0</v>
      </c>
      <c r="AB62" s="83">
        <v>0</v>
      </c>
      <c r="AC62" s="83">
        <v>0</v>
      </c>
      <c r="AD62" s="83">
        <v>0</v>
      </c>
      <c r="AE62" s="198">
        <f t="shared" si="15"/>
        <v>0</v>
      </c>
      <c r="AF62" s="198">
        <f t="shared" si="16"/>
        <v>0</v>
      </c>
      <c r="AG62" s="83">
        <v>0</v>
      </c>
      <c r="AI62" s="222">
        <f t="shared" si="20"/>
        <v>0</v>
      </c>
      <c r="AJ62" s="223">
        <f t="shared" si="27"/>
        <v>0</v>
      </c>
      <c r="AK62" s="226">
        <f t="shared" si="5"/>
        <v>0.01</v>
      </c>
      <c r="AL62" s="227">
        <f t="shared" si="21"/>
        <v>0</v>
      </c>
      <c r="AM62" s="224">
        <f t="shared" si="17"/>
        <v>0.25</v>
      </c>
      <c r="AN62" s="227">
        <f t="shared" si="6"/>
        <v>0</v>
      </c>
      <c r="AO62" s="227">
        <f t="shared" si="22"/>
        <v>0</v>
      </c>
      <c r="AP62" s="222">
        <f t="shared" si="7"/>
        <v>0</v>
      </c>
      <c r="AQ62" s="227">
        <f t="shared" si="28"/>
        <v>0</v>
      </c>
      <c r="AV62" s="159" t="e">
        <f t="shared" si="29"/>
        <v>#DIV/0!</v>
      </c>
      <c r="AW62" s="159" t="e">
        <f t="shared" si="30"/>
        <v>#DIV/0!</v>
      </c>
    </row>
    <row r="63" spans="1:49" s="7" customFormat="1" ht="16.5" customHeight="1">
      <c r="A63" s="65">
        <f t="shared" si="11"/>
        <v>2064</v>
      </c>
      <c r="B63" s="154">
        <v>0</v>
      </c>
      <c r="C63" s="154">
        <v>0</v>
      </c>
      <c r="D63" s="154">
        <v>0</v>
      </c>
      <c r="E63" s="190">
        <f t="shared" si="12"/>
        <v>0</v>
      </c>
      <c r="F63" s="193">
        <f t="shared" si="13"/>
        <v>0</v>
      </c>
      <c r="G63" s="191" t="str">
        <f t="shared" si="23"/>
        <v/>
      </c>
      <c r="H63" s="191" t="str">
        <f t="shared" si="14"/>
        <v/>
      </c>
      <c r="I63" s="191">
        <f t="shared" si="24"/>
        <v>0</v>
      </c>
      <c r="J63" s="192" t="str">
        <f t="shared" si="25"/>
        <v/>
      </c>
      <c r="K63" s="81">
        <v>0</v>
      </c>
      <c r="L63" s="81">
        <v>0</v>
      </c>
      <c r="M63" s="193">
        <f t="shared" si="18"/>
        <v>0</v>
      </c>
      <c r="N63" s="81">
        <v>0</v>
      </c>
      <c r="O63" s="81">
        <v>0</v>
      </c>
      <c r="P63" s="193">
        <f t="shared" si="19"/>
        <v>0</v>
      </c>
      <c r="Q63" s="83">
        <v>0</v>
      </c>
      <c r="R63" s="83">
        <v>0</v>
      </c>
      <c r="S63" s="83">
        <v>0</v>
      </c>
      <c r="T63" s="157">
        <v>0</v>
      </c>
      <c r="U63" s="83">
        <v>0</v>
      </c>
      <c r="V63" s="84">
        <v>0</v>
      </c>
      <c r="W63" s="198">
        <f t="shared" si="26"/>
        <v>0</v>
      </c>
      <c r="X63" s="83">
        <v>0</v>
      </c>
      <c r="Y63" s="83">
        <v>0</v>
      </c>
      <c r="Z63" s="83">
        <v>0</v>
      </c>
      <c r="AA63" s="83">
        <v>0</v>
      </c>
      <c r="AB63" s="83">
        <v>0</v>
      </c>
      <c r="AC63" s="83">
        <v>0</v>
      </c>
      <c r="AD63" s="83">
        <v>0</v>
      </c>
      <c r="AE63" s="198">
        <f t="shared" si="15"/>
        <v>0</v>
      </c>
      <c r="AF63" s="198">
        <f t="shared" si="16"/>
        <v>0</v>
      </c>
      <c r="AG63" s="83">
        <v>0</v>
      </c>
      <c r="AI63" s="222">
        <f t="shared" si="20"/>
        <v>0</v>
      </c>
      <c r="AJ63" s="223">
        <f t="shared" si="27"/>
        <v>0</v>
      </c>
      <c r="AK63" s="226">
        <f t="shared" si="5"/>
        <v>0.01</v>
      </c>
      <c r="AL63" s="227">
        <f t="shared" si="21"/>
        <v>0</v>
      </c>
      <c r="AM63" s="224">
        <f t="shared" si="17"/>
        <v>0.25</v>
      </c>
      <c r="AN63" s="227">
        <f t="shared" si="6"/>
        <v>0</v>
      </c>
      <c r="AO63" s="227">
        <f t="shared" si="22"/>
        <v>0</v>
      </c>
      <c r="AP63" s="222">
        <f t="shared" si="7"/>
        <v>0</v>
      </c>
      <c r="AQ63" s="227">
        <f t="shared" si="28"/>
        <v>0</v>
      </c>
      <c r="AV63" s="159" t="e">
        <f t="shared" si="29"/>
        <v>#DIV/0!</v>
      </c>
      <c r="AW63" s="159" t="e">
        <f t="shared" si="30"/>
        <v>#DIV/0!</v>
      </c>
    </row>
    <row r="64" spans="1:49" s="7" customFormat="1" ht="16.5" customHeight="1">
      <c r="A64" s="65">
        <f t="shared" si="11"/>
        <v>2065</v>
      </c>
      <c r="B64" s="154">
        <v>0</v>
      </c>
      <c r="C64" s="154">
        <v>0</v>
      </c>
      <c r="D64" s="154">
        <v>0</v>
      </c>
      <c r="E64" s="190">
        <f t="shared" si="12"/>
        <v>0</v>
      </c>
      <c r="F64" s="193">
        <f t="shared" si="13"/>
        <v>0</v>
      </c>
      <c r="G64" s="191" t="str">
        <f t="shared" si="23"/>
        <v/>
      </c>
      <c r="H64" s="191" t="str">
        <f t="shared" si="14"/>
        <v/>
      </c>
      <c r="I64" s="191">
        <f t="shared" si="24"/>
        <v>0</v>
      </c>
      <c r="J64" s="192" t="str">
        <f t="shared" si="25"/>
        <v/>
      </c>
      <c r="K64" s="81">
        <v>0</v>
      </c>
      <c r="L64" s="81">
        <v>0</v>
      </c>
      <c r="M64" s="193">
        <f t="shared" si="18"/>
        <v>0</v>
      </c>
      <c r="N64" s="81">
        <v>0</v>
      </c>
      <c r="O64" s="81">
        <v>0</v>
      </c>
      <c r="P64" s="193">
        <f t="shared" si="19"/>
        <v>0</v>
      </c>
      <c r="Q64" s="83">
        <v>0</v>
      </c>
      <c r="R64" s="83">
        <v>0</v>
      </c>
      <c r="S64" s="83">
        <v>0</v>
      </c>
      <c r="T64" s="157">
        <v>0</v>
      </c>
      <c r="U64" s="83">
        <v>0</v>
      </c>
      <c r="V64" s="84">
        <v>0</v>
      </c>
      <c r="W64" s="198">
        <f t="shared" si="26"/>
        <v>0</v>
      </c>
      <c r="X64" s="83">
        <v>0</v>
      </c>
      <c r="Y64" s="83">
        <v>0</v>
      </c>
      <c r="Z64" s="83">
        <v>0</v>
      </c>
      <c r="AA64" s="83">
        <v>0</v>
      </c>
      <c r="AB64" s="83">
        <v>0</v>
      </c>
      <c r="AC64" s="83">
        <v>0</v>
      </c>
      <c r="AD64" s="83">
        <v>0</v>
      </c>
      <c r="AE64" s="198">
        <f t="shared" si="15"/>
        <v>0</v>
      </c>
      <c r="AF64" s="198">
        <f t="shared" si="16"/>
        <v>0</v>
      </c>
      <c r="AG64" s="83">
        <v>0</v>
      </c>
      <c r="AI64" s="222">
        <f t="shared" si="20"/>
        <v>0</v>
      </c>
      <c r="AJ64" s="223">
        <f t="shared" si="27"/>
        <v>0</v>
      </c>
      <c r="AK64" s="226">
        <f t="shared" si="5"/>
        <v>0.01</v>
      </c>
      <c r="AL64" s="227">
        <f t="shared" si="21"/>
        <v>0</v>
      </c>
      <c r="AM64" s="224">
        <f t="shared" si="17"/>
        <v>0.25</v>
      </c>
      <c r="AN64" s="227">
        <f t="shared" si="6"/>
        <v>0</v>
      </c>
      <c r="AO64" s="227">
        <f t="shared" si="22"/>
        <v>0</v>
      </c>
      <c r="AP64" s="222">
        <f t="shared" si="7"/>
        <v>0</v>
      </c>
      <c r="AQ64" s="227">
        <f t="shared" si="28"/>
        <v>0</v>
      </c>
      <c r="AV64" s="159" t="e">
        <f t="shared" si="29"/>
        <v>#DIV/0!</v>
      </c>
      <c r="AW64" s="159" t="e">
        <f t="shared" si="30"/>
        <v>#DIV/0!</v>
      </c>
    </row>
    <row r="65" spans="1:49" s="7" customFormat="1" ht="16.5" customHeight="1">
      <c r="A65" s="65">
        <f t="shared" si="11"/>
        <v>2066</v>
      </c>
      <c r="B65" s="154">
        <v>0</v>
      </c>
      <c r="C65" s="154">
        <v>0</v>
      </c>
      <c r="D65" s="154">
        <v>0</v>
      </c>
      <c r="E65" s="190">
        <f t="shared" si="12"/>
        <v>0</v>
      </c>
      <c r="F65" s="193">
        <f t="shared" si="13"/>
        <v>0</v>
      </c>
      <c r="G65" s="191" t="str">
        <f t="shared" si="23"/>
        <v/>
      </c>
      <c r="H65" s="191" t="str">
        <f t="shared" si="14"/>
        <v/>
      </c>
      <c r="I65" s="191">
        <f t="shared" si="24"/>
        <v>0</v>
      </c>
      <c r="J65" s="192" t="str">
        <f t="shared" si="25"/>
        <v/>
      </c>
      <c r="K65" s="81">
        <v>0</v>
      </c>
      <c r="L65" s="81">
        <v>0</v>
      </c>
      <c r="M65" s="193">
        <f t="shared" si="18"/>
        <v>0</v>
      </c>
      <c r="N65" s="81">
        <v>0</v>
      </c>
      <c r="O65" s="81">
        <v>0</v>
      </c>
      <c r="P65" s="193">
        <f t="shared" si="19"/>
        <v>0</v>
      </c>
      <c r="Q65" s="83">
        <v>0</v>
      </c>
      <c r="R65" s="83">
        <v>0</v>
      </c>
      <c r="S65" s="83">
        <v>0</v>
      </c>
      <c r="T65" s="157">
        <v>0</v>
      </c>
      <c r="U65" s="83">
        <v>0</v>
      </c>
      <c r="V65" s="84">
        <v>0</v>
      </c>
      <c r="W65" s="198">
        <f t="shared" si="26"/>
        <v>0</v>
      </c>
      <c r="X65" s="83">
        <v>0</v>
      </c>
      <c r="Y65" s="83">
        <v>0</v>
      </c>
      <c r="Z65" s="83">
        <v>0</v>
      </c>
      <c r="AA65" s="83">
        <v>0</v>
      </c>
      <c r="AB65" s="83">
        <v>0</v>
      </c>
      <c r="AC65" s="83">
        <v>0</v>
      </c>
      <c r="AD65" s="83">
        <v>0</v>
      </c>
      <c r="AE65" s="198">
        <f t="shared" si="15"/>
        <v>0</v>
      </c>
      <c r="AF65" s="198">
        <f t="shared" si="16"/>
        <v>0</v>
      </c>
      <c r="AG65" s="83">
        <v>0</v>
      </c>
      <c r="AI65" s="222">
        <f t="shared" si="20"/>
        <v>0</v>
      </c>
      <c r="AJ65" s="223">
        <f t="shared" si="27"/>
        <v>0</v>
      </c>
      <c r="AK65" s="226">
        <f t="shared" si="5"/>
        <v>0.01</v>
      </c>
      <c r="AL65" s="227">
        <f t="shared" si="21"/>
        <v>0</v>
      </c>
      <c r="AM65" s="224">
        <f t="shared" si="17"/>
        <v>0.25</v>
      </c>
      <c r="AN65" s="227">
        <f t="shared" si="6"/>
        <v>0</v>
      </c>
      <c r="AO65" s="227">
        <f t="shared" si="22"/>
        <v>0</v>
      </c>
      <c r="AP65" s="222">
        <f t="shared" si="7"/>
        <v>0</v>
      </c>
      <c r="AQ65" s="227">
        <f t="shared" si="28"/>
        <v>0</v>
      </c>
      <c r="AV65" s="159" t="e">
        <f t="shared" si="29"/>
        <v>#DIV/0!</v>
      </c>
      <c r="AW65" s="159" t="e">
        <f t="shared" si="30"/>
        <v>#DIV/0!</v>
      </c>
    </row>
    <row r="66" spans="1:49" s="7" customFormat="1" ht="16.5" customHeight="1">
      <c r="A66" s="65">
        <f t="shared" si="11"/>
        <v>2067</v>
      </c>
      <c r="B66" s="154">
        <v>0</v>
      </c>
      <c r="C66" s="154">
        <v>0</v>
      </c>
      <c r="D66" s="154">
        <v>0</v>
      </c>
      <c r="E66" s="190">
        <f t="shared" si="12"/>
        <v>0</v>
      </c>
      <c r="F66" s="193">
        <f t="shared" si="13"/>
        <v>0</v>
      </c>
      <c r="G66" s="191" t="str">
        <f t="shared" si="23"/>
        <v/>
      </c>
      <c r="H66" s="191" t="str">
        <f t="shared" si="14"/>
        <v/>
      </c>
      <c r="I66" s="191">
        <f t="shared" si="24"/>
        <v>0</v>
      </c>
      <c r="J66" s="192" t="str">
        <f t="shared" si="25"/>
        <v/>
      </c>
      <c r="K66" s="81">
        <v>0</v>
      </c>
      <c r="L66" s="81">
        <v>0</v>
      </c>
      <c r="M66" s="193">
        <f t="shared" si="18"/>
        <v>0</v>
      </c>
      <c r="N66" s="81">
        <v>0</v>
      </c>
      <c r="O66" s="81">
        <v>0</v>
      </c>
      <c r="P66" s="193">
        <f t="shared" si="19"/>
        <v>0</v>
      </c>
      <c r="Q66" s="83">
        <v>0</v>
      </c>
      <c r="R66" s="83">
        <v>0</v>
      </c>
      <c r="S66" s="83">
        <v>0</v>
      </c>
      <c r="T66" s="157">
        <v>0</v>
      </c>
      <c r="U66" s="83">
        <v>0</v>
      </c>
      <c r="V66" s="84">
        <v>0</v>
      </c>
      <c r="W66" s="198">
        <f t="shared" si="26"/>
        <v>0</v>
      </c>
      <c r="X66" s="83">
        <v>0</v>
      </c>
      <c r="Y66" s="83">
        <v>0</v>
      </c>
      <c r="Z66" s="83">
        <v>0</v>
      </c>
      <c r="AA66" s="83">
        <v>0</v>
      </c>
      <c r="AB66" s="83">
        <v>0</v>
      </c>
      <c r="AC66" s="83">
        <v>0</v>
      </c>
      <c r="AD66" s="83">
        <v>0</v>
      </c>
      <c r="AE66" s="198">
        <f t="shared" si="15"/>
        <v>0</v>
      </c>
      <c r="AF66" s="198">
        <f t="shared" si="16"/>
        <v>0</v>
      </c>
      <c r="AG66" s="83">
        <v>0</v>
      </c>
      <c r="AI66" s="222">
        <f t="shared" si="20"/>
        <v>0</v>
      </c>
      <c r="AJ66" s="223">
        <f t="shared" si="27"/>
        <v>0</v>
      </c>
      <c r="AK66" s="226">
        <f t="shared" si="5"/>
        <v>0.01</v>
      </c>
      <c r="AL66" s="227">
        <f t="shared" si="21"/>
        <v>0</v>
      </c>
      <c r="AM66" s="224">
        <f t="shared" si="17"/>
        <v>0.25</v>
      </c>
      <c r="AN66" s="227">
        <f t="shared" si="6"/>
        <v>0</v>
      </c>
      <c r="AO66" s="227">
        <f t="shared" si="22"/>
        <v>0</v>
      </c>
      <c r="AP66" s="222">
        <f t="shared" si="7"/>
        <v>0</v>
      </c>
      <c r="AQ66" s="227">
        <f t="shared" si="28"/>
        <v>0</v>
      </c>
      <c r="AV66" s="159" t="e">
        <f t="shared" si="29"/>
        <v>#DIV/0!</v>
      </c>
      <c r="AW66" s="159" t="e">
        <f t="shared" si="30"/>
        <v>#DIV/0!</v>
      </c>
    </row>
    <row r="67" spans="1:49" s="7" customFormat="1" ht="16.5" customHeight="1">
      <c r="A67" s="65">
        <f t="shared" si="11"/>
        <v>2068</v>
      </c>
      <c r="B67" s="154">
        <v>0</v>
      </c>
      <c r="C67" s="154">
        <v>0</v>
      </c>
      <c r="D67" s="154">
        <v>0</v>
      </c>
      <c r="E67" s="190">
        <f t="shared" si="12"/>
        <v>0</v>
      </c>
      <c r="F67" s="193">
        <f t="shared" si="13"/>
        <v>0</v>
      </c>
      <c r="G67" s="191" t="str">
        <f t="shared" si="23"/>
        <v/>
      </c>
      <c r="H67" s="191" t="str">
        <f t="shared" si="14"/>
        <v/>
      </c>
      <c r="I67" s="191">
        <f t="shared" si="24"/>
        <v>0</v>
      </c>
      <c r="J67" s="192" t="str">
        <f t="shared" si="25"/>
        <v/>
      </c>
      <c r="K67" s="81">
        <v>0</v>
      </c>
      <c r="L67" s="81">
        <v>0</v>
      </c>
      <c r="M67" s="193">
        <f t="shared" si="18"/>
        <v>0</v>
      </c>
      <c r="N67" s="81">
        <v>0</v>
      </c>
      <c r="O67" s="81">
        <v>0</v>
      </c>
      <c r="P67" s="193">
        <f t="shared" si="19"/>
        <v>0</v>
      </c>
      <c r="Q67" s="83">
        <v>0</v>
      </c>
      <c r="R67" s="83">
        <v>0</v>
      </c>
      <c r="S67" s="83">
        <v>0</v>
      </c>
      <c r="T67" s="157">
        <v>0</v>
      </c>
      <c r="U67" s="83">
        <v>0</v>
      </c>
      <c r="V67" s="84">
        <v>0</v>
      </c>
      <c r="W67" s="198">
        <f t="shared" si="26"/>
        <v>0</v>
      </c>
      <c r="X67" s="83">
        <v>0</v>
      </c>
      <c r="Y67" s="83">
        <v>0</v>
      </c>
      <c r="Z67" s="83">
        <v>0</v>
      </c>
      <c r="AA67" s="83">
        <v>0</v>
      </c>
      <c r="AB67" s="83">
        <v>0</v>
      </c>
      <c r="AC67" s="83">
        <v>0</v>
      </c>
      <c r="AD67" s="83">
        <v>0</v>
      </c>
      <c r="AE67" s="198">
        <f t="shared" si="15"/>
        <v>0</v>
      </c>
      <c r="AF67" s="198">
        <f t="shared" si="16"/>
        <v>0</v>
      </c>
      <c r="AG67" s="83">
        <v>0</v>
      </c>
      <c r="AI67" s="222">
        <f t="shared" si="20"/>
        <v>0</v>
      </c>
      <c r="AJ67" s="223">
        <f t="shared" si="27"/>
        <v>0</v>
      </c>
      <c r="AK67" s="226">
        <f t="shared" si="5"/>
        <v>0.01</v>
      </c>
      <c r="AL67" s="227">
        <f t="shared" si="21"/>
        <v>0</v>
      </c>
      <c r="AM67" s="224">
        <f t="shared" si="17"/>
        <v>0.25</v>
      </c>
      <c r="AN67" s="227">
        <f t="shared" si="6"/>
        <v>0</v>
      </c>
      <c r="AO67" s="227">
        <f t="shared" si="22"/>
        <v>0</v>
      </c>
      <c r="AP67" s="222">
        <f t="shared" si="7"/>
        <v>0</v>
      </c>
      <c r="AQ67" s="227">
        <f t="shared" si="28"/>
        <v>0</v>
      </c>
      <c r="AV67" s="159" t="e">
        <f t="shared" si="29"/>
        <v>#DIV/0!</v>
      </c>
      <c r="AW67" s="159" t="e">
        <f t="shared" si="30"/>
        <v>#DIV/0!</v>
      </c>
    </row>
    <row r="68" spans="1:49" s="7" customFormat="1" ht="16.5" customHeight="1">
      <c r="A68" s="65">
        <f t="shared" si="11"/>
        <v>2069</v>
      </c>
      <c r="B68" s="154">
        <v>0</v>
      </c>
      <c r="C68" s="154">
        <v>0</v>
      </c>
      <c r="D68" s="154">
        <v>0</v>
      </c>
      <c r="E68" s="190">
        <f t="shared" si="12"/>
        <v>0</v>
      </c>
      <c r="F68" s="193">
        <f t="shared" si="13"/>
        <v>0</v>
      </c>
      <c r="G68" s="191" t="str">
        <f t="shared" si="23"/>
        <v/>
      </c>
      <c r="H68" s="191" t="str">
        <f t="shared" si="14"/>
        <v/>
      </c>
      <c r="I68" s="191">
        <f t="shared" si="24"/>
        <v>0</v>
      </c>
      <c r="J68" s="192" t="str">
        <f t="shared" si="25"/>
        <v/>
      </c>
      <c r="K68" s="81">
        <v>0</v>
      </c>
      <c r="L68" s="81">
        <v>0</v>
      </c>
      <c r="M68" s="193">
        <f t="shared" si="18"/>
        <v>0</v>
      </c>
      <c r="N68" s="81">
        <v>0</v>
      </c>
      <c r="O68" s="81">
        <v>0</v>
      </c>
      <c r="P68" s="193">
        <f t="shared" si="19"/>
        <v>0</v>
      </c>
      <c r="Q68" s="83">
        <v>0</v>
      </c>
      <c r="R68" s="83">
        <v>0</v>
      </c>
      <c r="S68" s="83">
        <v>0</v>
      </c>
      <c r="T68" s="157">
        <v>0</v>
      </c>
      <c r="U68" s="83">
        <v>0</v>
      </c>
      <c r="V68" s="84">
        <v>0</v>
      </c>
      <c r="W68" s="198">
        <f t="shared" si="26"/>
        <v>0</v>
      </c>
      <c r="X68" s="83">
        <v>0</v>
      </c>
      <c r="Y68" s="83">
        <v>0</v>
      </c>
      <c r="Z68" s="83">
        <v>0</v>
      </c>
      <c r="AA68" s="83">
        <v>0</v>
      </c>
      <c r="AB68" s="83">
        <v>0</v>
      </c>
      <c r="AC68" s="83">
        <v>0</v>
      </c>
      <c r="AD68" s="83">
        <v>0</v>
      </c>
      <c r="AE68" s="198">
        <f t="shared" si="15"/>
        <v>0</v>
      </c>
      <c r="AF68" s="198">
        <f t="shared" si="16"/>
        <v>0</v>
      </c>
      <c r="AG68" s="83">
        <v>0</v>
      </c>
      <c r="AI68" s="222">
        <f t="shared" si="20"/>
        <v>0</v>
      </c>
      <c r="AJ68" s="223">
        <f t="shared" si="27"/>
        <v>0</v>
      </c>
      <c r="AK68" s="226">
        <f t="shared" si="5"/>
        <v>0.01</v>
      </c>
      <c r="AL68" s="227">
        <f t="shared" si="21"/>
        <v>0</v>
      </c>
      <c r="AM68" s="224">
        <f t="shared" si="17"/>
        <v>0.25</v>
      </c>
      <c r="AN68" s="227">
        <f t="shared" si="6"/>
        <v>0</v>
      </c>
      <c r="AO68" s="227">
        <f t="shared" si="22"/>
        <v>0</v>
      </c>
      <c r="AP68" s="222">
        <f t="shared" si="7"/>
        <v>0</v>
      </c>
      <c r="AQ68" s="227">
        <f t="shared" si="28"/>
        <v>0</v>
      </c>
      <c r="AV68" s="159" t="e">
        <f t="shared" si="29"/>
        <v>#DIV/0!</v>
      </c>
      <c r="AW68" s="159" t="e">
        <f t="shared" si="30"/>
        <v>#DIV/0!</v>
      </c>
    </row>
    <row r="69" spans="1:49" s="7" customFormat="1" ht="16.5" customHeight="1">
      <c r="A69" s="65">
        <f t="shared" si="11"/>
        <v>2070</v>
      </c>
      <c r="B69" s="154">
        <v>0</v>
      </c>
      <c r="C69" s="154">
        <v>0</v>
      </c>
      <c r="D69" s="154">
        <v>0</v>
      </c>
      <c r="E69" s="190">
        <f t="shared" si="12"/>
        <v>0</v>
      </c>
      <c r="F69" s="193">
        <f t="shared" si="13"/>
        <v>0</v>
      </c>
      <c r="G69" s="191" t="str">
        <f t="shared" si="23"/>
        <v/>
      </c>
      <c r="H69" s="191" t="str">
        <f t="shared" si="14"/>
        <v/>
      </c>
      <c r="I69" s="191">
        <f t="shared" si="24"/>
        <v>0</v>
      </c>
      <c r="J69" s="192" t="str">
        <f t="shared" si="25"/>
        <v/>
      </c>
      <c r="K69" s="81">
        <v>0</v>
      </c>
      <c r="L69" s="81">
        <v>0</v>
      </c>
      <c r="M69" s="193">
        <f t="shared" si="18"/>
        <v>0</v>
      </c>
      <c r="N69" s="81">
        <v>0</v>
      </c>
      <c r="O69" s="81">
        <v>0</v>
      </c>
      <c r="P69" s="193">
        <f t="shared" si="19"/>
        <v>0</v>
      </c>
      <c r="Q69" s="83">
        <v>0</v>
      </c>
      <c r="R69" s="83">
        <v>0</v>
      </c>
      <c r="S69" s="83">
        <v>0</v>
      </c>
      <c r="T69" s="157">
        <v>0</v>
      </c>
      <c r="U69" s="83">
        <v>0</v>
      </c>
      <c r="V69" s="84">
        <v>0</v>
      </c>
      <c r="W69" s="198">
        <f t="shared" si="26"/>
        <v>0</v>
      </c>
      <c r="X69" s="83">
        <v>0</v>
      </c>
      <c r="Y69" s="83">
        <v>0</v>
      </c>
      <c r="Z69" s="83">
        <v>0</v>
      </c>
      <c r="AA69" s="83">
        <v>0</v>
      </c>
      <c r="AB69" s="83">
        <v>0</v>
      </c>
      <c r="AC69" s="83">
        <v>0</v>
      </c>
      <c r="AD69" s="83">
        <v>0</v>
      </c>
      <c r="AE69" s="198">
        <f t="shared" si="15"/>
        <v>0</v>
      </c>
      <c r="AF69" s="198">
        <f t="shared" si="16"/>
        <v>0</v>
      </c>
      <c r="AG69" s="83">
        <v>0</v>
      </c>
      <c r="AI69" s="222">
        <f t="shared" si="20"/>
        <v>0</v>
      </c>
      <c r="AJ69" s="223">
        <f t="shared" si="27"/>
        <v>0</v>
      </c>
      <c r="AK69" s="226">
        <f t="shared" si="5"/>
        <v>0.01</v>
      </c>
      <c r="AL69" s="227">
        <f t="shared" si="21"/>
        <v>0</v>
      </c>
      <c r="AM69" s="224">
        <f t="shared" si="17"/>
        <v>0.25</v>
      </c>
      <c r="AN69" s="227">
        <f t="shared" si="6"/>
        <v>0</v>
      </c>
      <c r="AO69" s="227">
        <f t="shared" si="22"/>
        <v>0</v>
      </c>
      <c r="AP69" s="222">
        <f t="shared" si="7"/>
        <v>0</v>
      </c>
      <c r="AQ69" s="227">
        <f t="shared" si="28"/>
        <v>0</v>
      </c>
      <c r="AV69" s="159" t="e">
        <f t="shared" si="29"/>
        <v>#DIV/0!</v>
      </c>
      <c r="AW69" s="159" t="e">
        <f t="shared" si="30"/>
        <v>#DIV/0!</v>
      </c>
    </row>
    <row r="70" spans="1:49" s="7" customFormat="1" ht="16.5" customHeight="1">
      <c r="A70" s="65">
        <f t="shared" si="11"/>
        <v>2071</v>
      </c>
      <c r="B70" s="154">
        <v>0</v>
      </c>
      <c r="C70" s="154">
        <v>0</v>
      </c>
      <c r="D70" s="154">
        <v>0</v>
      </c>
      <c r="E70" s="190">
        <f t="shared" si="12"/>
        <v>0</v>
      </c>
      <c r="F70" s="193">
        <f t="shared" si="13"/>
        <v>0</v>
      </c>
      <c r="G70" s="191" t="str">
        <f t="shared" si="23"/>
        <v/>
      </c>
      <c r="H70" s="191" t="str">
        <f t="shared" si="14"/>
        <v/>
      </c>
      <c r="I70" s="191">
        <f t="shared" si="24"/>
        <v>0</v>
      </c>
      <c r="J70" s="192" t="str">
        <f t="shared" si="25"/>
        <v/>
      </c>
      <c r="K70" s="81">
        <v>0</v>
      </c>
      <c r="L70" s="81">
        <v>0</v>
      </c>
      <c r="M70" s="193">
        <f t="shared" si="18"/>
        <v>0</v>
      </c>
      <c r="N70" s="81">
        <v>0</v>
      </c>
      <c r="O70" s="81">
        <v>0</v>
      </c>
      <c r="P70" s="193">
        <f t="shared" si="19"/>
        <v>0</v>
      </c>
      <c r="Q70" s="83">
        <v>0</v>
      </c>
      <c r="R70" s="83">
        <v>0</v>
      </c>
      <c r="S70" s="83">
        <v>0</v>
      </c>
      <c r="T70" s="157">
        <v>0</v>
      </c>
      <c r="U70" s="83">
        <v>0</v>
      </c>
      <c r="V70" s="84">
        <v>0</v>
      </c>
      <c r="W70" s="198">
        <f t="shared" si="26"/>
        <v>0</v>
      </c>
      <c r="X70" s="83">
        <v>0</v>
      </c>
      <c r="Y70" s="83">
        <v>0</v>
      </c>
      <c r="Z70" s="83">
        <v>0</v>
      </c>
      <c r="AA70" s="83">
        <v>0</v>
      </c>
      <c r="AB70" s="83">
        <v>0</v>
      </c>
      <c r="AC70" s="83">
        <v>0</v>
      </c>
      <c r="AD70" s="83">
        <v>0</v>
      </c>
      <c r="AE70" s="198">
        <f t="shared" si="15"/>
        <v>0</v>
      </c>
      <c r="AF70" s="198">
        <f t="shared" si="16"/>
        <v>0</v>
      </c>
      <c r="AG70" s="83">
        <v>0</v>
      </c>
      <c r="AI70" s="222">
        <f t="shared" si="20"/>
        <v>0</v>
      </c>
      <c r="AJ70" s="223">
        <f t="shared" si="27"/>
        <v>0</v>
      </c>
      <c r="AK70" s="226">
        <f t="shared" si="5"/>
        <v>0.01</v>
      </c>
      <c r="AL70" s="227">
        <f t="shared" si="21"/>
        <v>0</v>
      </c>
      <c r="AM70" s="224">
        <f t="shared" si="17"/>
        <v>0.25</v>
      </c>
      <c r="AN70" s="227">
        <f t="shared" si="6"/>
        <v>0</v>
      </c>
      <c r="AO70" s="227">
        <f t="shared" si="22"/>
        <v>0</v>
      </c>
      <c r="AP70" s="222">
        <f t="shared" si="7"/>
        <v>0</v>
      </c>
      <c r="AQ70" s="227">
        <f t="shared" si="28"/>
        <v>0</v>
      </c>
      <c r="AV70" s="159" t="e">
        <f t="shared" si="29"/>
        <v>#DIV/0!</v>
      </c>
      <c r="AW70" s="159" t="e">
        <f t="shared" si="30"/>
        <v>#DIV/0!</v>
      </c>
    </row>
    <row r="71" spans="1:49" s="7" customFormat="1" ht="16.5" customHeight="1">
      <c r="A71" s="65">
        <f t="shared" si="11"/>
        <v>2072</v>
      </c>
      <c r="B71" s="154">
        <v>0</v>
      </c>
      <c r="C71" s="154">
        <v>0</v>
      </c>
      <c r="D71" s="154">
        <v>0</v>
      </c>
      <c r="E71" s="190">
        <f t="shared" si="12"/>
        <v>0</v>
      </c>
      <c r="F71" s="193">
        <f t="shared" si="13"/>
        <v>0</v>
      </c>
      <c r="G71" s="191" t="str">
        <f t="shared" si="23"/>
        <v/>
      </c>
      <c r="H71" s="191" t="str">
        <f t="shared" si="14"/>
        <v/>
      </c>
      <c r="I71" s="191">
        <f t="shared" si="24"/>
        <v>0</v>
      </c>
      <c r="J71" s="192" t="str">
        <f t="shared" si="25"/>
        <v/>
      </c>
      <c r="K71" s="81">
        <v>0</v>
      </c>
      <c r="L71" s="81">
        <v>0</v>
      </c>
      <c r="M71" s="193">
        <f t="shared" si="18"/>
        <v>0</v>
      </c>
      <c r="N71" s="81">
        <v>0</v>
      </c>
      <c r="O71" s="81">
        <v>0</v>
      </c>
      <c r="P71" s="193">
        <f t="shared" si="19"/>
        <v>0</v>
      </c>
      <c r="Q71" s="83">
        <v>0</v>
      </c>
      <c r="R71" s="83">
        <v>0</v>
      </c>
      <c r="S71" s="83">
        <v>0</v>
      </c>
      <c r="T71" s="157">
        <v>0</v>
      </c>
      <c r="U71" s="83">
        <v>0</v>
      </c>
      <c r="V71" s="84">
        <v>0</v>
      </c>
      <c r="W71" s="198">
        <f t="shared" si="26"/>
        <v>0</v>
      </c>
      <c r="X71" s="83">
        <v>0</v>
      </c>
      <c r="Y71" s="83">
        <v>0</v>
      </c>
      <c r="Z71" s="83">
        <v>0</v>
      </c>
      <c r="AA71" s="83">
        <v>0</v>
      </c>
      <c r="AB71" s="83">
        <v>0</v>
      </c>
      <c r="AC71" s="83">
        <v>0</v>
      </c>
      <c r="AD71" s="83">
        <v>0</v>
      </c>
      <c r="AE71" s="198">
        <f t="shared" si="15"/>
        <v>0</v>
      </c>
      <c r="AF71" s="198">
        <f t="shared" si="16"/>
        <v>0</v>
      </c>
      <c r="AG71" s="83">
        <v>0</v>
      </c>
      <c r="AI71" s="222">
        <f t="shared" si="20"/>
        <v>0</v>
      </c>
      <c r="AJ71" s="223">
        <f t="shared" si="27"/>
        <v>0</v>
      </c>
      <c r="AK71" s="226">
        <f t="shared" si="5"/>
        <v>0.01</v>
      </c>
      <c r="AL71" s="227">
        <f t="shared" si="21"/>
        <v>0</v>
      </c>
      <c r="AM71" s="224">
        <f t="shared" si="17"/>
        <v>0.25</v>
      </c>
      <c r="AN71" s="227">
        <f t="shared" si="6"/>
        <v>0</v>
      </c>
      <c r="AO71" s="227">
        <f t="shared" si="22"/>
        <v>0</v>
      </c>
      <c r="AP71" s="222">
        <f t="shared" si="7"/>
        <v>0</v>
      </c>
      <c r="AQ71" s="227">
        <f t="shared" si="28"/>
        <v>0</v>
      </c>
      <c r="AV71" s="159" t="e">
        <f t="shared" si="29"/>
        <v>#DIV/0!</v>
      </c>
      <c r="AW71" s="159" t="e">
        <f t="shared" si="30"/>
        <v>#DIV/0!</v>
      </c>
    </row>
    <row r="72" spans="1:49" s="7" customFormat="1" ht="16.5" customHeight="1">
      <c r="A72" s="65">
        <f t="shared" si="11"/>
        <v>2073</v>
      </c>
      <c r="B72" s="154">
        <v>0</v>
      </c>
      <c r="C72" s="154">
        <v>0</v>
      </c>
      <c r="D72" s="154">
        <v>0</v>
      </c>
      <c r="E72" s="190">
        <f t="shared" si="12"/>
        <v>0</v>
      </c>
      <c r="F72" s="193">
        <f t="shared" si="13"/>
        <v>0</v>
      </c>
      <c r="G72" s="191" t="str">
        <f t="shared" si="23"/>
        <v/>
      </c>
      <c r="H72" s="191" t="str">
        <f t="shared" si="14"/>
        <v/>
      </c>
      <c r="I72" s="191">
        <f t="shared" si="24"/>
        <v>0</v>
      </c>
      <c r="J72" s="192" t="str">
        <f t="shared" si="25"/>
        <v/>
      </c>
      <c r="K72" s="81">
        <v>0</v>
      </c>
      <c r="L72" s="81">
        <v>0</v>
      </c>
      <c r="M72" s="193">
        <f t="shared" si="18"/>
        <v>0</v>
      </c>
      <c r="N72" s="81">
        <v>0</v>
      </c>
      <c r="O72" s="81">
        <v>0</v>
      </c>
      <c r="P72" s="193">
        <f t="shared" si="19"/>
        <v>0</v>
      </c>
      <c r="Q72" s="83">
        <v>0</v>
      </c>
      <c r="R72" s="83">
        <v>0</v>
      </c>
      <c r="S72" s="83">
        <v>0</v>
      </c>
      <c r="T72" s="157">
        <v>0</v>
      </c>
      <c r="U72" s="83">
        <v>0</v>
      </c>
      <c r="V72" s="84">
        <v>0</v>
      </c>
      <c r="W72" s="198">
        <f t="shared" si="26"/>
        <v>0</v>
      </c>
      <c r="X72" s="83">
        <v>0</v>
      </c>
      <c r="Y72" s="83">
        <v>0</v>
      </c>
      <c r="Z72" s="83">
        <v>0</v>
      </c>
      <c r="AA72" s="83">
        <v>0</v>
      </c>
      <c r="AB72" s="83">
        <v>0</v>
      </c>
      <c r="AC72" s="83">
        <v>0</v>
      </c>
      <c r="AD72" s="83">
        <v>0</v>
      </c>
      <c r="AE72" s="198">
        <f t="shared" si="15"/>
        <v>0</v>
      </c>
      <c r="AF72" s="198">
        <f t="shared" si="16"/>
        <v>0</v>
      </c>
      <c r="AG72" s="83">
        <v>0</v>
      </c>
      <c r="AI72" s="222">
        <f t="shared" si="20"/>
        <v>0</v>
      </c>
      <c r="AJ72" s="223">
        <f t="shared" si="27"/>
        <v>0</v>
      </c>
      <c r="AK72" s="226">
        <f t="shared" si="5"/>
        <v>0.01</v>
      </c>
      <c r="AL72" s="227">
        <f t="shared" si="21"/>
        <v>0</v>
      </c>
      <c r="AM72" s="224">
        <f t="shared" si="17"/>
        <v>0.25</v>
      </c>
      <c r="AN72" s="227">
        <f t="shared" si="6"/>
        <v>0</v>
      </c>
      <c r="AO72" s="227">
        <f t="shared" si="22"/>
        <v>0</v>
      </c>
      <c r="AP72" s="222">
        <f t="shared" si="7"/>
        <v>0</v>
      </c>
      <c r="AQ72" s="227">
        <f t="shared" si="28"/>
        <v>0</v>
      </c>
      <c r="AV72" s="159" t="e">
        <f t="shared" si="29"/>
        <v>#DIV/0!</v>
      </c>
      <c r="AW72" s="159" t="e">
        <f t="shared" si="30"/>
        <v>#DIV/0!</v>
      </c>
    </row>
    <row r="73" spans="1:49" s="7" customFormat="1" ht="16.5" customHeight="1">
      <c r="A73" s="65">
        <f t="shared" si="11"/>
        <v>2074</v>
      </c>
      <c r="B73" s="154">
        <v>0</v>
      </c>
      <c r="C73" s="154">
        <v>0</v>
      </c>
      <c r="D73" s="154">
        <v>0</v>
      </c>
      <c r="E73" s="190">
        <f t="shared" si="12"/>
        <v>0</v>
      </c>
      <c r="F73" s="193">
        <f t="shared" si="13"/>
        <v>0</v>
      </c>
      <c r="G73" s="191" t="str">
        <f t="shared" si="23"/>
        <v/>
      </c>
      <c r="H73" s="191" t="str">
        <f t="shared" si="14"/>
        <v/>
      </c>
      <c r="I73" s="191">
        <f t="shared" si="24"/>
        <v>0</v>
      </c>
      <c r="J73" s="192" t="str">
        <f t="shared" si="25"/>
        <v/>
      </c>
      <c r="K73" s="81">
        <v>0</v>
      </c>
      <c r="L73" s="81">
        <v>0</v>
      </c>
      <c r="M73" s="193">
        <f t="shared" si="18"/>
        <v>0</v>
      </c>
      <c r="N73" s="81">
        <v>0</v>
      </c>
      <c r="O73" s="81">
        <v>0</v>
      </c>
      <c r="P73" s="193">
        <f t="shared" si="19"/>
        <v>0</v>
      </c>
      <c r="Q73" s="83">
        <v>0</v>
      </c>
      <c r="R73" s="83">
        <v>0</v>
      </c>
      <c r="S73" s="83">
        <v>0</v>
      </c>
      <c r="T73" s="157">
        <v>0</v>
      </c>
      <c r="U73" s="83">
        <v>0</v>
      </c>
      <c r="V73" s="84">
        <v>0</v>
      </c>
      <c r="W73" s="198">
        <f t="shared" si="26"/>
        <v>0</v>
      </c>
      <c r="X73" s="83">
        <v>0</v>
      </c>
      <c r="Y73" s="83">
        <v>0</v>
      </c>
      <c r="Z73" s="83">
        <v>0</v>
      </c>
      <c r="AA73" s="83">
        <v>0</v>
      </c>
      <c r="AB73" s="83">
        <v>0</v>
      </c>
      <c r="AC73" s="83">
        <v>0</v>
      </c>
      <c r="AD73" s="83">
        <v>0</v>
      </c>
      <c r="AE73" s="198">
        <f t="shared" si="15"/>
        <v>0</v>
      </c>
      <c r="AF73" s="198">
        <f t="shared" si="16"/>
        <v>0</v>
      </c>
      <c r="AG73" s="83">
        <v>0</v>
      </c>
      <c r="AI73" s="222">
        <f t="shared" si="20"/>
        <v>0</v>
      </c>
      <c r="AJ73" s="223">
        <f t="shared" si="27"/>
        <v>0</v>
      </c>
      <c r="AK73" s="226">
        <f t="shared" si="5"/>
        <v>0.01</v>
      </c>
      <c r="AL73" s="227">
        <f t="shared" si="21"/>
        <v>0</v>
      </c>
      <c r="AM73" s="224">
        <f t="shared" si="17"/>
        <v>0.25</v>
      </c>
      <c r="AN73" s="227">
        <f t="shared" si="6"/>
        <v>0</v>
      </c>
      <c r="AO73" s="227">
        <f t="shared" si="22"/>
        <v>0</v>
      </c>
      <c r="AP73" s="222">
        <f t="shared" si="7"/>
        <v>0</v>
      </c>
      <c r="AQ73" s="227">
        <f t="shared" si="28"/>
        <v>0</v>
      </c>
      <c r="AV73" s="159" t="e">
        <f t="shared" si="29"/>
        <v>#DIV/0!</v>
      </c>
      <c r="AW73" s="159" t="e">
        <f t="shared" si="30"/>
        <v>#DIV/0!</v>
      </c>
    </row>
    <row r="74" spans="1:49" s="7" customFormat="1" ht="16.5" customHeight="1">
      <c r="A74" s="65">
        <f t="shared" si="11"/>
        <v>2075</v>
      </c>
      <c r="B74" s="154">
        <v>0</v>
      </c>
      <c r="C74" s="154">
        <v>0</v>
      </c>
      <c r="D74" s="154">
        <v>0</v>
      </c>
      <c r="E74" s="190">
        <f t="shared" si="12"/>
        <v>0</v>
      </c>
      <c r="F74" s="193">
        <f t="shared" si="13"/>
        <v>0</v>
      </c>
      <c r="G74" s="191" t="str">
        <f t="shared" si="23"/>
        <v/>
      </c>
      <c r="H74" s="191" t="str">
        <f t="shared" si="14"/>
        <v/>
      </c>
      <c r="I74" s="191">
        <f t="shared" si="24"/>
        <v>0</v>
      </c>
      <c r="J74" s="192" t="str">
        <f t="shared" si="25"/>
        <v/>
      </c>
      <c r="K74" s="81">
        <v>0</v>
      </c>
      <c r="L74" s="81">
        <v>0</v>
      </c>
      <c r="M74" s="193">
        <f t="shared" si="18"/>
        <v>0</v>
      </c>
      <c r="N74" s="81">
        <v>0</v>
      </c>
      <c r="O74" s="81">
        <v>0</v>
      </c>
      <c r="P74" s="193">
        <f t="shared" si="19"/>
        <v>0</v>
      </c>
      <c r="Q74" s="83">
        <v>0</v>
      </c>
      <c r="R74" s="83">
        <v>0</v>
      </c>
      <c r="S74" s="83">
        <v>0</v>
      </c>
      <c r="T74" s="157">
        <v>0</v>
      </c>
      <c r="U74" s="83">
        <v>0</v>
      </c>
      <c r="V74" s="84">
        <v>0</v>
      </c>
      <c r="W74" s="198">
        <f t="shared" si="26"/>
        <v>0</v>
      </c>
      <c r="X74" s="83">
        <v>0</v>
      </c>
      <c r="Y74" s="83">
        <v>0</v>
      </c>
      <c r="Z74" s="83">
        <v>0</v>
      </c>
      <c r="AA74" s="83">
        <v>0</v>
      </c>
      <c r="AB74" s="83">
        <v>0</v>
      </c>
      <c r="AC74" s="83">
        <v>0</v>
      </c>
      <c r="AD74" s="83">
        <v>0</v>
      </c>
      <c r="AE74" s="198">
        <f t="shared" si="15"/>
        <v>0</v>
      </c>
      <c r="AF74" s="198">
        <f t="shared" si="16"/>
        <v>0</v>
      </c>
      <c r="AG74" s="83">
        <v>0</v>
      </c>
      <c r="AI74" s="222">
        <f t="shared" si="20"/>
        <v>0</v>
      </c>
      <c r="AJ74" s="223">
        <f t="shared" si="27"/>
        <v>0</v>
      </c>
      <c r="AK74" s="226">
        <f t="shared" si="5"/>
        <v>0.01</v>
      </c>
      <c r="AL74" s="227">
        <f t="shared" si="21"/>
        <v>0</v>
      </c>
      <c r="AM74" s="224">
        <f t="shared" si="17"/>
        <v>0.25</v>
      </c>
      <c r="AN74" s="227">
        <f t="shared" si="6"/>
        <v>0</v>
      </c>
      <c r="AO74" s="227">
        <f t="shared" si="22"/>
        <v>0</v>
      </c>
      <c r="AP74" s="222">
        <f t="shared" si="7"/>
        <v>0</v>
      </c>
      <c r="AQ74" s="227">
        <f t="shared" si="28"/>
        <v>0</v>
      </c>
      <c r="AV74" s="159" t="e">
        <f t="shared" si="29"/>
        <v>#DIV/0!</v>
      </c>
      <c r="AW74" s="159" t="e">
        <f t="shared" si="30"/>
        <v>#DIV/0!</v>
      </c>
    </row>
    <row r="75" spans="1:49" s="7" customFormat="1" ht="16.5" customHeight="1">
      <c r="A75" s="65">
        <f t="shared" si="11"/>
        <v>2076</v>
      </c>
      <c r="B75" s="154">
        <v>0</v>
      </c>
      <c r="C75" s="154">
        <v>0</v>
      </c>
      <c r="D75" s="154">
        <v>0</v>
      </c>
      <c r="E75" s="190">
        <f t="shared" si="12"/>
        <v>0</v>
      </c>
      <c r="F75" s="193">
        <f t="shared" si="13"/>
        <v>0</v>
      </c>
      <c r="G75" s="191" t="str">
        <f t="shared" si="23"/>
        <v/>
      </c>
      <c r="H75" s="191" t="str">
        <f t="shared" si="14"/>
        <v/>
      </c>
      <c r="I75" s="191">
        <f t="shared" si="24"/>
        <v>0</v>
      </c>
      <c r="J75" s="192" t="str">
        <f t="shared" si="25"/>
        <v/>
      </c>
      <c r="K75" s="81">
        <v>0</v>
      </c>
      <c r="L75" s="81">
        <v>0</v>
      </c>
      <c r="M75" s="193">
        <f t="shared" si="18"/>
        <v>0</v>
      </c>
      <c r="N75" s="81">
        <v>0</v>
      </c>
      <c r="O75" s="81">
        <v>0</v>
      </c>
      <c r="P75" s="193">
        <f t="shared" si="19"/>
        <v>0</v>
      </c>
      <c r="Q75" s="83">
        <v>0</v>
      </c>
      <c r="R75" s="83">
        <v>0</v>
      </c>
      <c r="S75" s="83">
        <v>0</v>
      </c>
      <c r="T75" s="157">
        <v>0</v>
      </c>
      <c r="U75" s="83">
        <v>0</v>
      </c>
      <c r="V75" s="84">
        <v>0</v>
      </c>
      <c r="W75" s="198">
        <f t="shared" si="26"/>
        <v>0</v>
      </c>
      <c r="X75" s="83">
        <v>0</v>
      </c>
      <c r="Y75" s="83">
        <v>0</v>
      </c>
      <c r="Z75" s="83">
        <v>0</v>
      </c>
      <c r="AA75" s="83">
        <v>0</v>
      </c>
      <c r="AB75" s="83">
        <v>0</v>
      </c>
      <c r="AC75" s="83">
        <v>0</v>
      </c>
      <c r="AD75" s="83">
        <v>0</v>
      </c>
      <c r="AE75" s="198">
        <f t="shared" si="15"/>
        <v>0</v>
      </c>
      <c r="AF75" s="198">
        <f t="shared" si="16"/>
        <v>0</v>
      </c>
      <c r="AG75" s="83">
        <v>0</v>
      </c>
      <c r="AI75" s="222">
        <f t="shared" si="20"/>
        <v>0</v>
      </c>
      <c r="AJ75" s="223">
        <f t="shared" si="27"/>
        <v>0</v>
      </c>
      <c r="AK75" s="226">
        <f t="shared" si="5"/>
        <v>0.01</v>
      </c>
      <c r="AL75" s="227">
        <f t="shared" si="21"/>
        <v>0</v>
      </c>
      <c r="AM75" s="224">
        <f t="shared" si="17"/>
        <v>0.25</v>
      </c>
      <c r="AN75" s="227">
        <f t="shared" si="6"/>
        <v>0</v>
      </c>
      <c r="AO75" s="227">
        <f t="shared" si="22"/>
        <v>0</v>
      </c>
      <c r="AP75" s="222">
        <f t="shared" si="7"/>
        <v>0</v>
      </c>
      <c r="AQ75" s="227">
        <f t="shared" si="28"/>
        <v>0</v>
      </c>
      <c r="AV75" s="159" t="e">
        <f t="shared" si="29"/>
        <v>#DIV/0!</v>
      </c>
      <c r="AW75" s="159" t="e">
        <f t="shared" si="30"/>
        <v>#DIV/0!</v>
      </c>
    </row>
    <row r="76" spans="1:49" s="7" customFormat="1" ht="16.5" customHeight="1">
      <c r="A76" s="65">
        <f t="shared" si="11"/>
        <v>2077</v>
      </c>
      <c r="B76" s="154">
        <v>0</v>
      </c>
      <c r="C76" s="154">
        <v>0</v>
      </c>
      <c r="D76" s="154">
        <v>0</v>
      </c>
      <c r="E76" s="190">
        <f t="shared" si="12"/>
        <v>0</v>
      </c>
      <c r="F76" s="193">
        <f t="shared" si="13"/>
        <v>0</v>
      </c>
      <c r="G76" s="191" t="str">
        <f t="shared" si="23"/>
        <v/>
      </c>
      <c r="H76" s="191" t="str">
        <f t="shared" si="14"/>
        <v/>
      </c>
      <c r="I76" s="191">
        <f t="shared" si="24"/>
        <v>0</v>
      </c>
      <c r="J76" s="192" t="str">
        <f t="shared" si="25"/>
        <v/>
      </c>
      <c r="K76" s="81">
        <v>0</v>
      </c>
      <c r="L76" s="81">
        <v>0</v>
      </c>
      <c r="M76" s="193">
        <f t="shared" si="18"/>
        <v>0</v>
      </c>
      <c r="N76" s="81">
        <v>0</v>
      </c>
      <c r="O76" s="81">
        <v>0</v>
      </c>
      <c r="P76" s="193">
        <f t="shared" si="19"/>
        <v>0</v>
      </c>
      <c r="Q76" s="83">
        <v>0</v>
      </c>
      <c r="R76" s="83">
        <v>0</v>
      </c>
      <c r="S76" s="83">
        <v>0</v>
      </c>
      <c r="T76" s="157">
        <v>0</v>
      </c>
      <c r="U76" s="83">
        <v>0</v>
      </c>
      <c r="V76" s="84">
        <v>0</v>
      </c>
      <c r="W76" s="198">
        <f t="shared" si="26"/>
        <v>0</v>
      </c>
      <c r="X76" s="83">
        <v>0</v>
      </c>
      <c r="Y76" s="83">
        <v>0</v>
      </c>
      <c r="Z76" s="83">
        <v>0</v>
      </c>
      <c r="AA76" s="83">
        <v>0</v>
      </c>
      <c r="AB76" s="83">
        <v>0</v>
      </c>
      <c r="AC76" s="83">
        <v>0</v>
      </c>
      <c r="AD76" s="83">
        <v>0</v>
      </c>
      <c r="AE76" s="198">
        <f t="shared" si="15"/>
        <v>0</v>
      </c>
      <c r="AF76" s="198">
        <f t="shared" si="16"/>
        <v>0</v>
      </c>
      <c r="AG76" s="83">
        <v>0</v>
      </c>
      <c r="AI76" s="222">
        <f t="shared" si="20"/>
        <v>0</v>
      </c>
      <c r="AJ76" s="223">
        <f t="shared" si="27"/>
        <v>0</v>
      </c>
      <c r="AK76" s="226">
        <f t="shared" si="5"/>
        <v>0.01</v>
      </c>
      <c r="AL76" s="227">
        <f t="shared" si="21"/>
        <v>0</v>
      </c>
      <c r="AM76" s="224">
        <f t="shared" si="17"/>
        <v>0.25</v>
      </c>
      <c r="AN76" s="227">
        <f t="shared" si="6"/>
        <v>0</v>
      </c>
      <c r="AO76" s="227">
        <f t="shared" si="22"/>
        <v>0</v>
      </c>
      <c r="AP76" s="222">
        <f t="shared" si="7"/>
        <v>0</v>
      </c>
      <c r="AQ76" s="227">
        <f t="shared" si="28"/>
        <v>0</v>
      </c>
      <c r="AV76" s="159" t="e">
        <f t="shared" si="29"/>
        <v>#DIV/0!</v>
      </c>
      <c r="AW76" s="159" t="e">
        <f t="shared" si="30"/>
        <v>#DIV/0!</v>
      </c>
    </row>
    <row r="77" spans="1:49" s="7" customFormat="1" ht="16.5" customHeight="1">
      <c r="A77" s="65">
        <f t="shared" si="11"/>
        <v>2078</v>
      </c>
      <c r="B77" s="154">
        <v>0</v>
      </c>
      <c r="C77" s="154">
        <v>0</v>
      </c>
      <c r="D77" s="154">
        <v>0</v>
      </c>
      <c r="E77" s="190">
        <f t="shared" si="12"/>
        <v>0</v>
      </c>
      <c r="F77" s="193">
        <f t="shared" si="13"/>
        <v>0</v>
      </c>
      <c r="G77" s="191" t="str">
        <f t="shared" si="23"/>
        <v/>
      </c>
      <c r="H77" s="191" t="str">
        <f t="shared" si="14"/>
        <v/>
      </c>
      <c r="I77" s="191">
        <f t="shared" si="24"/>
        <v>0</v>
      </c>
      <c r="J77" s="192" t="str">
        <f t="shared" si="25"/>
        <v/>
      </c>
      <c r="K77" s="81">
        <v>0</v>
      </c>
      <c r="L77" s="81">
        <v>0</v>
      </c>
      <c r="M77" s="193">
        <f t="shared" si="18"/>
        <v>0</v>
      </c>
      <c r="N77" s="81">
        <v>0</v>
      </c>
      <c r="O77" s="81">
        <v>0</v>
      </c>
      <c r="P77" s="193">
        <f t="shared" si="19"/>
        <v>0</v>
      </c>
      <c r="Q77" s="83">
        <v>0</v>
      </c>
      <c r="R77" s="83">
        <v>0</v>
      </c>
      <c r="S77" s="83">
        <v>0</v>
      </c>
      <c r="T77" s="157">
        <v>0</v>
      </c>
      <c r="U77" s="83">
        <v>0</v>
      </c>
      <c r="V77" s="84">
        <v>0</v>
      </c>
      <c r="W77" s="198">
        <f t="shared" si="26"/>
        <v>0</v>
      </c>
      <c r="X77" s="83">
        <v>0</v>
      </c>
      <c r="Y77" s="83">
        <v>0</v>
      </c>
      <c r="Z77" s="83">
        <v>0</v>
      </c>
      <c r="AA77" s="83">
        <v>0</v>
      </c>
      <c r="AB77" s="83">
        <v>0</v>
      </c>
      <c r="AC77" s="83">
        <v>0</v>
      </c>
      <c r="AD77" s="83">
        <v>0</v>
      </c>
      <c r="AE77" s="198">
        <f t="shared" si="15"/>
        <v>0</v>
      </c>
      <c r="AF77" s="198">
        <f t="shared" si="16"/>
        <v>0</v>
      </c>
      <c r="AG77" s="83">
        <v>0</v>
      </c>
      <c r="AI77" s="222">
        <f t="shared" si="20"/>
        <v>0</v>
      </c>
      <c r="AJ77" s="223">
        <f t="shared" si="27"/>
        <v>0</v>
      </c>
      <c r="AK77" s="226">
        <f t="shared" si="5"/>
        <v>0.01</v>
      </c>
      <c r="AL77" s="227">
        <f t="shared" si="21"/>
        <v>0</v>
      </c>
      <c r="AM77" s="224">
        <f t="shared" si="17"/>
        <v>0.25</v>
      </c>
      <c r="AN77" s="227">
        <f t="shared" si="6"/>
        <v>0</v>
      </c>
      <c r="AO77" s="227">
        <f t="shared" si="22"/>
        <v>0</v>
      </c>
      <c r="AP77" s="222">
        <f t="shared" si="7"/>
        <v>0</v>
      </c>
      <c r="AQ77" s="227">
        <f t="shared" si="28"/>
        <v>0</v>
      </c>
      <c r="AV77" s="159" t="e">
        <f t="shared" si="29"/>
        <v>#DIV/0!</v>
      </c>
      <c r="AW77" s="159" t="e">
        <f t="shared" si="30"/>
        <v>#DIV/0!</v>
      </c>
    </row>
    <row r="78" spans="1:49" s="7" customFormat="1" ht="16.5" customHeight="1">
      <c r="A78" s="65">
        <f t="shared" si="11"/>
        <v>2079</v>
      </c>
      <c r="B78" s="154">
        <v>0</v>
      </c>
      <c r="C78" s="154">
        <v>0</v>
      </c>
      <c r="D78" s="154">
        <v>0</v>
      </c>
      <c r="E78" s="190">
        <f t="shared" si="12"/>
        <v>0</v>
      </c>
      <c r="F78" s="193">
        <f t="shared" si="13"/>
        <v>0</v>
      </c>
      <c r="G78" s="191" t="str">
        <f t="shared" si="23"/>
        <v/>
      </c>
      <c r="H78" s="191" t="str">
        <f t="shared" si="14"/>
        <v/>
      </c>
      <c r="I78" s="191">
        <f t="shared" si="24"/>
        <v>0</v>
      </c>
      <c r="J78" s="192" t="str">
        <f t="shared" si="25"/>
        <v/>
      </c>
      <c r="K78" s="81">
        <v>0</v>
      </c>
      <c r="L78" s="81">
        <v>0</v>
      </c>
      <c r="M78" s="193">
        <f t="shared" si="18"/>
        <v>0</v>
      </c>
      <c r="N78" s="81">
        <v>0</v>
      </c>
      <c r="O78" s="81">
        <v>0</v>
      </c>
      <c r="P78" s="193">
        <f t="shared" si="19"/>
        <v>0</v>
      </c>
      <c r="Q78" s="83">
        <v>0</v>
      </c>
      <c r="R78" s="83">
        <v>0</v>
      </c>
      <c r="S78" s="83">
        <v>0</v>
      </c>
      <c r="T78" s="157">
        <v>0</v>
      </c>
      <c r="U78" s="83">
        <v>0</v>
      </c>
      <c r="V78" s="84">
        <v>0</v>
      </c>
      <c r="W78" s="198">
        <f t="shared" si="26"/>
        <v>0</v>
      </c>
      <c r="X78" s="83">
        <v>0</v>
      </c>
      <c r="Y78" s="83">
        <v>0</v>
      </c>
      <c r="Z78" s="83">
        <v>0</v>
      </c>
      <c r="AA78" s="83">
        <v>0</v>
      </c>
      <c r="AB78" s="83">
        <v>0</v>
      </c>
      <c r="AC78" s="83">
        <v>0</v>
      </c>
      <c r="AD78" s="83">
        <v>0</v>
      </c>
      <c r="AE78" s="198">
        <f t="shared" si="15"/>
        <v>0</v>
      </c>
      <c r="AF78" s="198">
        <f t="shared" si="16"/>
        <v>0</v>
      </c>
      <c r="AG78" s="83">
        <v>0</v>
      </c>
      <c r="AI78" s="222">
        <f t="shared" si="20"/>
        <v>0</v>
      </c>
      <c r="AJ78" s="223">
        <f t="shared" si="27"/>
        <v>0</v>
      </c>
      <c r="AK78" s="226">
        <f t="shared" si="5"/>
        <v>0.01</v>
      </c>
      <c r="AL78" s="227">
        <f t="shared" si="21"/>
        <v>0</v>
      </c>
      <c r="AM78" s="224">
        <f t="shared" si="17"/>
        <v>0.25</v>
      </c>
      <c r="AN78" s="227">
        <f t="shared" si="6"/>
        <v>0</v>
      </c>
      <c r="AO78" s="227">
        <f t="shared" si="22"/>
        <v>0</v>
      </c>
      <c r="AP78" s="222">
        <f t="shared" si="7"/>
        <v>0</v>
      </c>
      <c r="AQ78" s="227">
        <f t="shared" si="28"/>
        <v>0</v>
      </c>
      <c r="AV78" s="159" t="e">
        <f t="shared" si="29"/>
        <v>#DIV/0!</v>
      </c>
      <c r="AW78" s="159" t="e">
        <f t="shared" si="30"/>
        <v>#DIV/0!</v>
      </c>
    </row>
    <row r="79" spans="1:49" s="7" customFormat="1" ht="16.5" customHeight="1">
      <c r="A79" s="65">
        <f t="shared" si="11"/>
        <v>2080</v>
      </c>
      <c r="B79" s="154">
        <v>0</v>
      </c>
      <c r="C79" s="154">
        <v>0</v>
      </c>
      <c r="D79" s="154">
        <v>0</v>
      </c>
      <c r="E79" s="190">
        <f t="shared" si="12"/>
        <v>0</v>
      </c>
      <c r="F79" s="193">
        <f t="shared" si="13"/>
        <v>0</v>
      </c>
      <c r="G79" s="191" t="str">
        <f t="shared" si="23"/>
        <v/>
      </c>
      <c r="H79" s="191" t="str">
        <f t="shared" si="14"/>
        <v/>
      </c>
      <c r="I79" s="191">
        <f t="shared" si="24"/>
        <v>0</v>
      </c>
      <c r="J79" s="192" t="str">
        <f t="shared" si="25"/>
        <v/>
      </c>
      <c r="K79" s="81">
        <v>0</v>
      </c>
      <c r="L79" s="81">
        <v>0</v>
      </c>
      <c r="M79" s="193">
        <f t="shared" si="18"/>
        <v>0</v>
      </c>
      <c r="N79" s="81">
        <v>0</v>
      </c>
      <c r="O79" s="81">
        <v>0</v>
      </c>
      <c r="P79" s="193">
        <f t="shared" si="19"/>
        <v>0</v>
      </c>
      <c r="Q79" s="83">
        <v>0</v>
      </c>
      <c r="R79" s="83">
        <v>0</v>
      </c>
      <c r="S79" s="83">
        <v>0</v>
      </c>
      <c r="T79" s="157">
        <v>0</v>
      </c>
      <c r="U79" s="83">
        <v>0</v>
      </c>
      <c r="V79" s="84">
        <v>0</v>
      </c>
      <c r="W79" s="198">
        <f t="shared" si="26"/>
        <v>0</v>
      </c>
      <c r="X79" s="83">
        <v>0</v>
      </c>
      <c r="Y79" s="83">
        <v>0</v>
      </c>
      <c r="Z79" s="83">
        <v>0</v>
      </c>
      <c r="AA79" s="83">
        <v>0</v>
      </c>
      <c r="AB79" s="83">
        <v>0</v>
      </c>
      <c r="AC79" s="83">
        <v>0</v>
      </c>
      <c r="AD79" s="83">
        <v>0</v>
      </c>
      <c r="AE79" s="198">
        <f t="shared" si="15"/>
        <v>0</v>
      </c>
      <c r="AF79" s="198">
        <f t="shared" si="16"/>
        <v>0</v>
      </c>
      <c r="AG79" s="83">
        <v>0</v>
      </c>
      <c r="AI79" s="222">
        <f t="shared" si="20"/>
        <v>0</v>
      </c>
      <c r="AJ79" s="223">
        <f t="shared" si="27"/>
        <v>0</v>
      </c>
      <c r="AK79" s="226">
        <f t="shared" si="5"/>
        <v>0.01</v>
      </c>
      <c r="AL79" s="227">
        <f t="shared" si="21"/>
        <v>0</v>
      </c>
      <c r="AM79" s="224">
        <f t="shared" si="17"/>
        <v>0.25</v>
      </c>
      <c r="AN79" s="227">
        <f t="shared" si="6"/>
        <v>0</v>
      </c>
      <c r="AO79" s="227">
        <f t="shared" si="22"/>
        <v>0</v>
      </c>
      <c r="AP79" s="222">
        <f t="shared" si="7"/>
        <v>0</v>
      </c>
      <c r="AQ79" s="227">
        <f t="shared" si="28"/>
        <v>0</v>
      </c>
      <c r="AV79" s="159" t="e">
        <f t="shared" si="29"/>
        <v>#DIV/0!</v>
      </c>
      <c r="AW79" s="159" t="e">
        <f t="shared" si="30"/>
        <v>#DIV/0!</v>
      </c>
    </row>
    <row r="80" spans="1:49" s="7" customFormat="1" ht="16.5" customHeight="1">
      <c r="A80" s="65">
        <f t="shared" si="11"/>
        <v>2081</v>
      </c>
      <c r="B80" s="154">
        <v>0</v>
      </c>
      <c r="C80" s="154">
        <v>0</v>
      </c>
      <c r="D80" s="154">
        <v>0</v>
      </c>
      <c r="E80" s="190">
        <f t="shared" si="12"/>
        <v>0</v>
      </c>
      <c r="F80" s="193">
        <f t="shared" si="13"/>
        <v>0</v>
      </c>
      <c r="G80" s="191" t="str">
        <f t="shared" si="23"/>
        <v/>
      </c>
      <c r="H80" s="191" t="str">
        <f t="shared" si="14"/>
        <v/>
      </c>
      <c r="I80" s="191">
        <f t="shared" si="24"/>
        <v>0</v>
      </c>
      <c r="J80" s="192" t="str">
        <f t="shared" si="25"/>
        <v/>
      </c>
      <c r="K80" s="81">
        <v>0</v>
      </c>
      <c r="L80" s="81">
        <v>0</v>
      </c>
      <c r="M80" s="193">
        <f t="shared" si="18"/>
        <v>0</v>
      </c>
      <c r="N80" s="81">
        <v>0</v>
      </c>
      <c r="O80" s="81">
        <v>0</v>
      </c>
      <c r="P80" s="193">
        <f t="shared" si="19"/>
        <v>0</v>
      </c>
      <c r="Q80" s="83">
        <v>0</v>
      </c>
      <c r="R80" s="83">
        <v>0</v>
      </c>
      <c r="S80" s="83">
        <v>0</v>
      </c>
      <c r="T80" s="157">
        <v>0</v>
      </c>
      <c r="U80" s="83">
        <v>0</v>
      </c>
      <c r="V80" s="84">
        <v>0</v>
      </c>
      <c r="W80" s="198">
        <f t="shared" si="26"/>
        <v>0</v>
      </c>
      <c r="X80" s="83">
        <v>0</v>
      </c>
      <c r="Y80" s="83">
        <v>0</v>
      </c>
      <c r="Z80" s="83">
        <v>0</v>
      </c>
      <c r="AA80" s="83">
        <v>0</v>
      </c>
      <c r="AB80" s="83">
        <v>0</v>
      </c>
      <c r="AC80" s="83">
        <v>0</v>
      </c>
      <c r="AD80" s="83">
        <v>0</v>
      </c>
      <c r="AE80" s="198">
        <f t="shared" si="15"/>
        <v>0</v>
      </c>
      <c r="AF80" s="198">
        <f t="shared" si="16"/>
        <v>0</v>
      </c>
      <c r="AG80" s="83">
        <v>0</v>
      </c>
      <c r="AI80" s="222">
        <f t="shared" si="20"/>
        <v>0</v>
      </c>
      <c r="AJ80" s="223">
        <f t="shared" si="27"/>
        <v>0</v>
      </c>
      <c r="AK80" s="226">
        <f t="shared" si="5"/>
        <v>0.01</v>
      </c>
      <c r="AL80" s="227">
        <f t="shared" si="21"/>
        <v>0</v>
      </c>
      <c r="AM80" s="224">
        <f t="shared" si="17"/>
        <v>0.25</v>
      </c>
      <c r="AN80" s="227">
        <f t="shared" si="6"/>
        <v>0</v>
      </c>
      <c r="AO80" s="227">
        <f t="shared" si="22"/>
        <v>0</v>
      </c>
      <c r="AP80" s="222">
        <f t="shared" si="7"/>
        <v>0</v>
      </c>
      <c r="AQ80" s="227">
        <f t="shared" si="28"/>
        <v>0</v>
      </c>
      <c r="AV80" s="159" t="e">
        <f t="shared" si="29"/>
        <v>#DIV/0!</v>
      </c>
      <c r="AW80" s="159" t="e">
        <f t="shared" si="30"/>
        <v>#DIV/0!</v>
      </c>
    </row>
    <row r="81" spans="1:49" s="7" customFormat="1" ht="16.5" customHeight="1">
      <c r="A81" s="65">
        <f t="shared" si="11"/>
        <v>2082</v>
      </c>
      <c r="B81" s="154">
        <v>0</v>
      </c>
      <c r="C81" s="154">
        <v>0</v>
      </c>
      <c r="D81" s="154">
        <v>0</v>
      </c>
      <c r="E81" s="190">
        <f t="shared" si="12"/>
        <v>0</v>
      </c>
      <c r="F81" s="193">
        <f t="shared" si="13"/>
        <v>0</v>
      </c>
      <c r="G81" s="191" t="str">
        <f t="shared" ref="G81:G96" si="31">IFERROR(ROUND(E81,1)/M81,"")</f>
        <v/>
      </c>
      <c r="H81" s="191" t="str">
        <f t="shared" si="14"/>
        <v/>
      </c>
      <c r="I81" s="191">
        <f t="shared" ref="I81:I96" si="32">(ROUND(D81,1)*6.29234)/365</f>
        <v>0</v>
      </c>
      <c r="J81" s="192" t="str">
        <f t="shared" ref="J81:J96" si="33">IFERROR((ROUND(I81,0))/(ROUND(H81,0)),"")</f>
        <v/>
      </c>
      <c r="K81" s="81">
        <v>0</v>
      </c>
      <c r="L81" s="81">
        <v>0</v>
      </c>
      <c r="M81" s="193">
        <f t="shared" si="18"/>
        <v>0</v>
      </c>
      <c r="N81" s="81">
        <v>0</v>
      </c>
      <c r="O81" s="81">
        <v>0</v>
      </c>
      <c r="P81" s="193">
        <f t="shared" si="19"/>
        <v>0</v>
      </c>
      <c r="Q81" s="83">
        <v>0</v>
      </c>
      <c r="R81" s="83">
        <v>0</v>
      </c>
      <c r="S81" s="83">
        <v>0</v>
      </c>
      <c r="T81" s="157">
        <v>0</v>
      </c>
      <c r="U81" s="83">
        <v>0</v>
      </c>
      <c r="V81" s="84">
        <v>0</v>
      </c>
      <c r="W81" s="198">
        <f t="shared" ref="W81:W96" si="34">ROUND(-MIN(ROUND(T81,2),0)*ROUND(S81,2)+ROUND(E81,1)*ROUND(U81,2)+ROUND(V81,2)-ROUND(AG81,2),2)</f>
        <v>0</v>
      </c>
      <c r="X81" s="83">
        <v>0</v>
      </c>
      <c r="Y81" s="83">
        <v>0</v>
      </c>
      <c r="Z81" s="83">
        <v>0</v>
      </c>
      <c r="AA81" s="83">
        <v>0</v>
      </c>
      <c r="AB81" s="83">
        <v>0</v>
      </c>
      <c r="AC81" s="83">
        <v>0</v>
      </c>
      <c r="AD81" s="83">
        <v>0</v>
      </c>
      <c r="AE81" s="198">
        <f t="shared" si="15"/>
        <v>0</v>
      </c>
      <c r="AF81" s="198">
        <f t="shared" si="16"/>
        <v>0</v>
      </c>
      <c r="AG81" s="83">
        <v>0</v>
      </c>
      <c r="AI81" s="222">
        <f t="shared" si="20"/>
        <v>0</v>
      </c>
      <c r="AJ81" s="223">
        <f t="shared" ref="AJ81:AJ96" si="35">ROUND(ROUND(E81,1)*ROUND(Q81,2),0)</f>
        <v>0</v>
      </c>
      <c r="AK81" s="226">
        <f t="shared" ref="AK81:AK96" si="36">ROUND(MAX(1%,1%+(MIN(ROUND(R81,2),120)-55)*8%/65),7)</f>
        <v>0.01</v>
      </c>
      <c r="AL81" s="227">
        <f t="shared" si="21"/>
        <v>0</v>
      </c>
      <c r="AM81" s="224">
        <f t="shared" si="17"/>
        <v>0.25</v>
      </c>
      <c r="AN81" s="227">
        <f t="shared" ref="AN81:AN96" si="37">ROUND(AM81*(AJ81-W81-ROUND(AF81,0)-AI81),0)</f>
        <v>0</v>
      </c>
      <c r="AO81" s="227">
        <f t="shared" si="22"/>
        <v>0</v>
      </c>
      <c r="AP81" s="222">
        <f t="shared" ref="AP81:AP96" si="38">ROUND(AI81+W81+ROUND(AF81,0)-AJ81+IF(AI81&gt;0,AL81,0),0)</f>
        <v>0</v>
      </c>
      <c r="AQ81" s="227">
        <f t="shared" ref="AQ81:AQ96" si="39">ROUND(IF(AP81&gt;0,AP81+(AP81+AI81)/2*ROUND($I$6,4),0),0)</f>
        <v>0</v>
      </c>
      <c r="AV81" s="159" t="e">
        <f t="shared" ref="AV81:AV96" si="40">ROUND(W81,2)/ROUND(F81,0)</f>
        <v>#DIV/0!</v>
      </c>
      <c r="AW81" s="159" t="e">
        <f t="shared" ref="AW81:AW96" si="41">ROUND(AF81,2)/ROUND(F81,0)</f>
        <v>#DIV/0!</v>
      </c>
    </row>
    <row r="82" spans="1:49" s="7" customFormat="1" ht="16.5" customHeight="1">
      <c r="A82" s="65">
        <f t="shared" ref="A82:A96" si="42">+A81+1</f>
        <v>2083</v>
      </c>
      <c r="B82" s="154">
        <v>0</v>
      </c>
      <c r="C82" s="154">
        <v>0</v>
      </c>
      <c r="D82" s="154">
        <v>0</v>
      </c>
      <c r="E82" s="190">
        <f t="shared" ref="E82:E96" si="43">ROUND(B82,1)+ROUND(C82,1)</f>
        <v>0</v>
      </c>
      <c r="F82" s="193">
        <f t="shared" ref="F82:F96" si="44">E82*6.29234</f>
        <v>0</v>
      </c>
      <c r="G82" s="191" t="str">
        <f t="shared" si="31"/>
        <v/>
      </c>
      <c r="H82" s="191" t="str">
        <f t="shared" ref="H82:H96" si="45">IF(F82=0,"",ROUND(F82,0)/365)</f>
        <v/>
      </c>
      <c r="I82" s="191">
        <f t="shared" si="32"/>
        <v>0</v>
      </c>
      <c r="J82" s="192" t="str">
        <f t="shared" si="33"/>
        <v/>
      </c>
      <c r="K82" s="81">
        <v>0</v>
      </c>
      <c r="L82" s="81">
        <v>0</v>
      </c>
      <c r="M82" s="193">
        <f t="shared" si="18"/>
        <v>0</v>
      </c>
      <c r="N82" s="81">
        <v>0</v>
      </c>
      <c r="O82" s="81">
        <v>0</v>
      </c>
      <c r="P82" s="193">
        <f t="shared" si="19"/>
        <v>0</v>
      </c>
      <c r="Q82" s="83">
        <v>0</v>
      </c>
      <c r="R82" s="83">
        <v>0</v>
      </c>
      <c r="S82" s="83">
        <v>0</v>
      </c>
      <c r="T82" s="157">
        <v>0</v>
      </c>
      <c r="U82" s="83">
        <v>0</v>
      </c>
      <c r="V82" s="84">
        <v>0</v>
      </c>
      <c r="W82" s="198">
        <f t="shared" si="34"/>
        <v>0</v>
      </c>
      <c r="X82" s="83">
        <v>0</v>
      </c>
      <c r="Y82" s="83">
        <v>0</v>
      </c>
      <c r="Z82" s="83">
        <v>0</v>
      </c>
      <c r="AA82" s="83">
        <v>0</v>
      </c>
      <c r="AB82" s="83">
        <v>0</v>
      </c>
      <c r="AC82" s="83">
        <v>0</v>
      </c>
      <c r="AD82" s="83">
        <v>0</v>
      </c>
      <c r="AE82" s="198">
        <f t="shared" ref="AE82:AE96" si="46">ROUND(AB82,2)+ROUND(AC82,2)+ROUND(AD82,2)</f>
        <v>0</v>
      </c>
      <c r="AF82" s="198">
        <f t="shared" ref="AF82:AF96" si="47">ROUND(X82,2)+ROUND(Y82,2)+ROUND(Z82,2)+ROUND(AA82,2)+ROUND(AE82,2)</f>
        <v>0</v>
      </c>
      <c r="AG82" s="83">
        <v>0</v>
      </c>
      <c r="AI82" s="222">
        <f t="shared" si="20"/>
        <v>0</v>
      </c>
      <c r="AJ82" s="223">
        <f t="shared" si="35"/>
        <v>0</v>
      </c>
      <c r="AK82" s="226">
        <f t="shared" si="36"/>
        <v>0.01</v>
      </c>
      <c r="AL82" s="227">
        <f t="shared" si="21"/>
        <v>0</v>
      </c>
      <c r="AM82" s="224">
        <f t="shared" ref="AM82:AM96" si="48">ROUND(MAX(25%,25%+(MIN(ROUND(R82,2),120)-55)*15%/65),7)</f>
        <v>0.25</v>
      </c>
      <c r="AN82" s="227">
        <f t="shared" si="37"/>
        <v>0</v>
      </c>
      <c r="AO82" s="227">
        <f t="shared" si="22"/>
        <v>0</v>
      </c>
      <c r="AP82" s="222">
        <f t="shared" si="38"/>
        <v>0</v>
      </c>
      <c r="AQ82" s="227">
        <f t="shared" si="39"/>
        <v>0</v>
      </c>
      <c r="AV82" s="159" t="e">
        <f t="shared" si="40"/>
        <v>#DIV/0!</v>
      </c>
      <c r="AW82" s="159" t="e">
        <f t="shared" si="41"/>
        <v>#DIV/0!</v>
      </c>
    </row>
    <row r="83" spans="1:49" s="7" customFormat="1" ht="16.5" customHeight="1">
      <c r="A83" s="65">
        <f t="shared" si="42"/>
        <v>2084</v>
      </c>
      <c r="B83" s="154">
        <v>0</v>
      </c>
      <c r="C83" s="154">
        <v>0</v>
      </c>
      <c r="D83" s="154">
        <v>0</v>
      </c>
      <c r="E83" s="190">
        <f t="shared" si="43"/>
        <v>0</v>
      </c>
      <c r="F83" s="193">
        <f t="shared" si="44"/>
        <v>0</v>
      </c>
      <c r="G83" s="191" t="str">
        <f t="shared" si="31"/>
        <v/>
      </c>
      <c r="H83" s="191" t="str">
        <f t="shared" si="45"/>
        <v/>
      </c>
      <c r="I83" s="191">
        <f t="shared" si="32"/>
        <v>0</v>
      </c>
      <c r="J83" s="192" t="str">
        <f t="shared" si="33"/>
        <v/>
      </c>
      <c r="K83" s="81">
        <v>0</v>
      </c>
      <c r="L83" s="81">
        <v>0</v>
      </c>
      <c r="M83" s="193">
        <f t="shared" ref="M83:M96" si="49">M82+K83-L83</f>
        <v>0</v>
      </c>
      <c r="N83" s="81">
        <v>0</v>
      </c>
      <c r="O83" s="81">
        <v>0</v>
      </c>
      <c r="P83" s="193">
        <f t="shared" ref="P83:P96" si="50">N83+P82-O83</f>
        <v>0</v>
      </c>
      <c r="Q83" s="83">
        <v>0</v>
      </c>
      <c r="R83" s="83">
        <v>0</v>
      </c>
      <c r="S83" s="83">
        <v>0</v>
      </c>
      <c r="T83" s="157">
        <v>0</v>
      </c>
      <c r="U83" s="83">
        <v>0</v>
      </c>
      <c r="V83" s="84">
        <v>0</v>
      </c>
      <c r="W83" s="198">
        <f t="shared" si="34"/>
        <v>0</v>
      </c>
      <c r="X83" s="83">
        <v>0</v>
      </c>
      <c r="Y83" s="83">
        <v>0</v>
      </c>
      <c r="Z83" s="83">
        <v>0</v>
      </c>
      <c r="AA83" s="83">
        <v>0</v>
      </c>
      <c r="AB83" s="83">
        <v>0</v>
      </c>
      <c r="AC83" s="83">
        <v>0</v>
      </c>
      <c r="AD83" s="83">
        <v>0</v>
      </c>
      <c r="AE83" s="198">
        <f t="shared" si="46"/>
        <v>0</v>
      </c>
      <c r="AF83" s="198">
        <f t="shared" si="47"/>
        <v>0</v>
      </c>
      <c r="AG83" s="83">
        <v>0</v>
      </c>
      <c r="AI83" s="222">
        <f t="shared" ref="AI83:AI96" si="51">+AQ82</f>
        <v>0</v>
      </c>
      <c r="AJ83" s="223">
        <f t="shared" si="35"/>
        <v>0</v>
      </c>
      <c r="AK83" s="226">
        <f t="shared" si="36"/>
        <v>0.01</v>
      </c>
      <c r="AL83" s="227">
        <f t="shared" ref="AL83:AL96" si="52">ROUND(AJ83*AK83,0)</f>
        <v>0</v>
      </c>
      <c r="AM83" s="224">
        <f t="shared" si="48"/>
        <v>0.25</v>
      </c>
      <c r="AN83" s="227">
        <f t="shared" si="37"/>
        <v>0</v>
      </c>
      <c r="AO83" s="227">
        <f t="shared" ref="AO83:AO96" si="53">MAX(AL83,AN83)</f>
        <v>0</v>
      </c>
      <c r="AP83" s="222">
        <f t="shared" si="38"/>
        <v>0</v>
      </c>
      <c r="AQ83" s="227">
        <f t="shared" si="39"/>
        <v>0</v>
      </c>
      <c r="AV83" s="159" t="e">
        <f t="shared" si="40"/>
        <v>#DIV/0!</v>
      </c>
      <c r="AW83" s="159" t="e">
        <f t="shared" si="41"/>
        <v>#DIV/0!</v>
      </c>
    </row>
    <row r="84" spans="1:49" s="7" customFormat="1" ht="16.5" customHeight="1">
      <c r="A84" s="65">
        <f t="shared" si="42"/>
        <v>2085</v>
      </c>
      <c r="B84" s="154">
        <v>0</v>
      </c>
      <c r="C84" s="154">
        <v>0</v>
      </c>
      <c r="D84" s="154">
        <v>0</v>
      </c>
      <c r="E84" s="190">
        <f t="shared" si="43"/>
        <v>0</v>
      </c>
      <c r="F84" s="193">
        <f t="shared" si="44"/>
        <v>0</v>
      </c>
      <c r="G84" s="191" t="str">
        <f t="shared" si="31"/>
        <v/>
      </c>
      <c r="H84" s="191" t="str">
        <f t="shared" si="45"/>
        <v/>
      </c>
      <c r="I84" s="191">
        <f t="shared" si="32"/>
        <v>0</v>
      </c>
      <c r="J84" s="192" t="str">
        <f t="shared" si="33"/>
        <v/>
      </c>
      <c r="K84" s="81">
        <v>0</v>
      </c>
      <c r="L84" s="81">
        <v>0</v>
      </c>
      <c r="M84" s="193">
        <f t="shared" si="49"/>
        <v>0</v>
      </c>
      <c r="N84" s="81">
        <v>0</v>
      </c>
      <c r="O84" s="81">
        <v>0</v>
      </c>
      <c r="P84" s="193">
        <f t="shared" si="50"/>
        <v>0</v>
      </c>
      <c r="Q84" s="83">
        <v>0</v>
      </c>
      <c r="R84" s="83">
        <v>0</v>
      </c>
      <c r="S84" s="83">
        <v>0</v>
      </c>
      <c r="T84" s="157">
        <v>0</v>
      </c>
      <c r="U84" s="83">
        <v>0</v>
      </c>
      <c r="V84" s="84">
        <v>0</v>
      </c>
      <c r="W84" s="198">
        <f t="shared" si="34"/>
        <v>0</v>
      </c>
      <c r="X84" s="83">
        <v>0</v>
      </c>
      <c r="Y84" s="83">
        <v>0</v>
      </c>
      <c r="Z84" s="83">
        <v>0</v>
      </c>
      <c r="AA84" s="83">
        <v>0</v>
      </c>
      <c r="AB84" s="83">
        <v>0</v>
      </c>
      <c r="AC84" s="83">
        <v>0</v>
      </c>
      <c r="AD84" s="83">
        <v>0</v>
      </c>
      <c r="AE84" s="198">
        <f t="shared" si="46"/>
        <v>0</v>
      </c>
      <c r="AF84" s="198">
        <f t="shared" si="47"/>
        <v>0</v>
      </c>
      <c r="AG84" s="83">
        <v>0</v>
      </c>
      <c r="AI84" s="222">
        <f t="shared" si="51"/>
        <v>0</v>
      </c>
      <c r="AJ84" s="223">
        <f t="shared" si="35"/>
        <v>0</v>
      </c>
      <c r="AK84" s="226">
        <f t="shared" si="36"/>
        <v>0.01</v>
      </c>
      <c r="AL84" s="227">
        <f t="shared" si="52"/>
        <v>0</v>
      </c>
      <c r="AM84" s="224">
        <f t="shared" si="48"/>
        <v>0.25</v>
      </c>
      <c r="AN84" s="227">
        <f t="shared" si="37"/>
        <v>0</v>
      </c>
      <c r="AO84" s="227">
        <f t="shared" si="53"/>
        <v>0</v>
      </c>
      <c r="AP84" s="222">
        <f t="shared" si="38"/>
        <v>0</v>
      </c>
      <c r="AQ84" s="227">
        <f t="shared" si="39"/>
        <v>0</v>
      </c>
      <c r="AV84" s="159" t="e">
        <f t="shared" si="40"/>
        <v>#DIV/0!</v>
      </c>
      <c r="AW84" s="159" t="e">
        <f t="shared" si="41"/>
        <v>#DIV/0!</v>
      </c>
    </row>
    <row r="85" spans="1:49" s="7" customFormat="1" ht="16.5" customHeight="1">
      <c r="A85" s="65">
        <f t="shared" si="42"/>
        <v>2086</v>
      </c>
      <c r="B85" s="154">
        <v>0</v>
      </c>
      <c r="C85" s="154">
        <v>0</v>
      </c>
      <c r="D85" s="154">
        <v>0</v>
      </c>
      <c r="E85" s="190">
        <f t="shared" si="43"/>
        <v>0</v>
      </c>
      <c r="F85" s="193">
        <f t="shared" si="44"/>
        <v>0</v>
      </c>
      <c r="G85" s="191" t="str">
        <f t="shared" si="31"/>
        <v/>
      </c>
      <c r="H85" s="191" t="str">
        <f t="shared" si="45"/>
        <v/>
      </c>
      <c r="I85" s="191">
        <f t="shared" si="32"/>
        <v>0</v>
      </c>
      <c r="J85" s="192" t="str">
        <f t="shared" si="33"/>
        <v/>
      </c>
      <c r="K85" s="81">
        <v>0</v>
      </c>
      <c r="L85" s="81">
        <v>0</v>
      </c>
      <c r="M85" s="193">
        <f t="shared" si="49"/>
        <v>0</v>
      </c>
      <c r="N85" s="81">
        <v>0</v>
      </c>
      <c r="O85" s="81">
        <v>0</v>
      </c>
      <c r="P85" s="193">
        <f t="shared" si="50"/>
        <v>0</v>
      </c>
      <c r="Q85" s="83">
        <v>0</v>
      </c>
      <c r="R85" s="83">
        <v>0</v>
      </c>
      <c r="S85" s="83">
        <v>0</v>
      </c>
      <c r="T85" s="157">
        <v>0</v>
      </c>
      <c r="U85" s="83">
        <v>0</v>
      </c>
      <c r="V85" s="84">
        <v>0</v>
      </c>
      <c r="W85" s="198">
        <f t="shared" si="34"/>
        <v>0</v>
      </c>
      <c r="X85" s="83">
        <v>0</v>
      </c>
      <c r="Y85" s="83">
        <v>0</v>
      </c>
      <c r="Z85" s="83">
        <v>0</v>
      </c>
      <c r="AA85" s="83">
        <v>0</v>
      </c>
      <c r="AB85" s="83">
        <v>0</v>
      </c>
      <c r="AC85" s="83">
        <v>0</v>
      </c>
      <c r="AD85" s="83">
        <v>0</v>
      </c>
      <c r="AE85" s="198">
        <f t="shared" si="46"/>
        <v>0</v>
      </c>
      <c r="AF85" s="198">
        <f t="shared" si="47"/>
        <v>0</v>
      </c>
      <c r="AG85" s="83">
        <v>0</v>
      </c>
      <c r="AI85" s="222">
        <f t="shared" si="51"/>
        <v>0</v>
      </c>
      <c r="AJ85" s="223">
        <f t="shared" si="35"/>
        <v>0</v>
      </c>
      <c r="AK85" s="226">
        <f t="shared" si="36"/>
        <v>0.01</v>
      </c>
      <c r="AL85" s="227">
        <f t="shared" si="52"/>
        <v>0</v>
      </c>
      <c r="AM85" s="224">
        <f t="shared" si="48"/>
        <v>0.25</v>
      </c>
      <c r="AN85" s="227">
        <f t="shared" si="37"/>
        <v>0</v>
      </c>
      <c r="AO85" s="227">
        <f t="shared" si="53"/>
        <v>0</v>
      </c>
      <c r="AP85" s="222">
        <f t="shared" si="38"/>
        <v>0</v>
      </c>
      <c r="AQ85" s="227">
        <f t="shared" si="39"/>
        <v>0</v>
      </c>
      <c r="AV85" s="159" t="e">
        <f t="shared" si="40"/>
        <v>#DIV/0!</v>
      </c>
      <c r="AW85" s="159" t="e">
        <f t="shared" si="41"/>
        <v>#DIV/0!</v>
      </c>
    </row>
    <row r="86" spans="1:49" s="7" customFormat="1" ht="16.5" customHeight="1">
      <c r="A86" s="65">
        <f t="shared" si="42"/>
        <v>2087</v>
      </c>
      <c r="B86" s="154">
        <v>0</v>
      </c>
      <c r="C86" s="154">
        <v>0</v>
      </c>
      <c r="D86" s="154">
        <v>0</v>
      </c>
      <c r="E86" s="190">
        <f t="shared" si="43"/>
        <v>0</v>
      </c>
      <c r="F86" s="193">
        <f t="shared" si="44"/>
        <v>0</v>
      </c>
      <c r="G86" s="191" t="str">
        <f t="shared" si="31"/>
        <v/>
      </c>
      <c r="H86" s="191" t="str">
        <f t="shared" si="45"/>
        <v/>
      </c>
      <c r="I86" s="191">
        <f t="shared" si="32"/>
        <v>0</v>
      </c>
      <c r="J86" s="192" t="str">
        <f t="shared" si="33"/>
        <v/>
      </c>
      <c r="K86" s="81">
        <v>0</v>
      </c>
      <c r="L86" s="81">
        <v>0</v>
      </c>
      <c r="M86" s="193">
        <f t="shared" si="49"/>
        <v>0</v>
      </c>
      <c r="N86" s="81">
        <v>0</v>
      </c>
      <c r="O86" s="81">
        <v>0</v>
      </c>
      <c r="P86" s="193">
        <f t="shared" si="50"/>
        <v>0</v>
      </c>
      <c r="Q86" s="83">
        <v>0</v>
      </c>
      <c r="R86" s="83">
        <v>0</v>
      </c>
      <c r="S86" s="83">
        <v>0</v>
      </c>
      <c r="T86" s="157">
        <v>0</v>
      </c>
      <c r="U86" s="83">
        <v>0</v>
      </c>
      <c r="V86" s="84">
        <v>0</v>
      </c>
      <c r="W86" s="198">
        <f t="shared" si="34"/>
        <v>0</v>
      </c>
      <c r="X86" s="83">
        <v>0</v>
      </c>
      <c r="Y86" s="83">
        <v>0</v>
      </c>
      <c r="Z86" s="83">
        <v>0</v>
      </c>
      <c r="AA86" s="83">
        <v>0</v>
      </c>
      <c r="AB86" s="83">
        <v>0</v>
      </c>
      <c r="AC86" s="83">
        <v>0</v>
      </c>
      <c r="AD86" s="83">
        <v>0</v>
      </c>
      <c r="AE86" s="198">
        <f t="shared" si="46"/>
        <v>0</v>
      </c>
      <c r="AF86" s="198">
        <f t="shared" si="47"/>
        <v>0</v>
      </c>
      <c r="AG86" s="83">
        <v>0</v>
      </c>
      <c r="AI86" s="222">
        <f t="shared" si="51"/>
        <v>0</v>
      </c>
      <c r="AJ86" s="223">
        <f t="shared" si="35"/>
        <v>0</v>
      </c>
      <c r="AK86" s="226">
        <f t="shared" si="36"/>
        <v>0.01</v>
      </c>
      <c r="AL86" s="227">
        <f t="shared" si="52"/>
        <v>0</v>
      </c>
      <c r="AM86" s="224">
        <f t="shared" si="48"/>
        <v>0.25</v>
      </c>
      <c r="AN86" s="227">
        <f t="shared" si="37"/>
        <v>0</v>
      </c>
      <c r="AO86" s="227">
        <f t="shared" si="53"/>
        <v>0</v>
      </c>
      <c r="AP86" s="222">
        <f t="shared" si="38"/>
        <v>0</v>
      </c>
      <c r="AQ86" s="227">
        <f t="shared" si="39"/>
        <v>0</v>
      </c>
      <c r="AV86" s="159" t="e">
        <f t="shared" si="40"/>
        <v>#DIV/0!</v>
      </c>
      <c r="AW86" s="159" t="e">
        <f t="shared" si="41"/>
        <v>#DIV/0!</v>
      </c>
    </row>
    <row r="87" spans="1:49" s="7" customFormat="1" ht="16.5" customHeight="1">
      <c r="A87" s="65">
        <f t="shared" si="42"/>
        <v>2088</v>
      </c>
      <c r="B87" s="154">
        <v>0</v>
      </c>
      <c r="C87" s="154">
        <v>0</v>
      </c>
      <c r="D87" s="154">
        <v>0</v>
      </c>
      <c r="E87" s="190">
        <f t="shared" si="43"/>
        <v>0</v>
      </c>
      <c r="F87" s="193">
        <f t="shared" si="44"/>
        <v>0</v>
      </c>
      <c r="G87" s="191" t="str">
        <f t="shared" si="31"/>
        <v/>
      </c>
      <c r="H87" s="191" t="str">
        <f t="shared" si="45"/>
        <v/>
      </c>
      <c r="I87" s="191">
        <f t="shared" si="32"/>
        <v>0</v>
      </c>
      <c r="J87" s="192" t="str">
        <f t="shared" si="33"/>
        <v/>
      </c>
      <c r="K87" s="81">
        <v>0</v>
      </c>
      <c r="L87" s="81">
        <v>0</v>
      </c>
      <c r="M87" s="193">
        <f t="shared" si="49"/>
        <v>0</v>
      </c>
      <c r="N87" s="81">
        <v>0</v>
      </c>
      <c r="O87" s="81">
        <v>0</v>
      </c>
      <c r="P87" s="193">
        <f t="shared" si="50"/>
        <v>0</v>
      </c>
      <c r="Q87" s="83">
        <v>0</v>
      </c>
      <c r="R87" s="83">
        <v>0</v>
      </c>
      <c r="S87" s="83">
        <v>0</v>
      </c>
      <c r="T87" s="157">
        <v>0</v>
      </c>
      <c r="U87" s="83">
        <v>0</v>
      </c>
      <c r="V87" s="84">
        <v>0</v>
      </c>
      <c r="W87" s="198">
        <f t="shared" si="34"/>
        <v>0</v>
      </c>
      <c r="X87" s="83">
        <v>0</v>
      </c>
      <c r="Y87" s="83">
        <v>0</v>
      </c>
      <c r="Z87" s="83">
        <v>0</v>
      </c>
      <c r="AA87" s="83">
        <v>0</v>
      </c>
      <c r="AB87" s="83">
        <v>0</v>
      </c>
      <c r="AC87" s="83">
        <v>0</v>
      </c>
      <c r="AD87" s="83">
        <v>0</v>
      </c>
      <c r="AE87" s="198">
        <f t="shared" si="46"/>
        <v>0</v>
      </c>
      <c r="AF87" s="198">
        <f t="shared" si="47"/>
        <v>0</v>
      </c>
      <c r="AG87" s="83">
        <v>0</v>
      </c>
      <c r="AI87" s="222">
        <f t="shared" si="51"/>
        <v>0</v>
      </c>
      <c r="AJ87" s="223">
        <f t="shared" si="35"/>
        <v>0</v>
      </c>
      <c r="AK87" s="226">
        <f t="shared" si="36"/>
        <v>0.01</v>
      </c>
      <c r="AL87" s="227">
        <f t="shared" si="52"/>
        <v>0</v>
      </c>
      <c r="AM87" s="224">
        <f t="shared" si="48"/>
        <v>0.25</v>
      </c>
      <c r="AN87" s="227">
        <f t="shared" si="37"/>
        <v>0</v>
      </c>
      <c r="AO87" s="227">
        <f t="shared" si="53"/>
        <v>0</v>
      </c>
      <c r="AP87" s="222">
        <f t="shared" si="38"/>
        <v>0</v>
      </c>
      <c r="AQ87" s="227">
        <f t="shared" si="39"/>
        <v>0</v>
      </c>
      <c r="AV87" s="159" t="e">
        <f t="shared" si="40"/>
        <v>#DIV/0!</v>
      </c>
      <c r="AW87" s="159" t="e">
        <f t="shared" si="41"/>
        <v>#DIV/0!</v>
      </c>
    </row>
    <row r="88" spans="1:49" s="7" customFormat="1" ht="16.5" customHeight="1">
      <c r="A88" s="65">
        <f t="shared" si="42"/>
        <v>2089</v>
      </c>
      <c r="B88" s="154">
        <v>0</v>
      </c>
      <c r="C88" s="154">
        <v>0</v>
      </c>
      <c r="D88" s="154">
        <v>0</v>
      </c>
      <c r="E88" s="190">
        <f t="shared" si="43"/>
        <v>0</v>
      </c>
      <c r="F88" s="193">
        <f t="shared" si="44"/>
        <v>0</v>
      </c>
      <c r="G88" s="191" t="str">
        <f t="shared" si="31"/>
        <v/>
      </c>
      <c r="H88" s="191" t="str">
        <f t="shared" si="45"/>
        <v/>
      </c>
      <c r="I88" s="191">
        <f t="shared" si="32"/>
        <v>0</v>
      </c>
      <c r="J88" s="192" t="str">
        <f t="shared" si="33"/>
        <v/>
      </c>
      <c r="K88" s="81">
        <v>0</v>
      </c>
      <c r="L88" s="81">
        <v>0</v>
      </c>
      <c r="M88" s="193">
        <f t="shared" si="49"/>
        <v>0</v>
      </c>
      <c r="N88" s="81">
        <v>0</v>
      </c>
      <c r="O88" s="81">
        <v>0</v>
      </c>
      <c r="P88" s="193">
        <f t="shared" si="50"/>
        <v>0</v>
      </c>
      <c r="Q88" s="83">
        <v>0</v>
      </c>
      <c r="R88" s="83">
        <v>0</v>
      </c>
      <c r="S88" s="83">
        <v>0</v>
      </c>
      <c r="T88" s="157">
        <v>0</v>
      </c>
      <c r="U88" s="83">
        <v>0</v>
      </c>
      <c r="V88" s="84">
        <v>0</v>
      </c>
      <c r="W88" s="198">
        <f t="shared" si="34"/>
        <v>0</v>
      </c>
      <c r="X88" s="83">
        <v>0</v>
      </c>
      <c r="Y88" s="83">
        <v>0</v>
      </c>
      <c r="Z88" s="83">
        <v>0</v>
      </c>
      <c r="AA88" s="83">
        <v>0</v>
      </c>
      <c r="AB88" s="83">
        <v>0</v>
      </c>
      <c r="AC88" s="83">
        <v>0</v>
      </c>
      <c r="AD88" s="83">
        <v>0</v>
      </c>
      <c r="AE88" s="198">
        <f t="shared" si="46"/>
        <v>0</v>
      </c>
      <c r="AF88" s="198">
        <f t="shared" si="47"/>
        <v>0</v>
      </c>
      <c r="AG88" s="83">
        <v>0</v>
      </c>
      <c r="AI88" s="222">
        <f t="shared" si="51"/>
        <v>0</v>
      </c>
      <c r="AJ88" s="223">
        <f t="shared" si="35"/>
        <v>0</v>
      </c>
      <c r="AK88" s="226">
        <f t="shared" si="36"/>
        <v>0.01</v>
      </c>
      <c r="AL88" s="227">
        <f t="shared" si="52"/>
        <v>0</v>
      </c>
      <c r="AM88" s="224">
        <f t="shared" si="48"/>
        <v>0.25</v>
      </c>
      <c r="AN88" s="227">
        <f t="shared" si="37"/>
        <v>0</v>
      </c>
      <c r="AO88" s="227">
        <f t="shared" si="53"/>
        <v>0</v>
      </c>
      <c r="AP88" s="222">
        <f t="shared" si="38"/>
        <v>0</v>
      </c>
      <c r="AQ88" s="227">
        <f t="shared" si="39"/>
        <v>0</v>
      </c>
      <c r="AV88" s="159" t="e">
        <f t="shared" si="40"/>
        <v>#DIV/0!</v>
      </c>
      <c r="AW88" s="159" t="e">
        <f t="shared" si="41"/>
        <v>#DIV/0!</v>
      </c>
    </row>
    <row r="89" spans="1:49" s="7" customFormat="1" ht="16.5" customHeight="1">
      <c r="A89" s="65">
        <f t="shared" si="42"/>
        <v>2090</v>
      </c>
      <c r="B89" s="154">
        <v>0</v>
      </c>
      <c r="C89" s="154">
        <v>0</v>
      </c>
      <c r="D89" s="154">
        <v>0</v>
      </c>
      <c r="E89" s="190">
        <f t="shared" si="43"/>
        <v>0</v>
      </c>
      <c r="F89" s="193">
        <f t="shared" si="44"/>
        <v>0</v>
      </c>
      <c r="G89" s="191" t="str">
        <f t="shared" si="31"/>
        <v/>
      </c>
      <c r="H89" s="191" t="str">
        <f t="shared" si="45"/>
        <v/>
      </c>
      <c r="I89" s="191">
        <f t="shared" si="32"/>
        <v>0</v>
      </c>
      <c r="J89" s="192" t="str">
        <f t="shared" si="33"/>
        <v/>
      </c>
      <c r="K89" s="81">
        <v>0</v>
      </c>
      <c r="L89" s="81">
        <v>0</v>
      </c>
      <c r="M89" s="193">
        <f t="shared" si="49"/>
        <v>0</v>
      </c>
      <c r="N89" s="81">
        <v>0</v>
      </c>
      <c r="O89" s="81">
        <v>0</v>
      </c>
      <c r="P89" s="193">
        <f t="shared" si="50"/>
        <v>0</v>
      </c>
      <c r="Q89" s="83">
        <v>0</v>
      </c>
      <c r="R89" s="83">
        <v>0</v>
      </c>
      <c r="S89" s="83">
        <v>0</v>
      </c>
      <c r="T89" s="157">
        <v>0</v>
      </c>
      <c r="U89" s="83">
        <v>0</v>
      </c>
      <c r="V89" s="84">
        <v>0</v>
      </c>
      <c r="W89" s="198">
        <f t="shared" si="34"/>
        <v>0</v>
      </c>
      <c r="X89" s="83">
        <v>0</v>
      </c>
      <c r="Y89" s="83">
        <v>0</v>
      </c>
      <c r="Z89" s="83">
        <v>0</v>
      </c>
      <c r="AA89" s="83">
        <v>0</v>
      </c>
      <c r="AB89" s="83">
        <v>0</v>
      </c>
      <c r="AC89" s="83">
        <v>0</v>
      </c>
      <c r="AD89" s="83">
        <v>0</v>
      </c>
      <c r="AE89" s="198">
        <f t="shared" si="46"/>
        <v>0</v>
      </c>
      <c r="AF89" s="198">
        <f t="shared" si="47"/>
        <v>0</v>
      </c>
      <c r="AG89" s="83">
        <v>0</v>
      </c>
      <c r="AI89" s="222">
        <f t="shared" si="51"/>
        <v>0</v>
      </c>
      <c r="AJ89" s="223">
        <f t="shared" si="35"/>
        <v>0</v>
      </c>
      <c r="AK89" s="226">
        <f t="shared" si="36"/>
        <v>0.01</v>
      </c>
      <c r="AL89" s="227">
        <f t="shared" si="52"/>
        <v>0</v>
      </c>
      <c r="AM89" s="224">
        <f t="shared" si="48"/>
        <v>0.25</v>
      </c>
      <c r="AN89" s="227">
        <f t="shared" si="37"/>
        <v>0</v>
      </c>
      <c r="AO89" s="227">
        <f t="shared" si="53"/>
        <v>0</v>
      </c>
      <c r="AP89" s="222">
        <f t="shared" si="38"/>
        <v>0</v>
      </c>
      <c r="AQ89" s="227">
        <f t="shared" si="39"/>
        <v>0</v>
      </c>
      <c r="AV89" s="159" t="e">
        <f t="shared" si="40"/>
        <v>#DIV/0!</v>
      </c>
      <c r="AW89" s="159" t="e">
        <f t="shared" si="41"/>
        <v>#DIV/0!</v>
      </c>
    </row>
    <row r="90" spans="1:49" s="7" customFormat="1" ht="16.5" customHeight="1">
      <c r="A90" s="65">
        <f t="shared" si="42"/>
        <v>2091</v>
      </c>
      <c r="B90" s="154">
        <v>0</v>
      </c>
      <c r="C90" s="154">
        <v>0</v>
      </c>
      <c r="D90" s="154">
        <v>0</v>
      </c>
      <c r="E90" s="190">
        <f t="shared" si="43"/>
        <v>0</v>
      </c>
      <c r="F90" s="193">
        <f t="shared" si="44"/>
        <v>0</v>
      </c>
      <c r="G90" s="191" t="str">
        <f t="shared" si="31"/>
        <v/>
      </c>
      <c r="H90" s="191" t="str">
        <f t="shared" si="45"/>
        <v/>
      </c>
      <c r="I90" s="191">
        <f t="shared" si="32"/>
        <v>0</v>
      </c>
      <c r="J90" s="192" t="str">
        <f t="shared" si="33"/>
        <v/>
      </c>
      <c r="K90" s="81">
        <v>0</v>
      </c>
      <c r="L90" s="81">
        <v>0</v>
      </c>
      <c r="M90" s="193">
        <f t="shared" si="49"/>
        <v>0</v>
      </c>
      <c r="N90" s="81">
        <v>0</v>
      </c>
      <c r="O90" s="81">
        <v>0</v>
      </c>
      <c r="P90" s="193">
        <f t="shared" si="50"/>
        <v>0</v>
      </c>
      <c r="Q90" s="83">
        <v>0</v>
      </c>
      <c r="R90" s="83">
        <v>0</v>
      </c>
      <c r="S90" s="83">
        <v>0</v>
      </c>
      <c r="T90" s="157">
        <v>0</v>
      </c>
      <c r="U90" s="83">
        <v>0</v>
      </c>
      <c r="V90" s="84">
        <v>0</v>
      </c>
      <c r="W90" s="198">
        <f t="shared" si="34"/>
        <v>0</v>
      </c>
      <c r="X90" s="83">
        <v>0</v>
      </c>
      <c r="Y90" s="83">
        <v>0</v>
      </c>
      <c r="Z90" s="83">
        <v>0</v>
      </c>
      <c r="AA90" s="83">
        <v>0</v>
      </c>
      <c r="AB90" s="83">
        <v>0</v>
      </c>
      <c r="AC90" s="83">
        <v>0</v>
      </c>
      <c r="AD90" s="83">
        <v>0</v>
      </c>
      <c r="AE90" s="198">
        <f t="shared" si="46"/>
        <v>0</v>
      </c>
      <c r="AF90" s="198">
        <f t="shared" si="47"/>
        <v>0</v>
      </c>
      <c r="AG90" s="83">
        <v>0</v>
      </c>
      <c r="AI90" s="222">
        <f t="shared" si="51"/>
        <v>0</v>
      </c>
      <c r="AJ90" s="223">
        <f t="shared" si="35"/>
        <v>0</v>
      </c>
      <c r="AK90" s="226">
        <f t="shared" si="36"/>
        <v>0.01</v>
      </c>
      <c r="AL90" s="227">
        <f t="shared" si="52"/>
        <v>0</v>
      </c>
      <c r="AM90" s="224">
        <f t="shared" si="48"/>
        <v>0.25</v>
      </c>
      <c r="AN90" s="227">
        <f t="shared" si="37"/>
        <v>0</v>
      </c>
      <c r="AO90" s="227">
        <f t="shared" si="53"/>
        <v>0</v>
      </c>
      <c r="AP90" s="222">
        <f t="shared" si="38"/>
        <v>0</v>
      </c>
      <c r="AQ90" s="227">
        <f t="shared" si="39"/>
        <v>0</v>
      </c>
      <c r="AV90" s="159" t="e">
        <f t="shared" si="40"/>
        <v>#DIV/0!</v>
      </c>
      <c r="AW90" s="159" t="e">
        <f t="shared" si="41"/>
        <v>#DIV/0!</v>
      </c>
    </row>
    <row r="91" spans="1:49" s="7" customFormat="1" ht="16.5" customHeight="1">
      <c r="A91" s="65">
        <f t="shared" si="42"/>
        <v>2092</v>
      </c>
      <c r="B91" s="154">
        <v>0</v>
      </c>
      <c r="C91" s="154">
        <v>0</v>
      </c>
      <c r="D91" s="154">
        <v>0</v>
      </c>
      <c r="E91" s="190">
        <f t="shared" si="43"/>
        <v>0</v>
      </c>
      <c r="F91" s="193">
        <f t="shared" si="44"/>
        <v>0</v>
      </c>
      <c r="G91" s="191" t="str">
        <f t="shared" si="31"/>
        <v/>
      </c>
      <c r="H91" s="191" t="str">
        <f t="shared" si="45"/>
        <v/>
      </c>
      <c r="I91" s="191">
        <f t="shared" si="32"/>
        <v>0</v>
      </c>
      <c r="J91" s="192" t="str">
        <f t="shared" si="33"/>
        <v/>
      </c>
      <c r="K91" s="81">
        <v>0</v>
      </c>
      <c r="L91" s="81">
        <v>0</v>
      </c>
      <c r="M91" s="193">
        <f t="shared" si="49"/>
        <v>0</v>
      </c>
      <c r="N91" s="81">
        <v>0</v>
      </c>
      <c r="O91" s="81">
        <v>0</v>
      </c>
      <c r="P91" s="193">
        <f t="shared" si="50"/>
        <v>0</v>
      </c>
      <c r="Q91" s="83">
        <v>0</v>
      </c>
      <c r="R91" s="83">
        <v>0</v>
      </c>
      <c r="S91" s="83">
        <v>0</v>
      </c>
      <c r="T91" s="157">
        <v>0</v>
      </c>
      <c r="U91" s="83">
        <v>0</v>
      </c>
      <c r="V91" s="84">
        <v>0</v>
      </c>
      <c r="W91" s="198">
        <f t="shared" si="34"/>
        <v>0</v>
      </c>
      <c r="X91" s="83">
        <v>0</v>
      </c>
      <c r="Y91" s="83">
        <v>0</v>
      </c>
      <c r="Z91" s="83">
        <v>0</v>
      </c>
      <c r="AA91" s="83">
        <v>0</v>
      </c>
      <c r="AB91" s="83">
        <v>0</v>
      </c>
      <c r="AC91" s="83">
        <v>0</v>
      </c>
      <c r="AD91" s="83">
        <v>0</v>
      </c>
      <c r="AE91" s="198">
        <f t="shared" si="46"/>
        <v>0</v>
      </c>
      <c r="AF91" s="198">
        <f t="shared" si="47"/>
        <v>0</v>
      </c>
      <c r="AG91" s="83">
        <v>0</v>
      </c>
      <c r="AI91" s="222">
        <f t="shared" si="51"/>
        <v>0</v>
      </c>
      <c r="AJ91" s="223">
        <f t="shared" si="35"/>
        <v>0</v>
      </c>
      <c r="AK91" s="226">
        <f t="shared" si="36"/>
        <v>0.01</v>
      </c>
      <c r="AL91" s="227">
        <f t="shared" si="52"/>
        <v>0</v>
      </c>
      <c r="AM91" s="224">
        <f t="shared" si="48"/>
        <v>0.25</v>
      </c>
      <c r="AN91" s="227">
        <f t="shared" si="37"/>
        <v>0</v>
      </c>
      <c r="AO91" s="227">
        <f t="shared" si="53"/>
        <v>0</v>
      </c>
      <c r="AP91" s="222">
        <f t="shared" si="38"/>
        <v>0</v>
      </c>
      <c r="AQ91" s="227">
        <f t="shared" si="39"/>
        <v>0</v>
      </c>
      <c r="AV91" s="159" t="e">
        <f t="shared" si="40"/>
        <v>#DIV/0!</v>
      </c>
      <c r="AW91" s="159" t="e">
        <f t="shared" si="41"/>
        <v>#DIV/0!</v>
      </c>
    </row>
    <row r="92" spans="1:49" s="7" customFormat="1" ht="16.5" customHeight="1">
      <c r="A92" s="65">
        <f t="shared" si="42"/>
        <v>2093</v>
      </c>
      <c r="B92" s="154">
        <v>0</v>
      </c>
      <c r="C92" s="154">
        <v>0</v>
      </c>
      <c r="D92" s="154">
        <v>0</v>
      </c>
      <c r="E92" s="190">
        <f t="shared" si="43"/>
        <v>0</v>
      </c>
      <c r="F92" s="193">
        <f t="shared" si="44"/>
        <v>0</v>
      </c>
      <c r="G92" s="191" t="str">
        <f t="shared" si="31"/>
        <v/>
      </c>
      <c r="H92" s="191" t="str">
        <f t="shared" si="45"/>
        <v/>
      </c>
      <c r="I92" s="191">
        <f t="shared" si="32"/>
        <v>0</v>
      </c>
      <c r="J92" s="192" t="str">
        <f t="shared" si="33"/>
        <v/>
      </c>
      <c r="K92" s="81">
        <v>0</v>
      </c>
      <c r="L92" s="81">
        <v>0</v>
      </c>
      <c r="M92" s="193">
        <f t="shared" si="49"/>
        <v>0</v>
      </c>
      <c r="N92" s="81">
        <v>0</v>
      </c>
      <c r="O92" s="81">
        <v>0</v>
      </c>
      <c r="P92" s="193">
        <f t="shared" si="50"/>
        <v>0</v>
      </c>
      <c r="Q92" s="83">
        <v>0</v>
      </c>
      <c r="R92" s="83">
        <v>0</v>
      </c>
      <c r="S92" s="83">
        <v>0</v>
      </c>
      <c r="T92" s="157">
        <v>0</v>
      </c>
      <c r="U92" s="83">
        <v>0</v>
      </c>
      <c r="V92" s="84">
        <v>0</v>
      </c>
      <c r="W92" s="198">
        <f t="shared" si="34"/>
        <v>0</v>
      </c>
      <c r="X92" s="83">
        <v>0</v>
      </c>
      <c r="Y92" s="83">
        <v>0</v>
      </c>
      <c r="Z92" s="83">
        <v>0</v>
      </c>
      <c r="AA92" s="83">
        <v>0</v>
      </c>
      <c r="AB92" s="83">
        <v>0</v>
      </c>
      <c r="AC92" s="83">
        <v>0</v>
      </c>
      <c r="AD92" s="83">
        <v>0</v>
      </c>
      <c r="AE92" s="198">
        <f t="shared" si="46"/>
        <v>0</v>
      </c>
      <c r="AF92" s="198">
        <f t="shared" si="47"/>
        <v>0</v>
      </c>
      <c r="AG92" s="83">
        <v>0</v>
      </c>
      <c r="AI92" s="222">
        <f t="shared" si="51"/>
        <v>0</v>
      </c>
      <c r="AJ92" s="223">
        <f t="shared" si="35"/>
        <v>0</v>
      </c>
      <c r="AK92" s="226">
        <f t="shared" si="36"/>
        <v>0.01</v>
      </c>
      <c r="AL92" s="227">
        <f t="shared" si="52"/>
        <v>0</v>
      </c>
      <c r="AM92" s="224">
        <f t="shared" si="48"/>
        <v>0.25</v>
      </c>
      <c r="AN92" s="227">
        <f t="shared" si="37"/>
        <v>0</v>
      </c>
      <c r="AO92" s="227">
        <f t="shared" si="53"/>
        <v>0</v>
      </c>
      <c r="AP92" s="222">
        <f t="shared" si="38"/>
        <v>0</v>
      </c>
      <c r="AQ92" s="227">
        <f t="shared" si="39"/>
        <v>0</v>
      </c>
      <c r="AV92" s="159" t="e">
        <f t="shared" si="40"/>
        <v>#DIV/0!</v>
      </c>
      <c r="AW92" s="159" t="e">
        <f t="shared" si="41"/>
        <v>#DIV/0!</v>
      </c>
    </row>
    <row r="93" spans="1:49" s="7" customFormat="1" ht="16.5" customHeight="1">
      <c r="A93" s="65">
        <f t="shared" si="42"/>
        <v>2094</v>
      </c>
      <c r="B93" s="154">
        <v>0</v>
      </c>
      <c r="C93" s="154">
        <v>0</v>
      </c>
      <c r="D93" s="154">
        <v>0</v>
      </c>
      <c r="E93" s="190">
        <f t="shared" si="43"/>
        <v>0</v>
      </c>
      <c r="F93" s="193">
        <f t="shared" si="44"/>
        <v>0</v>
      </c>
      <c r="G93" s="191" t="str">
        <f t="shared" si="31"/>
        <v/>
      </c>
      <c r="H93" s="191" t="str">
        <f t="shared" si="45"/>
        <v/>
      </c>
      <c r="I93" s="191">
        <f t="shared" si="32"/>
        <v>0</v>
      </c>
      <c r="J93" s="192" t="str">
        <f t="shared" si="33"/>
        <v/>
      </c>
      <c r="K93" s="81">
        <v>0</v>
      </c>
      <c r="L93" s="81">
        <v>0</v>
      </c>
      <c r="M93" s="193">
        <f t="shared" si="49"/>
        <v>0</v>
      </c>
      <c r="N93" s="81">
        <v>0</v>
      </c>
      <c r="O93" s="81">
        <v>0</v>
      </c>
      <c r="P93" s="193">
        <f t="shared" si="50"/>
        <v>0</v>
      </c>
      <c r="Q93" s="83">
        <v>0</v>
      </c>
      <c r="R93" s="83">
        <v>0</v>
      </c>
      <c r="S93" s="83">
        <v>0</v>
      </c>
      <c r="T93" s="157">
        <v>0</v>
      </c>
      <c r="U93" s="83">
        <v>0</v>
      </c>
      <c r="V93" s="84">
        <v>0</v>
      </c>
      <c r="W93" s="198">
        <f t="shared" si="34"/>
        <v>0</v>
      </c>
      <c r="X93" s="83">
        <v>0</v>
      </c>
      <c r="Y93" s="83">
        <v>0</v>
      </c>
      <c r="Z93" s="83">
        <v>0</v>
      </c>
      <c r="AA93" s="83">
        <v>0</v>
      </c>
      <c r="AB93" s="83">
        <v>0</v>
      </c>
      <c r="AC93" s="83">
        <v>0</v>
      </c>
      <c r="AD93" s="83">
        <v>0</v>
      </c>
      <c r="AE93" s="198">
        <f t="shared" si="46"/>
        <v>0</v>
      </c>
      <c r="AF93" s="198">
        <f t="shared" si="47"/>
        <v>0</v>
      </c>
      <c r="AG93" s="83">
        <v>0</v>
      </c>
      <c r="AI93" s="222">
        <f t="shared" si="51"/>
        <v>0</v>
      </c>
      <c r="AJ93" s="223">
        <f t="shared" si="35"/>
        <v>0</v>
      </c>
      <c r="AK93" s="226">
        <f t="shared" si="36"/>
        <v>0.01</v>
      </c>
      <c r="AL93" s="227">
        <f t="shared" si="52"/>
        <v>0</v>
      </c>
      <c r="AM93" s="224">
        <f t="shared" si="48"/>
        <v>0.25</v>
      </c>
      <c r="AN93" s="227">
        <f t="shared" si="37"/>
        <v>0</v>
      </c>
      <c r="AO93" s="227">
        <f t="shared" si="53"/>
        <v>0</v>
      </c>
      <c r="AP93" s="222">
        <f t="shared" si="38"/>
        <v>0</v>
      </c>
      <c r="AQ93" s="227">
        <f t="shared" si="39"/>
        <v>0</v>
      </c>
      <c r="AV93" s="159" t="e">
        <f t="shared" si="40"/>
        <v>#DIV/0!</v>
      </c>
      <c r="AW93" s="159" t="e">
        <f t="shared" si="41"/>
        <v>#DIV/0!</v>
      </c>
    </row>
    <row r="94" spans="1:49" s="7" customFormat="1" ht="16.5" customHeight="1">
      <c r="A94" s="65">
        <f t="shared" si="42"/>
        <v>2095</v>
      </c>
      <c r="B94" s="154">
        <v>0</v>
      </c>
      <c r="C94" s="154">
        <v>0</v>
      </c>
      <c r="D94" s="154">
        <v>0</v>
      </c>
      <c r="E94" s="190">
        <f t="shared" si="43"/>
        <v>0</v>
      </c>
      <c r="F94" s="193">
        <f t="shared" si="44"/>
        <v>0</v>
      </c>
      <c r="G94" s="191" t="str">
        <f t="shared" si="31"/>
        <v/>
      </c>
      <c r="H94" s="191" t="str">
        <f t="shared" si="45"/>
        <v/>
      </c>
      <c r="I94" s="191">
        <f t="shared" si="32"/>
        <v>0</v>
      </c>
      <c r="J94" s="192" t="str">
        <f t="shared" si="33"/>
        <v/>
      </c>
      <c r="K94" s="81">
        <v>0</v>
      </c>
      <c r="L94" s="81">
        <v>0</v>
      </c>
      <c r="M94" s="193">
        <f t="shared" si="49"/>
        <v>0</v>
      </c>
      <c r="N94" s="81">
        <v>0</v>
      </c>
      <c r="O94" s="81">
        <v>0</v>
      </c>
      <c r="P94" s="193">
        <f t="shared" si="50"/>
        <v>0</v>
      </c>
      <c r="Q94" s="83">
        <v>0</v>
      </c>
      <c r="R94" s="83">
        <v>0</v>
      </c>
      <c r="S94" s="83">
        <v>0</v>
      </c>
      <c r="T94" s="157">
        <v>0</v>
      </c>
      <c r="U94" s="83">
        <v>0</v>
      </c>
      <c r="V94" s="84">
        <v>0</v>
      </c>
      <c r="W94" s="198">
        <f t="shared" si="34"/>
        <v>0</v>
      </c>
      <c r="X94" s="83">
        <v>0</v>
      </c>
      <c r="Y94" s="83">
        <v>0</v>
      </c>
      <c r="Z94" s="83">
        <v>0</v>
      </c>
      <c r="AA94" s="83">
        <v>0</v>
      </c>
      <c r="AB94" s="83">
        <v>0</v>
      </c>
      <c r="AC94" s="83">
        <v>0</v>
      </c>
      <c r="AD94" s="83">
        <v>0</v>
      </c>
      <c r="AE94" s="198">
        <f t="shared" si="46"/>
        <v>0</v>
      </c>
      <c r="AF94" s="198">
        <f t="shared" si="47"/>
        <v>0</v>
      </c>
      <c r="AG94" s="83">
        <v>0</v>
      </c>
      <c r="AI94" s="222">
        <f t="shared" si="51"/>
        <v>0</v>
      </c>
      <c r="AJ94" s="223">
        <f t="shared" si="35"/>
        <v>0</v>
      </c>
      <c r="AK94" s="226">
        <f t="shared" si="36"/>
        <v>0.01</v>
      </c>
      <c r="AL94" s="227">
        <f t="shared" si="52"/>
        <v>0</v>
      </c>
      <c r="AM94" s="224">
        <f t="shared" si="48"/>
        <v>0.25</v>
      </c>
      <c r="AN94" s="227">
        <f t="shared" si="37"/>
        <v>0</v>
      </c>
      <c r="AO94" s="227">
        <f t="shared" si="53"/>
        <v>0</v>
      </c>
      <c r="AP94" s="222">
        <f t="shared" si="38"/>
        <v>0</v>
      </c>
      <c r="AQ94" s="227">
        <f t="shared" si="39"/>
        <v>0</v>
      </c>
      <c r="AV94" s="159" t="e">
        <f t="shared" si="40"/>
        <v>#DIV/0!</v>
      </c>
      <c r="AW94" s="159" t="e">
        <f t="shared" si="41"/>
        <v>#DIV/0!</v>
      </c>
    </row>
    <row r="95" spans="1:49" s="7" customFormat="1" ht="16.5" customHeight="1">
      <c r="A95" s="65">
        <f t="shared" si="42"/>
        <v>2096</v>
      </c>
      <c r="B95" s="154">
        <v>0</v>
      </c>
      <c r="C95" s="154">
        <v>0</v>
      </c>
      <c r="D95" s="154">
        <v>0</v>
      </c>
      <c r="E95" s="190">
        <f t="shared" si="43"/>
        <v>0</v>
      </c>
      <c r="F95" s="193">
        <f t="shared" si="44"/>
        <v>0</v>
      </c>
      <c r="G95" s="191" t="str">
        <f t="shared" si="31"/>
        <v/>
      </c>
      <c r="H95" s="191" t="str">
        <f t="shared" si="45"/>
        <v/>
      </c>
      <c r="I95" s="191">
        <f t="shared" si="32"/>
        <v>0</v>
      </c>
      <c r="J95" s="192" t="str">
        <f t="shared" si="33"/>
        <v/>
      </c>
      <c r="K95" s="81">
        <v>0</v>
      </c>
      <c r="L95" s="81">
        <v>0</v>
      </c>
      <c r="M95" s="193">
        <f t="shared" si="49"/>
        <v>0</v>
      </c>
      <c r="N95" s="81">
        <v>0</v>
      </c>
      <c r="O95" s="81">
        <v>0</v>
      </c>
      <c r="P95" s="193">
        <f t="shared" si="50"/>
        <v>0</v>
      </c>
      <c r="Q95" s="83">
        <v>0</v>
      </c>
      <c r="R95" s="83">
        <v>0</v>
      </c>
      <c r="S95" s="83">
        <v>0</v>
      </c>
      <c r="T95" s="157">
        <v>0</v>
      </c>
      <c r="U95" s="83">
        <v>0</v>
      </c>
      <c r="V95" s="84">
        <v>0</v>
      </c>
      <c r="W95" s="198">
        <f t="shared" si="34"/>
        <v>0</v>
      </c>
      <c r="X95" s="83">
        <v>0</v>
      </c>
      <c r="Y95" s="83">
        <v>0</v>
      </c>
      <c r="Z95" s="83">
        <v>0</v>
      </c>
      <c r="AA95" s="83">
        <v>0</v>
      </c>
      <c r="AB95" s="83">
        <v>0</v>
      </c>
      <c r="AC95" s="83">
        <v>0</v>
      </c>
      <c r="AD95" s="83">
        <v>0</v>
      </c>
      <c r="AE95" s="198">
        <f t="shared" si="46"/>
        <v>0</v>
      </c>
      <c r="AF95" s="198">
        <f t="shared" si="47"/>
        <v>0</v>
      </c>
      <c r="AG95" s="83">
        <v>0</v>
      </c>
      <c r="AI95" s="222">
        <f t="shared" si="51"/>
        <v>0</v>
      </c>
      <c r="AJ95" s="223">
        <f t="shared" si="35"/>
        <v>0</v>
      </c>
      <c r="AK95" s="226">
        <f t="shared" si="36"/>
        <v>0.01</v>
      </c>
      <c r="AL95" s="227">
        <f t="shared" si="52"/>
        <v>0</v>
      </c>
      <c r="AM95" s="224">
        <f t="shared" si="48"/>
        <v>0.25</v>
      </c>
      <c r="AN95" s="227">
        <f t="shared" si="37"/>
        <v>0</v>
      </c>
      <c r="AO95" s="227">
        <f t="shared" si="53"/>
        <v>0</v>
      </c>
      <c r="AP95" s="222">
        <f t="shared" si="38"/>
        <v>0</v>
      </c>
      <c r="AQ95" s="227">
        <f t="shared" si="39"/>
        <v>0</v>
      </c>
      <c r="AV95" s="159" t="e">
        <f t="shared" si="40"/>
        <v>#DIV/0!</v>
      </c>
      <c r="AW95" s="159" t="e">
        <f t="shared" si="41"/>
        <v>#DIV/0!</v>
      </c>
    </row>
    <row r="96" spans="1:49" s="7" customFormat="1" ht="16.5" customHeight="1" thickBot="1">
      <c r="A96" s="66">
        <f t="shared" si="42"/>
        <v>2097</v>
      </c>
      <c r="B96" s="154">
        <v>0</v>
      </c>
      <c r="C96" s="154">
        <v>0</v>
      </c>
      <c r="D96" s="154">
        <v>0</v>
      </c>
      <c r="E96" s="190">
        <f t="shared" si="43"/>
        <v>0</v>
      </c>
      <c r="F96" s="194">
        <f t="shared" si="44"/>
        <v>0</v>
      </c>
      <c r="G96" s="191" t="str">
        <f t="shared" si="31"/>
        <v/>
      </c>
      <c r="H96" s="191" t="str">
        <f t="shared" si="45"/>
        <v/>
      </c>
      <c r="I96" s="191">
        <f t="shared" si="32"/>
        <v>0</v>
      </c>
      <c r="J96" s="192" t="str">
        <f t="shared" si="33"/>
        <v/>
      </c>
      <c r="K96" s="81">
        <v>0</v>
      </c>
      <c r="L96" s="81">
        <v>0</v>
      </c>
      <c r="M96" s="194">
        <f t="shared" si="49"/>
        <v>0</v>
      </c>
      <c r="N96" s="81">
        <v>0</v>
      </c>
      <c r="O96" s="81">
        <v>0</v>
      </c>
      <c r="P96" s="194">
        <f t="shared" si="50"/>
        <v>0</v>
      </c>
      <c r="Q96" s="83">
        <v>0</v>
      </c>
      <c r="R96" s="83">
        <v>0</v>
      </c>
      <c r="S96" s="83">
        <v>0</v>
      </c>
      <c r="T96" s="157">
        <v>0</v>
      </c>
      <c r="U96" s="83">
        <v>0</v>
      </c>
      <c r="V96" s="84">
        <v>0</v>
      </c>
      <c r="W96" s="198">
        <f t="shared" si="34"/>
        <v>0</v>
      </c>
      <c r="X96" s="83">
        <v>0</v>
      </c>
      <c r="Y96" s="83">
        <v>0</v>
      </c>
      <c r="Z96" s="83">
        <v>0</v>
      </c>
      <c r="AA96" s="83">
        <v>0</v>
      </c>
      <c r="AB96" s="83">
        <v>0</v>
      </c>
      <c r="AC96" s="83">
        <v>0</v>
      </c>
      <c r="AD96" s="83">
        <v>0</v>
      </c>
      <c r="AE96" s="198">
        <f t="shared" si="46"/>
        <v>0</v>
      </c>
      <c r="AF96" s="198">
        <f t="shared" si="47"/>
        <v>0</v>
      </c>
      <c r="AG96" s="83">
        <v>0</v>
      </c>
      <c r="AI96" s="222">
        <f t="shared" si="51"/>
        <v>0</v>
      </c>
      <c r="AJ96" s="223">
        <f t="shared" si="35"/>
        <v>0</v>
      </c>
      <c r="AK96" s="228">
        <f t="shared" si="36"/>
        <v>0.01</v>
      </c>
      <c r="AL96" s="229">
        <f t="shared" si="52"/>
        <v>0</v>
      </c>
      <c r="AM96" s="224">
        <f t="shared" si="48"/>
        <v>0.25</v>
      </c>
      <c r="AN96" s="229">
        <f t="shared" si="37"/>
        <v>0</v>
      </c>
      <c r="AO96" s="229">
        <f t="shared" si="53"/>
        <v>0</v>
      </c>
      <c r="AP96" s="230">
        <f t="shared" si="38"/>
        <v>0</v>
      </c>
      <c r="AQ96" s="229">
        <f t="shared" si="39"/>
        <v>0</v>
      </c>
      <c r="AV96" s="159" t="e">
        <f t="shared" si="40"/>
        <v>#DIV/0!</v>
      </c>
      <c r="AW96" s="159" t="e">
        <f t="shared" si="41"/>
        <v>#DIV/0!</v>
      </c>
    </row>
    <row r="97" spans="1:43" s="120" customFormat="1" ht="30.75" customHeight="1" thickBot="1">
      <c r="A97" s="112" t="s">
        <v>0</v>
      </c>
      <c r="B97" s="114">
        <f t="array" ref="B97">SUM(ROUND(B17:B96,1))</f>
        <v>0</v>
      </c>
      <c r="C97" s="114">
        <f t="array" ref="C97">SUM(ROUND(C17:C96,1))</f>
        <v>0</v>
      </c>
      <c r="D97" s="113"/>
      <c r="E97" s="195">
        <f t="array" ref="E97">SUM(ROUND(E17:E96,1))</f>
        <v>0</v>
      </c>
      <c r="F97" s="196">
        <f t="array" ref="F97">SUM(ROUND(F17:F96,0))</f>
        <v>0</v>
      </c>
      <c r="G97" s="196"/>
      <c r="H97" s="196"/>
      <c r="I97" s="196"/>
      <c r="J97" s="195"/>
      <c r="K97" s="113"/>
      <c r="L97" s="113"/>
      <c r="M97" s="197">
        <f>M96</f>
        <v>0</v>
      </c>
      <c r="N97" s="116"/>
      <c r="O97" s="116"/>
      <c r="P97" s="197">
        <f>P96</f>
        <v>0</v>
      </c>
      <c r="Q97" s="116"/>
      <c r="R97" s="116"/>
      <c r="S97" s="117"/>
      <c r="T97" s="158">
        <f t="array" ref="T97">SUM(ROUND(T17:T96,2))</f>
        <v>0</v>
      </c>
      <c r="U97" s="118"/>
      <c r="V97" s="118">
        <f t="array" ref="V97">SUM(ROUND(V17:V96,2))</f>
        <v>0</v>
      </c>
      <c r="W97" s="199">
        <f t="shared" ref="W97:AF97" si="54">SUM(W17:W96)</f>
        <v>0</v>
      </c>
      <c r="X97" s="118">
        <f t="array" ref="X97">SUM(ROUND(X17:X96,2))</f>
        <v>0</v>
      </c>
      <c r="Y97" s="118">
        <f t="array" ref="Y97">SUM(ROUND(Y17:Y96,2))</f>
        <v>0</v>
      </c>
      <c r="Z97" s="118">
        <f t="array" ref="Z97">SUM(ROUND(Z17:Z96,2))</f>
        <v>0</v>
      </c>
      <c r="AA97" s="118">
        <f t="array" ref="AA97">SUM(ROUND(AA17:AA96,2))</f>
        <v>0</v>
      </c>
      <c r="AB97" s="118">
        <f t="array" ref="AB97">SUM(ROUND(AB17:AB96,2))</f>
        <v>0</v>
      </c>
      <c r="AC97" s="118">
        <f t="array" ref="AC97">SUM(ROUND(AC17:AC96,2))</f>
        <v>0</v>
      </c>
      <c r="AD97" s="118">
        <f t="array" ref="AD97">SUM(ROUND(AD17:AD96,2))</f>
        <v>0</v>
      </c>
      <c r="AE97" s="199">
        <f t="shared" si="54"/>
        <v>0</v>
      </c>
      <c r="AF97" s="199">
        <f t="shared" si="54"/>
        <v>0</v>
      </c>
      <c r="AG97" s="118">
        <f t="array" ref="AG97">SUM(ROUND(AG17:AG96,2))</f>
        <v>0</v>
      </c>
      <c r="AI97" s="119"/>
      <c r="AJ97" s="119">
        <f>SUM(AJ17:AJ96)</f>
        <v>0</v>
      </c>
      <c r="AK97" s="119"/>
      <c r="AL97" s="119">
        <f>SUM(AL17:AL96)</f>
        <v>0</v>
      </c>
      <c r="AM97" s="119"/>
      <c r="AN97" s="119">
        <f>SUM(AN17:AN96)</f>
        <v>0</v>
      </c>
      <c r="AO97" s="119">
        <f>SUM(AO17:AO96)</f>
        <v>0</v>
      </c>
      <c r="AP97" s="119"/>
      <c r="AQ97" s="119"/>
    </row>
    <row r="98" spans="1:43" ht="16.5" thickTop="1">
      <c r="A98" s="7"/>
      <c r="B98" s="7"/>
      <c r="C98" s="7"/>
      <c r="D98" s="7"/>
      <c r="E98" s="34"/>
      <c r="F98" s="34"/>
      <c r="G98" s="34"/>
      <c r="H98" s="34"/>
      <c r="I98" s="34"/>
      <c r="J98" s="34"/>
      <c r="K98" s="34"/>
      <c r="L98" s="34"/>
      <c r="M98" s="34"/>
      <c r="N98" s="34"/>
      <c r="O98" s="34"/>
      <c r="P98" s="34"/>
      <c r="Q98" s="7"/>
      <c r="R98" s="27"/>
      <c r="S98" s="7"/>
      <c r="T98" s="7"/>
      <c r="U98" s="7"/>
      <c r="V98" s="27"/>
      <c r="W98" s="3"/>
      <c r="X98" s="3"/>
      <c r="Y98" s="3"/>
      <c r="Z98" s="3"/>
      <c r="AA98" s="3"/>
      <c r="AB98" s="35"/>
      <c r="AC98" s="35"/>
      <c r="AD98" s="35"/>
      <c r="AE98" s="3"/>
      <c r="AF98" s="3"/>
      <c r="AG98" s="3"/>
      <c r="AI98" s="80"/>
      <c r="AJ98" s="80"/>
      <c r="AK98" s="80"/>
      <c r="AL98" s="80"/>
      <c r="AM98" s="80"/>
      <c r="AN98" s="80"/>
      <c r="AO98" s="80"/>
      <c r="AP98" s="80"/>
      <c r="AQ98" s="80"/>
    </row>
    <row r="99" spans="1:43">
      <c r="E99" s="1"/>
      <c r="F99" s="1"/>
      <c r="G99" s="1"/>
      <c r="H99" s="1"/>
      <c r="I99" s="1"/>
      <c r="J99" s="1"/>
      <c r="K99" s="1"/>
      <c r="L99" s="1"/>
      <c r="M99" s="1"/>
      <c r="N99" s="1"/>
      <c r="O99" s="1"/>
      <c r="P99" s="1"/>
      <c r="Q99" s="9"/>
      <c r="R99" s="25"/>
      <c r="S99" s="9"/>
      <c r="T99" s="9"/>
      <c r="U99" s="9"/>
      <c r="V99" s="16"/>
      <c r="W99" s="8"/>
      <c r="X99" s="10"/>
      <c r="Y99" s="10"/>
      <c r="Z99" s="8"/>
      <c r="AA99" s="8"/>
      <c r="AB99" s="17"/>
      <c r="AC99" s="17"/>
      <c r="AD99" s="17"/>
      <c r="AE99" s="8"/>
      <c r="AF99" s="8"/>
      <c r="AG99" s="8"/>
    </row>
    <row r="100" spans="1:43">
      <c r="E100" s="11"/>
      <c r="F100" s="11"/>
      <c r="G100" s="11"/>
      <c r="H100" s="11"/>
      <c r="I100" s="11"/>
      <c r="J100" s="11"/>
      <c r="K100" s="11"/>
      <c r="L100" s="11"/>
      <c r="M100" s="11"/>
      <c r="N100" s="11"/>
      <c r="O100" s="11"/>
      <c r="P100" s="11"/>
      <c r="Q100" s="5"/>
      <c r="R100" s="16"/>
      <c r="S100" s="5"/>
      <c r="V100" s="16"/>
      <c r="W100" s="5"/>
      <c r="AB100" s="16"/>
      <c r="AE100" s="5"/>
    </row>
    <row r="101" spans="1:43" ht="15.75">
      <c r="A101" s="20" t="s">
        <v>2</v>
      </c>
      <c r="B101" s="20"/>
      <c r="C101" s="20"/>
      <c r="D101" s="20"/>
      <c r="E101" s="12"/>
      <c r="F101" s="12"/>
      <c r="G101" s="12"/>
      <c r="H101" s="12"/>
      <c r="I101" s="12"/>
      <c r="J101" s="12"/>
      <c r="K101" s="12"/>
      <c r="L101" s="12"/>
      <c r="M101" s="12"/>
      <c r="N101" s="12"/>
      <c r="O101" s="12"/>
      <c r="P101" s="12"/>
      <c r="Q101" s="5"/>
      <c r="R101" s="16"/>
      <c r="S101" s="5"/>
      <c r="V101" s="16"/>
      <c r="W101" s="5"/>
      <c r="AB101" s="16"/>
      <c r="AE101" s="5"/>
    </row>
    <row r="102" spans="1:43" ht="18.75">
      <c r="A102" s="21" t="s">
        <v>219</v>
      </c>
      <c r="B102" s="21"/>
      <c r="C102" s="21"/>
      <c r="D102" s="21"/>
      <c r="E102" s="13"/>
      <c r="F102" s="13"/>
      <c r="G102" s="13"/>
      <c r="H102" s="13"/>
      <c r="I102" s="13"/>
      <c r="J102" s="13"/>
      <c r="K102" s="13"/>
      <c r="L102" s="13"/>
      <c r="M102" s="13"/>
      <c r="N102" s="13"/>
      <c r="O102" s="13"/>
      <c r="P102" s="13"/>
      <c r="Q102" s="5"/>
      <c r="R102" s="16"/>
      <c r="S102" s="5"/>
      <c r="V102" s="16"/>
      <c r="W102" s="5"/>
      <c r="AB102" s="16"/>
      <c r="AE102" s="5"/>
    </row>
    <row r="103" spans="1:43" ht="18.75">
      <c r="A103" s="21" t="s">
        <v>86</v>
      </c>
      <c r="B103" s="21"/>
      <c r="C103" s="21"/>
      <c r="D103" s="21"/>
      <c r="E103" s="13"/>
      <c r="F103" s="13"/>
      <c r="G103" s="13"/>
      <c r="H103" s="13"/>
      <c r="I103" s="13"/>
      <c r="J103" s="13"/>
      <c r="K103" s="13"/>
      <c r="L103" s="13"/>
      <c r="M103" s="13"/>
      <c r="N103" s="13"/>
      <c r="O103" s="13"/>
      <c r="P103" s="13"/>
      <c r="Q103" s="5"/>
      <c r="R103" s="16"/>
      <c r="S103" s="5"/>
      <c r="V103" s="16"/>
      <c r="W103" s="5"/>
      <c r="AB103" s="16"/>
      <c r="AE103" s="5"/>
    </row>
    <row r="104" spans="1:43" ht="20.25" customHeight="1">
      <c r="A104" s="36" t="s">
        <v>87</v>
      </c>
      <c r="B104" s="36"/>
      <c r="C104" s="36"/>
      <c r="D104" s="36"/>
      <c r="E104" s="22"/>
      <c r="F104" s="22"/>
      <c r="G104" s="22"/>
      <c r="H104" s="22"/>
      <c r="I104" s="22"/>
      <c r="J104" s="22"/>
      <c r="K104" s="22"/>
      <c r="L104" s="22"/>
      <c r="M104" s="22"/>
      <c r="N104" s="22"/>
      <c r="O104" s="22"/>
      <c r="P104" s="16"/>
      <c r="Q104" s="5"/>
      <c r="R104" s="16"/>
      <c r="S104" s="5"/>
      <c r="V104" s="16"/>
      <c r="W104" s="5"/>
      <c r="AB104" s="16"/>
      <c r="AE104" s="5"/>
    </row>
    <row r="105" spans="1:43" s="16" customFormat="1" ht="20.25" customHeight="1">
      <c r="A105" s="26" t="s">
        <v>214</v>
      </c>
      <c r="B105" s="26"/>
      <c r="C105" s="26"/>
      <c r="D105" s="26"/>
      <c r="AI105" s="5"/>
      <c r="AJ105" s="5"/>
      <c r="AK105" s="5"/>
      <c r="AL105" s="5"/>
      <c r="AM105" s="5"/>
      <c r="AN105" s="5"/>
      <c r="AO105" s="5"/>
      <c r="AP105" s="5"/>
      <c r="AQ105" s="5"/>
    </row>
    <row r="106" spans="1:43" ht="18.75">
      <c r="A106" s="21" t="s">
        <v>88</v>
      </c>
      <c r="B106" s="21"/>
      <c r="C106" s="21"/>
      <c r="D106" s="21"/>
      <c r="Q106" s="5"/>
      <c r="R106" s="16"/>
      <c r="S106" s="5"/>
      <c r="V106" s="16"/>
      <c r="W106" s="5"/>
      <c r="AB106" s="16"/>
      <c r="AE106" s="5"/>
      <c r="AI106" s="16"/>
      <c r="AJ106" s="16"/>
      <c r="AK106" s="16"/>
      <c r="AL106" s="16"/>
      <c r="AM106" s="16"/>
      <c r="AN106" s="16"/>
      <c r="AO106" s="16"/>
      <c r="AP106" s="16"/>
      <c r="AQ106" s="16"/>
    </row>
    <row r="107" spans="1:43" ht="18.75">
      <c r="A107" s="21" t="s">
        <v>89</v>
      </c>
      <c r="B107" s="21"/>
      <c r="C107" s="21"/>
      <c r="D107" s="21"/>
      <c r="Q107" s="5"/>
      <c r="R107" s="16"/>
      <c r="S107" s="5"/>
      <c r="V107" s="16"/>
      <c r="W107" s="5"/>
      <c r="AB107" s="16"/>
      <c r="AE107" s="5"/>
    </row>
    <row r="108" spans="1:43" ht="18.75">
      <c r="A108" s="62" t="s">
        <v>162</v>
      </c>
      <c r="B108" s="63"/>
      <c r="C108" s="63"/>
      <c r="D108" s="63"/>
      <c r="E108" s="63"/>
      <c r="F108" s="63"/>
      <c r="G108" s="63"/>
      <c r="H108" s="63"/>
      <c r="I108" s="63"/>
      <c r="J108" s="63"/>
      <c r="K108" s="63"/>
      <c r="L108" s="63"/>
      <c r="M108" s="63"/>
      <c r="Q108" s="5"/>
      <c r="R108" s="16"/>
      <c r="S108" s="5"/>
      <c r="V108" s="16"/>
      <c r="W108" s="5"/>
      <c r="AB108" s="16"/>
      <c r="AE108" s="5"/>
    </row>
    <row r="109" spans="1:43" ht="18.75">
      <c r="A109" s="62" t="s">
        <v>213</v>
      </c>
      <c r="B109" s="63"/>
      <c r="C109" s="63"/>
      <c r="D109" s="63"/>
      <c r="E109" s="63"/>
      <c r="F109" s="63"/>
      <c r="G109" s="63"/>
      <c r="H109" s="63"/>
      <c r="I109" s="63"/>
      <c r="J109" s="63"/>
      <c r="K109" s="63"/>
      <c r="L109" s="63"/>
      <c r="M109" s="63"/>
      <c r="Q109" s="5"/>
      <c r="R109" s="16"/>
      <c r="S109" s="5"/>
      <c r="V109" s="16"/>
      <c r="W109" s="5"/>
      <c r="AB109" s="16"/>
      <c r="AE109" s="5"/>
    </row>
    <row r="110" spans="1:43" ht="18.75">
      <c r="A110" s="62" t="s">
        <v>90</v>
      </c>
      <c r="B110" s="63"/>
      <c r="C110" s="63"/>
      <c r="D110" s="63"/>
      <c r="E110" s="63"/>
      <c r="F110" s="63"/>
      <c r="G110" s="63"/>
      <c r="H110" s="63"/>
      <c r="I110" s="63"/>
      <c r="J110" s="63"/>
      <c r="K110" s="63"/>
      <c r="L110" s="63"/>
      <c r="M110" s="63"/>
      <c r="Q110" s="5"/>
      <c r="R110" s="16"/>
      <c r="S110" s="5"/>
      <c r="V110" s="16"/>
      <c r="W110" s="5"/>
      <c r="AB110" s="16"/>
      <c r="AE110" s="5"/>
    </row>
    <row r="111" spans="1:43" ht="18.75">
      <c r="A111" s="62" t="s">
        <v>220</v>
      </c>
      <c r="B111" s="63"/>
      <c r="C111" s="63"/>
      <c r="D111" s="63"/>
      <c r="E111" s="63"/>
      <c r="F111" s="63"/>
      <c r="G111" s="63"/>
      <c r="H111" s="63"/>
      <c r="I111" s="63"/>
      <c r="J111" s="63"/>
      <c r="K111" s="63"/>
      <c r="L111" s="63"/>
      <c r="M111" s="63"/>
      <c r="Q111" s="5"/>
      <c r="R111" s="16"/>
      <c r="S111" s="5"/>
      <c r="V111" s="16"/>
      <c r="W111" s="5"/>
      <c r="AB111" s="16"/>
      <c r="AE111" s="5"/>
    </row>
    <row r="112" spans="1:43" ht="18.75">
      <c r="A112" s="62" t="s">
        <v>221</v>
      </c>
      <c r="B112" s="63"/>
      <c r="C112" s="63"/>
      <c r="D112" s="63"/>
      <c r="E112" s="63"/>
      <c r="F112" s="63"/>
      <c r="G112" s="63"/>
      <c r="H112" s="63"/>
      <c r="I112" s="63"/>
      <c r="J112" s="63"/>
      <c r="K112" s="63"/>
      <c r="L112" s="63"/>
      <c r="M112" s="63"/>
      <c r="Q112" s="5"/>
      <c r="R112" s="16"/>
      <c r="S112" s="5"/>
      <c r="V112" s="16"/>
      <c r="W112" s="5"/>
      <c r="AB112" s="16"/>
      <c r="AE112" s="5"/>
    </row>
    <row r="113" spans="1:31" ht="18.75">
      <c r="A113" s="62" t="s">
        <v>92</v>
      </c>
      <c r="B113" s="63"/>
      <c r="C113" s="63"/>
      <c r="D113" s="63"/>
      <c r="E113" s="63"/>
      <c r="F113" s="63"/>
      <c r="G113" s="63"/>
      <c r="H113" s="63"/>
      <c r="I113" s="63"/>
      <c r="J113" s="63"/>
      <c r="K113" s="63"/>
      <c r="L113" s="63"/>
      <c r="M113" s="63"/>
      <c r="Q113" s="5"/>
      <c r="R113" s="16"/>
      <c r="S113" s="5"/>
      <c r="V113" s="16"/>
      <c r="W113" s="5"/>
      <c r="AB113" s="16"/>
      <c r="AE113" s="5"/>
    </row>
    <row r="114" spans="1:31" ht="18.75">
      <c r="A114" s="62" t="s">
        <v>222</v>
      </c>
      <c r="B114" s="63"/>
      <c r="C114" s="63"/>
      <c r="D114" s="63"/>
      <c r="E114" s="63"/>
      <c r="F114" s="63"/>
      <c r="G114" s="63"/>
      <c r="H114" s="63"/>
      <c r="I114" s="63"/>
      <c r="J114" s="63"/>
      <c r="K114" s="63"/>
      <c r="L114" s="63"/>
      <c r="M114" s="63"/>
    </row>
    <row r="115" spans="1:31" ht="18.75">
      <c r="A115" s="62" t="s">
        <v>223</v>
      </c>
      <c r="B115" s="63"/>
      <c r="C115" s="63"/>
      <c r="D115" s="63"/>
      <c r="E115" s="63"/>
      <c r="F115" s="63"/>
      <c r="G115" s="63"/>
      <c r="H115" s="63"/>
      <c r="I115" s="63"/>
      <c r="J115" s="63"/>
      <c r="K115" s="63"/>
      <c r="L115" s="63"/>
      <c r="M115" s="63"/>
    </row>
    <row r="116" spans="1:31" ht="18.75">
      <c r="A116" s="62" t="s">
        <v>91</v>
      </c>
      <c r="B116" s="63"/>
      <c r="C116" s="63"/>
      <c r="D116" s="63"/>
      <c r="E116" s="63"/>
      <c r="F116" s="63"/>
      <c r="G116" s="63"/>
      <c r="H116" s="63"/>
      <c r="I116" s="63"/>
      <c r="J116" s="63"/>
      <c r="K116" s="63"/>
      <c r="L116" s="63"/>
      <c r="M116" s="63"/>
    </row>
    <row r="117" spans="1:31" ht="18.75">
      <c r="A117" s="62" t="s">
        <v>163</v>
      </c>
      <c r="B117" s="63"/>
      <c r="C117" s="63"/>
      <c r="D117" s="63"/>
      <c r="E117" s="63"/>
      <c r="F117" s="63"/>
      <c r="G117" s="63"/>
      <c r="H117" s="63"/>
      <c r="I117" s="63"/>
      <c r="J117" s="63"/>
      <c r="K117" s="63"/>
      <c r="L117" s="63"/>
      <c r="M117" s="63"/>
    </row>
    <row r="118" spans="1:31" ht="18.75">
      <c r="A118" s="62" t="s">
        <v>218</v>
      </c>
      <c r="B118" s="63"/>
      <c r="C118" s="63"/>
      <c r="D118" s="63"/>
      <c r="E118" s="63"/>
      <c r="F118" s="63"/>
      <c r="G118" s="63"/>
      <c r="H118" s="63"/>
      <c r="I118" s="63"/>
      <c r="J118" s="63"/>
      <c r="K118" s="63"/>
      <c r="L118" s="63"/>
      <c r="M118" s="63"/>
    </row>
  </sheetData>
  <sheetProtection password="DF52" sheet="1" objects="1" scenarios="1" formatColumns="0" formatRows="0"/>
  <mergeCells count="17">
    <mergeCell ref="B1:L1"/>
    <mergeCell ref="N1:O1"/>
    <mergeCell ref="B14:F14"/>
    <mergeCell ref="G14:J14"/>
    <mergeCell ref="K14:M14"/>
    <mergeCell ref="N14:P14"/>
    <mergeCell ref="O3:R7"/>
    <mergeCell ref="C5:F5"/>
    <mergeCell ref="C6:F6"/>
    <mergeCell ref="E10:F10"/>
    <mergeCell ref="A13:A14"/>
    <mergeCell ref="G8:H8"/>
    <mergeCell ref="AI13:AQ13"/>
    <mergeCell ref="T14:W14"/>
    <mergeCell ref="X14:Y14"/>
    <mergeCell ref="Z14:AA14"/>
    <mergeCell ref="AB14:AE14"/>
  </mergeCells>
  <conditionalFormatting sqref="G10">
    <cfRule type="notContainsBlanks" dxfId="21" priority="9" stopIfTrue="1">
      <formula>LEN(TRIM(G10))&gt;0</formula>
    </cfRule>
  </conditionalFormatting>
  <conditionalFormatting sqref="A13">
    <cfRule type="notContainsBlanks" dxfId="20" priority="7" stopIfTrue="1">
      <formula>LEN(TRIM(A13))&gt;0</formula>
    </cfRule>
  </conditionalFormatting>
  <conditionalFormatting sqref="A17">
    <cfRule type="expression" dxfId="19" priority="6" stopIfTrue="1">
      <formula>$A$13&lt;&gt;""</formula>
    </cfRule>
  </conditionalFormatting>
  <conditionalFormatting sqref="E10">
    <cfRule type="expression" dxfId="18" priority="5" stopIfTrue="1">
      <formula>$D$10=""</formula>
    </cfRule>
  </conditionalFormatting>
  <conditionalFormatting sqref="I17:J96 D17:D96">
    <cfRule type="expression" dxfId="17" priority="4" stopIfTrue="1">
      <formula>$AT$15</formula>
    </cfRule>
  </conditionalFormatting>
  <conditionalFormatting sqref="G17:G96 K17:P96">
    <cfRule type="expression" dxfId="16" priority="3" stopIfTrue="1">
      <formula>$AU$15=1</formula>
    </cfRule>
  </conditionalFormatting>
  <dataValidations count="10">
    <dataValidation type="decimal" allowBlank="1" showInputMessage="1" showErrorMessage="1" error="Enter value between -99,999,999,999 and 99,999,999,999." sqref="I8">
      <formula1>-99999999999</formula1>
      <formula2>99999999999</formula2>
    </dataValidation>
    <dataValidation type="date" allowBlank="1" showInputMessage="1" showErrorMessage="1" errorTitle="Incorrect Date" error="Please make sure the date is in correct format and is within 2012/01/01 to 2099/12/31." sqref="C8">
      <formula1>40909</formula1>
      <formula2>73050</formula2>
    </dataValidation>
    <dataValidation type="whole" allowBlank="1" showInputMessage="1" showErrorMessage="1" errorTitle="Enter year on YYYY format" sqref="I3:I5">
      <formula1>1900</formula1>
      <formula2>2500</formula2>
    </dataValidation>
    <dataValidation type="list" allowBlank="1" showInputMessage="1" showErrorMessage="1" sqref="C9">
      <formula1>"Athabasca, Cold Lake, Peace River, Wabasca"</formula1>
    </dataValidation>
    <dataValidation type="list" allowBlank="1" showInputMessage="1" showErrorMessage="1" sqref="C10">
      <formula1>"Mining, Primary, Thermal, EOR, Other"</formula1>
    </dataValidation>
    <dataValidation type="decimal" allowBlank="1" showInputMessage="1" showErrorMessage="1" error="Enter value between 0% and 100%." sqref="I6">
      <formula1>0</formula1>
      <formula2>1</formula2>
    </dataValidation>
    <dataValidation type="decimal" operator="greaterThanOrEqual" allowBlank="1" showInputMessage="1" showErrorMessage="1" error="Please enter a value greater than or equal to zero" sqref="AG17:AG96 X17:AD96 Q17:S96 U17:V96 B17:D96">
      <formula1>0</formula1>
    </dataValidation>
    <dataValidation type="decimal" operator="lessThanOrEqual" allowBlank="1" showInputMessage="1" showErrorMessage="1" error="Please enter a value less than or equal to zero" sqref="T17:T96">
      <formula1>0</formula1>
    </dataValidation>
    <dataValidation type="decimal" allowBlank="1" showInputMessage="1" showErrorMessage="1" sqref="K17:L96 N17:O96">
      <formula1>0</formula1>
      <formula2>10000</formula2>
    </dataValidation>
    <dataValidation allowBlank="1" showInputMessage="1" showErrorMessage="1" error="Enter value between 0% and 100%." sqref="L4"/>
  </dataValidations>
  <pageMargins left="0.7" right="0.7" top="0.75" bottom="0.75" header="0.3" footer="0.3"/>
  <pageSetup paperSize="5" scale="45" fitToWidth="2" fitToHeight="2" pageOrder="overThenDown" orientation="landscape" r:id="rId1"/>
  <headerFooter alignWithMargins="0">
    <oddFooter>&amp;L&amp;A&amp;CPage &amp;P/&amp;N&amp;R&amp;F</oddFooter>
  </headerFooter>
  <rowBreaks count="1" manualBreakCount="1">
    <brk id="58" max="32" man="1"/>
  </rowBreaks>
  <colBreaks count="2" manualBreakCount="2">
    <brk id="19" max="1048575" man="1"/>
    <brk id="33"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000099"/>
  </sheetPr>
  <dimension ref="A1:AW118"/>
  <sheetViews>
    <sheetView showGridLines="0" zoomScale="85" zoomScaleNormal="85" zoomScaleSheetLayoutView="70" workbookViewId="0">
      <selection activeCell="B17" sqref="B17"/>
    </sheetView>
  </sheetViews>
  <sheetFormatPr defaultColWidth="15.5703125" defaultRowHeight="12.75"/>
  <cols>
    <col min="1" max="1" width="20.7109375" style="5" customWidth="1"/>
    <col min="2" max="2" width="22.28515625" style="5" customWidth="1"/>
    <col min="3" max="8" width="17.7109375" style="5" customWidth="1"/>
    <col min="9" max="9" width="21.7109375" style="5" customWidth="1"/>
    <col min="10" max="16" width="17.7109375" style="5" customWidth="1"/>
    <col min="17" max="17" width="20.7109375" style="61" customWidth="1"/>
    <col min="18" max="18" width="20.7109375" style="5" customWidth="1"/>
    <col min="19" max="19" width="20.7109375" style="16" customWidth="1"/>
    <col min="20" max="22" width="20.7109375" style="5" customWidth="1"/>
    <col min="23" max="23" width="20.7109375" style="16" customWidth="1"/>
    <col min="24" max="28" width="20.7109375" style="5" customWidth="1"/>
    <col min="29" max="31" width="20.7109375" style="16" customWidth="1"/>
    <col min="32" max="32" width="21.7109375" style="5" customWidth="1"/>
    <col min="33" max="44" width="20.7109375" style="5" customWidth="1"/>
    <col min="45" max="49" width="20.7109375" style="5" hidden="1" customWidth="1"/>
    <col min="50" max="52" width="20.7109375" style="5" customWidth="1"/>
    <col min="53" max="16384" width="15.5703125" style="5"/>
  </cols>
  <sheetData>
    <row r="1" spans="1:49" s="4" customFormat="1" ht="34.5" customHeight="1">
      <c r="A1" s="74"/>
      <c r="B1" s="246" t="s">
        <v>184</v>
      </c>
      <c r="C1" s="246"/>
      <c r="D1" s="246"/>
      <c r="E1" s="246"/>
      <c r="F1" s="246"/>
      <c r="G1" s="246"/>
      <c r="H1" s="246"/>
      <c r="I1" s="246"/>
      <c r="J1" s="246"/>
      <c r="K1" s="246"/>
      <c r="L1" s="246"/>
      <c r="M1" s="79" t="str">
        <f>"(version "&amp;Notes!C4&amp;")"</f>
        <v>(version 4.10)</v>
      </c>
      <c r="N1" s="247" t="s">
        <v>154</v>
      </c>
      <c r="O1" s="247"/>
      <c r="P1" s="72"/>
      <c r="Q1" s="72"/>
      <c r="R1" s="72"/>
      <c r="S1" s="212"/>
      <c r="T1" s="212"/>
      <c r="U1" s="212"/>
      <c r="V1" s="213"/>
      <c r="W1" s="212"/>
      <c r="X1" s="212"/>
      <c r="Y1" s="212"/>
      <c r="Z1" s="212"/>
      <c r="AA1" s="212"/>
      <c r="AB1" s="213"/>
      <c r="AC1" s="213"/>
      <c r="AD1" s="213"/>
      <c r="AE1" s="212"/>
      <c r="AF1" s="212"/>
      <c r="AG1" s="28"/>
      <c r="AH1" s="28"/>
      <c r="AI1" s="28"/>
      <c r="AJ1" s="28"/>
      <c r="AK1" s="28"/>
      <c r="AL1" s="28"/>
      <c r="AM1" s="28"/>
      <c r="AN1" s="28"/>
      <c r="AO1" s="28"/>
      <c r="AP1" s="28"/>
      <c r="AQ1" s="28"/>
    </row>
    <row r="2" spans="1:49" ht="12" customHeight="1" thickBot="1">
      <c r="D2" s="2"/>
      <c r="E2" s="2"/>
      <c r="F2" s="2"/>
      <c r="G2" s="2"/>
      <c r="H2" s="2"/>
      <c r="I2" s="2"/>
      <c r="J2" s="2"/>
      <c r="K2" s="2"/>
      <c r="L2" s="37"/>
      <c r="M2" s="37"/>
      <c r="N2" s="37"/>
      <c r="O2" s="2"/>
      <c r="P2" s="59"/>
      <c r="Q2" s="15"/>
      <c r="R2" s="23"/>
      <c r="S2" s="15"/>
      <c r="T2" s="15"/>
      <c r="U2" s="15"/>
      <c r="V2" s="23"/>
      <c r="W2" s="214"/>
      <c r="X2" s="214"/>
      <c r="Y2" s="15"/>
      <c r="Z2" s="15"/>
      <c r="AA2" s="15"/>
      <c r="AB2" s="23"/>
      <c r="AC2" s="23"/>
      <c r="AD2" s="23"/>
      <c r="AE2" s="15"/>
      <c r="AF2" s="15"/>
      <c r="AG2" s="15"/>
      <c r="AH2" s="29"/>
      <c r="AI2" s="29"/>
      <c r="AJ2" s="29"/>
      <c r="AK2" s="29"/>
      <c r="AL2" s="29"/>
      <c r="AM2" s="29"/>
      <c r="AN2" s="29"/>
      <c r="AO2" s="29"/>
      <c r="AP2" s="29"/>
      <c r="AQ2" s="29"/>
    </row>
    <row r="3" spans="1:49" s="14" customFormat="1" ht="24.95" customHeight="1" thickBot="1">
      <c r="B3" s="75" t="s">
        <v>130</v>
      </c>
      <c r="C3" s="71" t="str">
        <f>IF('New Application OR Existing OSR'!C3="","",'New Application OR Existing OSR'!C3)</f>
        <v/>
      </c>
      <c r="D3" s="167" t="s">
        <v>186</v>
      </c>
      <c r="E3" s="148"/>
      <c r="F3" s="148"/>
      <c r="G3" s="96" t="s">
        <v>121</v>
      </c>
      <c r="H3" s="97"/>
      <c r="I3" s="100"/>
      <c r="J3" s="167" t="s">
        <v>138</v>
      </c>
      <c r="K3" s="78" t="s">
        <v>144</v>
      </c>
      <c r="L3" s="221"/>
      <c r="M3" s="167" t="s">
        <v>143</v>
      </c>
      <c r="N3" s="68" t="s">
        <v>10</v>
      </c>
      <c r="O3" s="248"/>
      <c r="P3" s="249"/>
      <c r="Q3" s="249"/>
      <c r="R3" s="250"/>
      <c r="S3" s="215"/>
      <c r="T3" s="215"/>
      <c r="U3" s="216"/>
      <c r="V3" s="216"/>
      <c r="W3" s="216"/>
      <c r="X3" s="216"/>
      <c r="Y3" s="217"/>
      <c r="Z3" s="217"/>
      <c r="AA3" s="217"/>
      <c r="AB3" s="217"/>
      <c r="AC3" s="217"/>
      <c r="AD3" s="217"/>
      <c r="AE3" s="217"/>
      <c r="AF3" s="217"/>
      <c r="AG3" s="217"/>
      <c r="AH3" s="217"/>
      <c r="AI3" s="217"/>
      <c r="AJ3" s="217"/>
      <c r="AK3" s="217"/>
      <c r="AL3" s="217"/>
      <c r="AM3" s="217"/>
      <c r="AN3" s="217"/>
      <c r="AO3" s="217"/>
      <c r="AP3" s="217"/>
      <c r="AQ3" s="217"/>
    </row>
    <row r="4" spans="1:49" s="14" customFormat="1" ht="24.95" customHeight="1" thickBot="1">
      <c r="B4" s="24" t="s">
        <v>7</v>
      </c>
      <c r="C4" s="71" t="str">
        <f>IF('New Application OR Existing OSR'!C4="","",'New Application OR Existing OSR'!C4)</f>
        <v/>
      </c>
      <c r="D4" s="167" t="s">
        <v>149</v>
      </c>
      <c r="E4" s="148"/>
      <c r="F4" s="148"/>
      <c r="G4" s="96" t="s">
        <v>122</v>
      </c>
      <c r="H4" s="97"/>
      <c r="I4" s="100"/>
      <c r="J4" s="167" t="s">
        <v>138</v>
      </c>
      <c r="K4" s="78" t="s">
        <v>145</v>
      </c>
      <c r="L4" s="221"/>
      <c r="M4" s="167" t="s">
        <v>140</v>
      </c>
      <c r="O4" s="251"/>
      <c r="P4" s="252"/>
      <c r="Q4" s="252"/>
      <c r="R4" s="253"/>
      <c r="S4" s="215"/>
      <c r="T4" s="215"/>
      <c r="U4" s="216"/>
      <c r="V4" s="216"/>
      <c r="W4" s="216"/>
      <c r="X4" s="216"/>
      <c r="Y4" s="217"/>
      <c r="Z4" s="217"/>
      <c r="AA4" s="217"/>
      <c r="AB4" s="217"/>
      <c r="AC4" s="217"/>
      <c r="AD4" s="217"/>
      <c r="AE4" s="217"/>
      <c r="AF4" s="217"/>
      <c r="AG4" s="217"/>
      <c r="AH4" s="217"/>
      <c r="AI4" s="217"/>
      <c r="AJ4" s="217"/>
      <c r="AK4" s="217"/>
      <c r="AL4" s="217"/>
      <c r="AM4" s="217"/>
      <c r="AN4" s="217"/>
      <c r="AO4" s="217"/>
      <c r="AP4" s="217"/>
      <c r="AQ4" s="217"/>
    </row>
    <row r="5" spans="1:49" s="14" customFormat="1" ht="24.95" customHeight="1" thickBot="1">
      <c r="B5" s="75" t="s">
        <v>131</v>
      </c>
      <c r="C5" s="257" t="str">
        <f>IF('New Application OR Existing OSR'!C5="","",'New Application OR Existing OSR'!C5)</f>
        <v/>
      </c>
      <c r="D5" s="258" t="str">
        <f>IF('New Application OR Existing OSR'!D5="","",'New Application OR Existing OSR'!D5)</f>
        <v/>
      </c>
      <c r="E5" s="258" t="str">
        <f>IF('New Application OR Existing OSR'!E5="","",'New Application OR Existing OSR'!E5)</f>
        <v/>
      </c>
      <c r="F5" s="259" t="str">
        <f>IF('New Application OR Existing OSR'!F5="","",'New Application OR Existing OSR'!F5)</f>
        <v/>
      </c>
      <c r="G5" s="96" t="s">
        <v>12</v>
      </c>
      <c r="H5" s="97"/>
      <c r="I5" s="101"/>
      <c r="J5" s="167" t="s">
        <v>138</v>
      </c>
      <c r="K5" s="78" t="s">
        <v>146</v>
      </c>
      <c r="L5" s="221"/>
      <c r="M5" s="167" t="s">
        <v>142</v>
      </c>
      <c r="O5" s="251"/>
      <c r="P5" s="252"/>
      <c r="Q5" s="252"/>
      <c r="R5" s="253"/>
      <c r="S5" s="215"/>
      <c r="T5" s="215"/>
      <c r="U5" s="216"/>
      <c r="V5" s="216"/>
      <c r="W5" s="216"/>
      <c r="X5" s="216"/>
      <c r="Y5" s="217"/>
      <c r="Z5" s="217"/>
      <c r="AA5" s="217"/>
      <c r="AB5" s="217"/>
      <c r="AC5" s="217"/>
      <c r="AD5" s="217"/>
      <c r="AE5" s="217"/>
      <c r="AF5" s="217"/>
      <c r="AG5" s="217"/>
      <c r="AH5" s="217"/>
      <c r="AI5" s="217"/>
      <c r="AJ5" s="217"/>
      <c r="AK5" s="217"/>
      <c r="AL5" s="217"/>
      <c r="AM5" s="217"/>
      <c r="AN5" s="217"/>
      <c r="AO5" s="217"/>
      <c r="AP5" s="217"/>
      <c r="AQ5" s="217"/>
    </row>
    <row r="6" spans="1:49" s="14" customFormat="1" ht="24.95" customHeight="1" thickBot="1">
      <c r="B6" s="75" t="s">
        <v>132</v>
      </c>
      <c r="C6" s="257" t="str">
        <f>IF('New Application OR Existing OSR'!C6="","",'New Application OR Existing OSR'!C6)</f>
        <v/>
      </c>
      <c r="D6" s="258" t="str">
        <f>IF('New Application OR Existing OSR'!D6="","",'New Application OR Existing OSR'!D6)</f>
        <v/>
      </c>
      <c r="E6" s="258" t="str">
        <f>IF('New Application OR Existing OSR'!E6="","",'New Application OR Existing OSR'!E6)</f>
        <v/>
      </c>
      <c r="F6" s="259" t="str">
        <f>IF('New Application OR Existing OSR'!F6="","",'New Application OR Existing OSR'!F6)</f>
        <v/>
      </c>
      <c r="G6" s="96" t="s">
        <v>11</v>
      </c>
      <c r="H6" s="97"/>
      <c r="I6" s="77"/>
      <c r="J6" s="167" t="s">
        <v>140</v>
      </c>
      <c r="K6" s="78" t="s">
        <v>147</v>
      </c>
      <c r="L6" s="99"/>
      <c r="M6" s="167" t="s">
        <v>141</v>
      </c>
      <c r="O6" s="251"/>
      <c r="P6" s="252"/>
      <c r="Q6" s="252"/>
      <c r="R6" s="253"/>
      <c r="S6" s="215"/>
      <c r="T6" s="215"/>
      <c r="U6" s="216"/>
      <c r="V6" s="216"/>
      <c r="W6" s="216"/>
      <c r="X6" s="216"/>
      <c r="Y6" s="217"/>
      <c r="Z6" s="217"/>
      <c r="AA6" s="217"/>
      <c r="AB6" s="217"/>
      <c r="AC6" s="217"/>
      <c r="AD6" s="217"/>
      <c r="AE6" s="217"/>
      <c r="AF6" s="217"/>
      <c r="AG6" s="217"/>
      <c r="AH6" s="217"/>
      <c r="AI6" s="217"/>
      <c r="AJ6" s="217"/>
      <c r="AK6" s="217"/>
      <c r="AL6" s="217"/>
      <c r="AM6" s="217"/>
      <c r="AN6" s="217"/>
      <c r="AO6" s="217"/>
      <c r="AP6" s="217"/>
      <c r="AQ6" s="217"/>
    </row>
    <row r="7" spans="1:49" s="14" customFormat="1" ht="24.95" customHeight="1" thickBot="1">
      <c r="B7" s="75" t="s">
        <v>133</v>
      </c>
      <c r="C7" s="71" t="str">
        <f>IF('New Application OR Existing OSR'!C7="","",'New Application OR Existing OSR'!C7)</f>
        <v/>
      </c>
      <c r="D7" s="168"/>
      <c r="E7" s="168"/>
      <c r="F7" s="208"/>
      <c r="G7" s="98"/>
      <c r="H7" s="97"/>
      <c r="I7" s="102"/>
      <c r="J7" s="211"/>
      <c r="K7" s="78" t="s">
        <v>15</v>
      </c>
      <c r="L7" s="99"/>
      <c r="M7" s="200"/>
      <c r="O7" s="254"/>
      <c r="P7" s="255"/>
      <c r="Q7" s="255"/>
      <c r="R7" s="256"/>
      <c r="S7" s="215"/>
      <c r="T7" s="215"/>
      <c r="U7" s="216"/>
      <c r="V7" s="216"/>
      <c r="W7" s="216"/>
      <c r="X7" s="216"/>
      <c r="Y7" s="217"/>
      <c r="Z7" s="217"/>
      <c r="AA7" s="217"/>
      <c r="AB7" s="217"/>
      <c r="AC7" s="217"/>
      <c r="AD7" s="217"/>
      <c r="AE7" s="217"/>
      <c r="AF7" s="217"/>
      <c r="AG7" s="217"/>
      <c r="AH7" s="217"/>
      <c r="AI7" s="217"/>
      <c r="AJ7" s="217"/>
      <c r="AK7" s="217"/>
      <c r="AL7" s="217"/>
      <c r="AM7" s="217"/>
      <c r="AN7" s="217"/>
      <c r="AO7" s="217"/>
      <c r="AP7" s="217"/>
      <c r="AQ7" s="217"/>
    </row>
    <row r="8" spans="1:49" s="14" customFormat="1" ht="45.75" thickBot="1">
      <c r="B8" s="76" t="s">
        <v>134</v>
      </c>
      <c r="C8" s="70">
        <f>IF('New Application OR Existing OSR'!C8="","",'New Application OR Existing OSR'!C8)</f>
        <v>43374</v>
      </c>
      <c r="D8" s="167" t="s">
        <v>139</v>
      </c>
      <c r="E8" s="168"/>
      <c r="F8" s="209"/>
      <c r="G8" s="235" t="s">
        <v>16</v>
      </c>
      <c r="H8" s="236"/>
      <c r="I8" s="163"/>
      <c r="J8" s="167" t="s">
        <v>136</v>
      </c>
      <c r="K8" s="78" t="s">
        <v>17</v>
      </c>
      <c r="L8" s="99"/>
      <c r="M8" s="200"/>
      <c r="O8" s="73"/>
      <c r="P8" s="73"/>
      <c r="Q8" s="73"/>
      <c r="R8" s="73"/>
      <c r="S8" s="216"/>
      <c r="T8" s="216"/>
      <c r="U8" s="216"/>
      <c r="V8" s="216"/>
      <c r="W8" s="217"/>
      <c r="X8" s="217"/>
      <c r="Y8" s="217"/>
      <c r="Z8" s="217"/>
      <c r="AA8" s="217"/>
      <c r="AB8" s="217"/>
      <c r="AC8" s="217"/>
      <c r="AD8" s="217"/>
      <c r="AE8" s="217"/>
      <c r="AF8" s="217"/>
      <c r="AG8" s="217"/>
      <c r="AH8" s="217"/>
      <c r="AI8" s="217"/>
      <c r="AJ8" s="217"/>
      <c r="AK8" s="217"/>
      <c r="AL8" s="217"/>
      <c r="AM8" s="217"/>
      <c r="AN8" s="217"/>
      <c r="AO8" s="217"/>
      <c r="AP8" s="217"/>
      <c r="AQ8" s="217"/>
    </row>
    <row r="9" spans="1:49" s="14" customFormat="1" ht="24.95" customHeight="1" thickBot="1">
      <c r="B9" s="75" t="s">
        <v>165</v>
      </c>
      <c r="C9" s="206" t="str">
        <f>IF('New Application OR Existing OSR'!C9="","",'New Application OR Existing OSR'!C9)</f>
        <v/>
      </c>
      <c r="D9" s="169"/>
      <c r="E9" s="169"/>
      <c r="F9" s="169"/>
      <c r="K9" s="78" t="s">
        <v>3</v>
      </c>
      <c r="L9" s="99"/>
      <c r="M9" s="200"/>
      <c r="O9" s="73"/>
      <c r="P9" s="73"/>
      <c r="Q9" s="73"/>
      <c r="R9" s="73"/>
      <c r="S9" s="216"/>
      <c r="T9" s="216"/>
      <c r="U9" s="216"/>
      <c r="V9" s="216"/>
      <c r="W9" s="217"/>
      <c r="X9" s="217"/>
      <c r="Y9" s="217"/>
      <c r="Z9" s="217"/>
      <c r="AA9" s="217"/>
      <c r="AB9" s="217"/>
      <c r="AC9" s="217"/>
      <c r="AD9" s="217"/>
      <c r="AE9" s="217"/>
      <c r="AF9" s="217"/>
      <c r="AG9" s="217"/>
      <c r="AH9" s="217"/>
      <c r="AI9" s="217"/>
      <c r="AJ9" s="217"/>
      <c r="AK9" s="217"/>
      <c r="AL9" s="217"/>
      <c r="AM9" s="217"/>
      <c r="AN9" s="217"/>
      <c r="AO9" s="217"/>
      <c r="AP9" s="217"/>
      <c r="AQ9" s="217"/>
    </row>
    <row r="10" spans="1:49" s="18" customFormat="1" ht="24.95" customHeight="1" thickBot="1">
      <c r="B10" s="75" t="s">
        <v>166</v>
      </c>
      <c r="C10" s="206" t="str">
        <f>IF('New Application OR Existing OSR'!C10="","",'New Application OR Existing OSR'!C10)</f>
        <v/>
      </c>
      <c r="D10" s="170" t="str">
        <f>IF(OR(C10="Other",C10="EOR"),"Please specify","")</f>
        <v/>
      </c>
      <c r="E10" s="260">
        <f>'New Application OR Existing OSR'!E10</f>
        <v>0</v>
      </c>
      <c r="F10" s="261"/>
      <c r="G10" s="69"/>
      <c r="N10" s="73"/>
      <c r="O10" s="73"/>
      <c r="P10" s="73"/>
      <c r="Q10" s="73"/>
      <c r="R10" s="73"/>
      <c r="S10" s="216"/>
      <c r="T10" s="216"/>
      <c r="U10" s="216"/>
      <c r="V10" s="216"/>
      <c r="W10" s="218"/>
      <c r="X10" s="218"/>
      <c r="Y10" s="218"/>
      <c r="Z10" s="218"/>
      <c r="AA10" s="218"/>
      <c r="AB10" s="218"/>
      <c r="AC10" s="218"/>
      <c r="AD10" s="218"/>
      <c r="AE10" s="218"/>
      <c r="AF10" s="218"/>
      <c r="AG10" s="218"/>
      <c r="AH10" s="218"/>
      <c r="AI10" s="218"/>
      <c r="AJ10" s="218"/>
      <c r="AK10" s="218"/>
      <c r="AL10" s="218"/>
      <c r="AM10" s="218"/>
      <c r="AN10" s="218"/>
      <c r="AO10" s="218"/>
      <c r="AP10" s="218"/>
      <c r="AQ10" s="218"/>
    </row>
    <row r="11" spans="1:49" s="200" customFormat="1" ht="15" customHeight="1">
      <c r="A11" s="33"/>
      <c r="B11" s="33"/>
      <c r="C11" s="33"/>
      <c r="P11" s="201"/>
      <c r="R11" s="202"/>
      <c r="T11" s="203"/>
      <c r="U11" s="202"/>
      <c r="V11" s="202"/>
      <c r="W11" s="203"/>
      <c r="X11" s="203"/>
      <c r="AB11" s="202"/>
      <c r="AC11" s="202"/>
      <c r="AD11" s="202"/>
      <c r="AF11" s="204"/>
    </row>
    <row r="12" spans="1:49" s="200" customFormat="1" ht="15" customHeight="1" thickBot="1">
      <c r="A12" s="33"/>
      <c r="B12" s="33"/>
      <c r="C12" s="33"/>
      <c r="P12" s="201"/>
      <c r="R12" s="202"/>
      <c r="T12" s="203"/>
      <c r="U12" s="202"/>
      <c r="V12" s="202"/>
      <c r="W12" s="203"/>
      <c r="X12" s="203"/>
      <c r="AB12" s="202"/>
      <c r="AC12" s="202"/>
      <c r="AD12" s="202"/>
      <c r="AF12" s="204"/>
    </row>
    <row r="13" spans="1:49" s="178" customFormat="1" ht="22.5" customHeight="1" thickBot="1">
      <c r="A13" s="233" t="str">
        <f>IF(AND(C8&lt;&gt;"",AS15&lt;&gt;1,AS15&lt;&gt;12),"Please enter "&amp;YEAR(C8)&amp;" production and cost figures for "&amp;12-MONTH(C8)+1&amp;" months only",IF(AND(C8&lt;&gt;"",AS15&lt;&gt;1,AS15=12),"Please enter "&amp;YEAR(C8)&amp;" production and cost figures for "&amp;12-MONTH(C8)+1&amp;" month only",""))</f>
        <v>Please enter 2018 production and cost figures for 3 months only</v>
      </c>
      <c r="B13" s="67" t="s">
        <v>93</v>
      </c>
      <c r="C13" s="67"/>
      <c r="D13" s="67"/>
      <c r="E13" s="67"/>
      <c r="F13" s="67"/>
      <c r="G13" s="67"/>
      <c r="H13" s="67"/>
      <c r="I13" s="67"/>
      <c r="J13" s="67"/>
      <c r="K13" s="67" t="s">
        <v>94</v>
      </c>
      <c r="L13" s="67"/>
      <c r="M13" s="67"/>
      <c r="N13" s="67"/>
      <c r="O13" s="67"/>
      <c r="P13" s="67"/>
      <c r="Q13" s="174" t="s">
        <v>111</v>
      </c>
      <c r="R13" s="175"/>
      <c r="S13" s="176"/>
      <c r="T13" s="67" t="s">
        <v>112</v>
      </c>
      <c r="U13" s="177"/>
      <c r="V13" s="177"/>
      <c r="W13" s="67"/>
      <c r="X13" s="67"/>
      <c r="Y13" s="67"/>
      <c r="Z13" s="67"/>
      <c r="AA13" s="67"/>
      <c r="AB13" s="95"/>
      <c r="AC13" s="95"/>
      <c r="AD13" s="95"/>
      <c r="AE13" s="95"/>
      <c r="AF13" s="95"/>
      <c r="AG13" s="95" t="s">
        <v>119</v>
      </c>
      <c r="AI13" s="237" t="s">
        <v>148</v>
      </c>
      <c r="AJ13" s="238"/>
      <c r="AK13" s="238"/>
      <c r="AL13" s="238"/>
      <c r="AM13" s="238"/>
      <c r="AN13" s="238"/>
      <c r="AO13" s="238"/>
      <c r="AP13" s="238"/>
      <c r="AQ13" s="239"/>
      <c r="AS13" s="179" t="s">
        <v>120</v>
      </c>
      <c r="AT13" s="179" t="s">
        <v>167</v>
      </c>
      <c r="AU13" s="179" t="s">
        <v>167</v>
      </c>
      <c r="AV13" s="179" t="s">
        <v>174</v>
      </c>
      <c r="AW13" s="179" t="s">
        <v>174</v>
      </c>
    </row>
    <row r="14" spans="1:49" s="184" customFormat="1" ht="24" customHeight="1" thickBot="1">
      <c r="A14" s="234"/>
      <c r="B14" s="240" t="s">
        <v>109</v>
      </c>
      <c r="C14" s="241"/>
      <c r="D14" s="241"/>
      <c r="E14" s="241"/>
      <c r="F14" s="242"/>
      <c r="G14" s="240" t="s">
        <v>110</v>
      </c>
      <c r="H14" s="241"/>
      <c r="I14" s="241"/>
      <c r="J14" s="242"/>
      <c r="K14" s="240" t="s">
        <v>93</v>
      </c>
      <c r="L14" s="241"/>
      <c r="M14" s="242"/>
      <c r="N14" s="240" t="s">
        <v>116</v>
      </c>
      <c r="O14" s="241"/>
      <c r="P14" s="242"/>
      <c r="Q14" s="180"/>
      <c r="R14" s="181"/>
      <c r="S14" s="182"/>
      <c r="T14" s="240" t="s">
        <v>129</v>
      </c>
      <c r="U14" s="241"/>
      <c r="V14" s="241"/>
      <c r="W14" s="242"/>
      <c r="X14" s="243" t="s">
        <v>155</v>
      </c>
      <c r="Y14" s="244"/>
      <c r="Z14" s="243" t="s">
        <v>158</v>
      </c>
      <c r="AA14" s="244"/>
      <c r="AB14" s="243" t="s">
        <v>159</v>
      </c>
      <c r="AC14" s="245"/>
      <c r="AD14" s="245"/>
      <c r="AE14" s="244"/>
      <c r="AF14" s="183"/>
      <c r="AG14" s="182"/>
      <c r="AS14" s="185" t="str">
        <f>"Month of effective date"</f>
        <v>Month of effective date</v>
      </c>
      <c r="AT14" s="185" t="s">
        <v>168</v>
      </c>
      <c r="AU14" s="185" t="s">
        <v>169</v>
      </c>
      <c r="AV14" s="185" t="s">
        <v>175</v>
      </c>
      <c r="AW14" s="185" t="s">
        <v>176</v>
      </c>
    </row>
    <row r="15" spans="1:49" s="188" customFormat="1" ht="78" thickBot="1">
      <c r="A15" s="186" t="s">
        <v>83</v>
      </c>
      <c r="B15" s="187" t="s">
        <v>102</v>
      </c>
      <c r="C15" s="187" t="s">
        <v>103</v>
      </c>
      <c r="D15" s="187" t="s">
        <v>164</v>
      </c>
      <c r="E15" s="187" t="s">
        <v>104</v>
      </c>
      <c r="F15" s="187" t="s">
        <v>104</v>
      </c>
      <c r="G15" s="187" t="s">
        <v>105</v>
      </c>
      <c r="H15" s="187" t="s">
        <v>105</v>
      </c>
      <c r="I15" s="187" t="s">
        <v>160</v>
      </c>
      <c r="J15" s="187" t="s">
        <v>161</v>
      </c>
      <c r="K15" s="187" t="s">
        <v>114</v>
      </c>
      <c r="L15" s="187" t="s">
        <v>115</v>
      </c>
      <c r="M15" s="187" t="s">
        <v>152</v>
      </c>
      <c r="N15" s="187" t="s">
        <v>117</v>
      </c>
      <c r="O15" s="187" t="s">
        <v>118</v>
      </c>
      <c r="P15" s="187" t="s">
        <v>153</v>
      </c>
      <c r="Q15" s="187" t="s">
        <v>106</v>
      </c>
      <c r="R15" s="187" t="s">
        <v>107</v>
      </c>
      <c r="S15" s="187" t="s">
        <v>14</v>
      </c>
      <c r="T15" s="187" t="s">
        <v>151</v>
      </c>
      <c r="U15" s="187" t="s">
        <v>108</v>
      </c>
      <c r="V15" s="187" t="s">
        <v>150</v>
      </c>
      <c r="W15" s="187" t="s">
        <v>128</v>
      </c>
      <c r="X15" s="187" t="s">
        <v>157</v>
      </c>
      <c r="Y15" s="187" t="s">
        <v>156</v>
      </c>
      <c r="Z15" s="187" t="s">
        <v>157</v>
      </c>
      <c r="AA15" s="187" t="s">
        <v>156</v>
      </c>
      <c r="AB15" s="187" t="s">
        <v>126</v>
      </c>
      <c r="AC15" s="187" t="s">
        <v>123</v>
      </c>
      <c r="AD15" s="187" t="s">
        <v>124</v>
      </c>
      <c r="AE15" s="187" t="s">
        <v>125</v>
      </c>
      <c r="AF15" s="187" t="s">
        <v>127</v>
      </c>
      <c r="AG15" s="187" t="s">
        <v>217</v>
      </c>
      <c r="AI15" s="189" t="s">
        <v>70</v>
      </c>
      <c r="AJ15" s="189" t="s">
        <v>71</v>
      </c>
      <c r="AK15" s="189" t="s">
        <v>84</v>
      </c>
      <c r="AL15" s="189" t="s">
        <v>72</v>
      </c>
      <c r="AM15" s="189" t="s">
        <v>85</v>
      </c>
      <c r="AN15" s="189" t="s">
        <v>73</v>
      </c>
      <c r="AO15" s="189" t="s">
        <v>74</v>
      </c>
      <c r="AP15" s="189" t="s">
        <v>78</v>
      </c>
      <c r="AQ15" s="189" t="s">
        <v>79</v>
      </c>
      <c r="AS15" s="189">
        <f>MONTH(C8)</f>
        <v>10</v>
      </c>
      <c r="AT15" s="189">
        <f>IF(OR(C10="mining",C10="primary"),1,0)</f>
        <v>0</v>
      </c>
      <c r="AU15" s="189">
        <f>IF(C10="mining",1,0)</f>
        <v>0</v>
      </c>
      <c r="AV15" s="173"/>
      <c r="AW15" s="173"/>
    </row>
    <row r="16" spans="1:49" s="173" customFormat="1" ht="17.25" customHeight="1">
      <c r="A16" s="171" t="s">
        <v>137</v>
      </c>
      <c r="B16" s="172" t="s">
        <v>95</v>
      </c>
      <c r="C16" s="172" t="s">
        <v>95</v>
      </c>
      <c r="D16" s="172" t="s">
        <v>95</v>
      </c>
      <c r="E16" s="172" t="s">
        <v>95</v>
      </c>
      <c r="F16" s="172" t="s">
        <v>96</v>
      </c>
      <c r="G16" s="172" t="s">
        <v>135</v>
      </c>
      <c r="H16" s="172" t="s">
        <v>113</v>
      </c>
      <c r="I16" s="172" t="s">
        <v>113</v>
      </c>
      <c r="J16" s="172" t="s">
        <v>97</v>
      </c>
      <c r="K16" s="172" t="s">
        <v>97</v>
      </c>
      <c r="L16" s="172" t="s">
        <v>97</v>
      </c>
      <c r="M16" s="172" t="s">
        <v>97</v>
      </c>
      <c r="N16" s="172" t="s">
        <v>97</v>
      </c>
      <c r="O16" s="172" t="s">
        <v>97</v>
      </c>
      <c r="P16" s="172" t="s">
        <v>97</v>
      </c>
      <c r="Q16" s="172" t="s">
        <v>98</v>
      </c>
      <c r="R16" s="172" t="s">
        <v>99</v>
      </c>
      <c r="S16" s="172" t="s">
        <v>101</v>
      </c>
      <c r="T16" s="172" t="s">
        <v>100</v>
      </c>
      <c r="U16" s="172" t="s">
        <v>98</v>
      </c>
      <c r="V16" s="172" t="s">
        <v>136</v>
      </c>
      <c r="W16" s="172" t="s">
        <v>136</v>
      </c>
      <c r="X16" s="172" t="s">
        <v>136</v>
      </c>
      <c r="Y16" s="172" t="s">
        <v>136</v>
      </c>
      <c r="Z16" s="172" t="s">
        <v>136</v>
      </c>
      <c r="AA16" s="172" t="s">
        <v>136</v>
      </c>
      <c r="AB16" s="172" t="s">
        <v>136</v>
      </c>
      <c r="AC16" s="172" t="s">
        <v>136</v>
      </c>
      <c r="AD16" s="172" t="s">
        <v>136</v>
      </c>
      <c r="AE16" s="172" t="s">
        <v>136</v>
      </c>
      <c r="AF16" s="172" t="s">
        <v>136</v>
      </c>
      <c r="AG16" s="172" t="s">
        <v>136</v>
      </c>
      <c r="AI16" s="172" t="s">
        <v>136</v>
      </c>
      <c r="AJ16" s="172" t="s">
        <v>136</v>
      </c>
      <c r="AK16" s="172" t="s">
        <v>140</v>
      </c>
      <c r="AL16" s="172" t="s">
        <v>136</v>
      </c>
      <c r="AM16" s="172" t="s">
        <v>140</v>
      </c>
      <c r="AN16" s="172" t="s">
        <v>136</v>
      </c>
      <c r="AO16" s="172" t="s">
        <v>136</v>
      </c>
      <c r="AP16" s="172" t="s">
        <v>136</v>
      </c>
      <c r="AQ16" s="172" t="s">
        <v>136</v>
      </c>
      <c r="AV16" s="172" t="s">
        <v>99</v>
      </c>
      <c r="AW16" s="172" t="s">
        <v>99</v>
      </c>
    </row>
    <row r="17" spans="1:49" s="7" customFormat="1" ht="16.5" customHeight="1">
      <c r="A17" s="64">
        <f>YEAR(C8)</f>
        <v>2018</v>
      </c>
      <c r="B17" s="154">
        <v>0</v>
      </c>
      <c r="C17" s="154">
        <v>0</v>
      </c>
      <c r="D17" s="154">
        <v>0</v>
      </c>
      <c r="E17" s="190">
        <f>ROUND(B17,1)+ROUND(C17,1)</f>
        <v>0</v>
      </c>
      <c r="F17" s="191">
        <f>E17*6.29234</f>
        <v>0</v>
      </c>
      <c r="G17" s="191" t="str">
        <f>IFERROR(ROUND(E17,1)/M17,"")</f>
        <v/>
      </c>
      <c r="H17" s="191" t="str">
        <f>IF(F17=0,"",ROUND(F17,0)/365)</f>
        <v/>
      </c>
      <c r="I17" s="191">
        <f>(ROUND(D17,1)*6.29234)/365</f>
        <v>0</v>
      </c>
      <c r="J17" s="192" t="str">
        <f>IFERROR((ROUND(I17,0))/(ROUND(H17,0)),"")</f>
        <v/>
      </c>
      <c r="K17" s="81">
        <v>0</v>
      </c>
      <c r="L17" s="81">
        <v>0</v>
      </c>
      <c r="M17" s="191">
        <f>K17-L17</f>
        <v>0</v>
      </c>
      <c r="N17" s="81">
        <v>0</v>
      </c>
      <c r="O17" s="81">
        <v>0</v>
      </c>
      <c r="P17" s="82">
        <f>N17-O17</f>
        <v>0</v>
      </c>
      <c r="Q17" s="83">
        <v>0</v>
      </c>
      <c r="R17" s="84">
        <v>0</v>
      </c>
      <c r="S17" s="83">
        <v>0</v>
      </c>
      <c r="T17" s="157">
        <v>0</v>
      </c>
      <c r="U17" s="83">
        <v>0</v>
      </c>
      <c r="V17" s="84">
        <v>0</v>
      </c>
      <c r="W17" s="198">
        <f>ROUND(-MIN(ROUND(T17,2),0)*ROUND(S17,2)+ROUND(E17,1)*ROUND(U17,2)+ROUND(V17,2)-ROUND(AG17,2),2)</f>
        <v>0</v>
      </c>
      <c r="X17" s="83">
        <v>0</v>
      </c>
      <c r="Y17" s="83">
        <v>0</v>
      </c>
      <c r="Z17" s="83">
        <v>0</v>
      </c>
      <c r="AA17" s="83">
        <v>0</v>
      </c>
      <c r="AB17" s="83">
        <v>0</v>
      </c>
      <c r="AC17" s="83">
        <v>0</v>
      </c>
      <c r="AD17" s="83">
        <v>0</v>
      </c>
      <c r="AE17" s="198">
        <f>ROUND(AB17,2)+ROUND(AC17,2)+ROUND(AD17,2)</f>
        <v>0</v>
      </c>
      <c r="AF17" s="198">
        <f>ROUND(X17,2)+ROUND(Y17,2)+ROUND(Z17,2)+ROUND(AA17,2)+ROUND(AE17,2)</f>
        <v>0</v>
      </c>
      <c r="AG17" s="83">
        <v>0</v>
      </c>
      <c r="AI17" s="94">
        <f>ROUND(I8,0)</f>
        <v>0</v>
      </c>
      <c r="AJ17" s="223">
        <f t="shared" ref="AJ17:AJ80" si="0">ROUND(ROUND(E17,1)*ROUND(Q17,2),0)</f>
        <v>0</v>
      </c>
      <c r="AK17" s="224">
        <f t="shared" ref="AK17:AK80" si="1">ROUND(MAX(1%,1%+(MIN(ROUND(R17,2),120)-55)*8%/65),7)</f>
        <v>0.01</v>
      </c>
      <c r="AL17" s="223">
        <f>ROUND(AJ17*AK17,0)</f>
        <v>0</v>
      </c>
      <c r="AM17" s="224">
        <f>ROUND(MAX(25%,25%+(MIN(ROUND(R17,2),120)-55)*15%/65),7)</f>
        <v>0.25</v>
      </c>
      <c r="AN17" s="223">
        <f t="shared" ref="AN17:AN80" si="2">ROUND(AM17*(AJ17-W17-ROUND(AF17,0)-AI17),0)</f>
        <v>0</v>
      </c>
      <c r="AO17" s="223">
        <f>MAX(AL17,AN17)</f>
        <v>0</v>
      </c>
      <c r="AP17" s="225">
        <f t="shared" ref="AP17:AP80" si="3">ROUND(AI17+W17+ROUND(AF17,0)-AJ17+IF(AI17&gt;0,AL17,0),0)</f>
        <v>0</v>
      </c>
      <c r="AQ17" s="223">
        <f t="shared" ref="AQ17:AQ80" si="4">ROUND(IF(AP17&gt;0,AP17+(AP17+AI17)/2*ROUND($I$6,4),0),0)</f>
        <v>0</v>
      </c>
      <c r="AV17" s="111" t="e">
        <f>ROUND(W17,2)/ROUND(F17,0)</f>
        <v>#DIV/0!</v>
      </c>
      <c r="AW17" s="111" t="e">
        <f>ROUND(AF17,2)/ROUND(F17,0)</f>
        <v>#DIV/0!</v>
      </c>
    </row>
    <row r="18" spans="1:49" s="7" customFormat="1" ht="16.5" customHeight="1">
      <c r="A18" s="65">
        <f t="shared" ref="A18:A81" si="5">+A17+1</f>
        <v>2019</v>
      </c>
      <c r="B18" s="154">
        <v>0</v>
      </c>
      <c r="C18" s="155">
        <v>0</v>
      </c>
      <c r="D18" s="154">
        <v>0</v>
      </c>
      <c r="E18" s="190">
        <f t="shared" ref="E18:E81" si="6">ROUND(B18,1)+ROUND(C18,1)</f>
        <v>0</v>
      </c>
      <c r="F18" s="193">
        <f t="shared" ref="F18:F81" si="7">E18*6.29234</f>
        <v>0</v>
      </c>
      <c r="G18" s="191" t="str">
        <f t="shared" ref="G18:G81" si="8">IFERROR(ROUND(E18,1)/M18,"")</f>
        <v/>
      </c>
      <c r="H18" s="191" t="str">
        <f t="shared" ref="H18:H81" si="9">IF(F18=0,"",ROUND(F18,0)/365)</f>
        <v/>
      </c>
      <c r="I18" s="191">
        <f t="shared" ref="I18:I81" si="10">(ROUND(D18,1)*6.29234)/365</f>
        <v>0</v>
      </c>
      <c r="J18" s="192" t="str">
        <f t="shared" ref="J18:J81" si="11">IFERROR((ROUND(I18,0))/(ROUND(H18,0)),"")</f>
        <v/>
      </c>
      <c r="K18" s="85">
        <v>0</v>
      </c>
      <c r="L18" s="85">
        <v>0</v>
      </c>
      <c r="M18" s="193">
        <f>M17+K18-L18</f>
        <v>0</v>
      </c>
      <c r="N18" s="85">
        <v>0</v>
      </c>
      <c r="O18" s="85">
        <v>0</v>
      </c>
      <c r="P18" s="86">
        <f>N18+P17-O18</f>
        <v>0</v>
      </c>
      <c r="Q18" s="87">
        <v>0</v>
      </c>
      <c r="R18" s="88">
        <v>0</v>
      </c>
      <c r="S18" s="87">
        <v>0</v>
      </c>
      <c r="T18" s="160">
        <v>0</v>
      </c>
      <c r="U18" s="87">
        <v>0</v>
      </c>
      <c r="V18" s="88">
        <v>0</v>
      </c>
      <c r="W18" s="198">
        <f t="shared" ref="W18:W81" si="12">ROUND(-MIN(ROUND(T18,2),0)*ROUND(S18,2)+ROUND(E18,1)*ROUND(U18,2)+ROUND(V18,2)-ROUND(AG18,2),2)</f>
        <v>0</v>
      </c>
      <c r="X18" s="87">
        <v>0</v>
      </c>
      <c r="Y18" s="87">
        <v>0</v>
      </c>
      <c r="Z18" s="87">
        <v>0</v>
      </c>
      <c r="AA18" s="87">
        <v>0</v>
      </c>
      <c r="AB18" s="87">
        <v>0</v>
      </c>
      <c r="AC18" s="87">
        <v>0</v>
      </c>
      <c r="AD18" s="87">
        <v>0</v>
      </c>
      <c r="AE18" s="198">
        <f t="shared" ref="AE18:AE81" si="13">ROUND(AB18,2)+ROUND(AC18,2)+ROUND(AD18,2)</f>
        <v>0</v>
      </c>
      <c r="AF18" s="198">
        <f t="shared" ref="AF18:AF81" si="14">ROUND(X18,2)+ROUND(Y18,2)+ROUND(Z18,2)+ROUND(AA18,2)+ROUND(AE18,2)</f>
        <v>0</v>
      </c>
      <c r="AG18" s="87">
        <v>0</v>
      </c>
      <c r="AI18" s="222">
        <f>+AQ17</f>
        <v>0</v>
      </c>
      <c r="AJ18" s="227">
        <f t="shared" si="0"/>
        <v>0</v>
      </c>
      <c r="AK18" s="226">
        <f t="shared" si="1"/>
        <v>0.01</v>
      </c>
      <c r="AL18" s="227">
        <f>ROUND(AJ18*AK18,0)</f>
        <v>0</v>
      </c>
      <c r="AM18" s="224">
        <f t="shared" ref="AM18:AM81" si="15">ROUND(MAX(25%,25%+(MIN(ROUND(R18,2),120)-55)*15%/65),7)</f>
        <v>0.25</v>
      </c>
      <c r="AN18" s="227">
        <f t="shared" si="2"/>
        <v>0</v>
      </c>
      <c r="AO18" s="227">
        <f>MAX(AL18,AN18)</f>
        <v>0</v>
      </c>
      <c r="AP18" s="222">
        <f t="shared" si="3"/>
        <v>0</v>
      </c>
      <c r="AQ18" s="227">
        <f t="shared" si="4"/>
        <v>0</v>
      </c>
      <c r="AV18" s="111" t="e">
        <f t="shared" ref="AV18:AV81" si="16">ROUND(W18,2)/ROUND(F18,0)</f>
        <v>#DIV/0!</v>
      </c>
      <c r="AW18" s="111" t="e">
        <f t="shared" ref="AW18:AW81" si="17">ROUND(AF18,2)/ROUND(F18,0)</f>
        <v>#DIV/0!</v>
      </c>
    </row>
    <row r="19" spans="1:49" s="7" customFormat="1" ht="16.5" customHeight="1">
      <c r="A19" s="65">
        <f t="shared" si="5"/>
        <v>2020</v>
      </c>
      <c r="B19" s="154">
        <v>0</v>
      </c>
      <c r="C19" s="155">
        <v>0</v>
      </c>
      <c r="D19" s="154">
        <v>0</v>
      </c>
      <c r="E19" s="190">
        <f t="shared" si="6"/>
        <v>0</v>
      </c>
      <c r="F19" s="193">
        <f t="shared" si="7"/>
        <v>0</v>
      </c>
      <c r="G19" s="191" t="str">
        <f t="shared" si="8"/>
        <v/>
      </c>
      <c r="H19" s="191" t="str">
        <f t="shared" si="9"/>
        <v/>
      </c>
      <c r="I19" s="191">
        <f t="shared" si="10"/>
        <v>0</v>
      </c>
      <c r="J19" s="192" t="str">
        <f t="shared" si="11"/>
        <v/>
      </c>
      <c r="K19" s="85">
        <v>0</v>
      </c>
      <c r="L19" s="85">
        <v>0</v>
      </c>
      <c r="M19" s="193">
        <f t="shared" ref="M19:M82" si="18">M18+K19-L19</f>
        <v>0</v>
      </c>
      <c r="N19" s="85">
        <v>0</v>
      </c>
      <c r="O19" s="85">
        <v>0</v>
      </c>
      <c r="P19" s="86">
        <f t="shared" ref="P19:P82" si="19">N19+P18-O19</f>
        <v>0</v>
      </c>
      <c r="Q19" s="87">
        <v>0</v>
      </c>
      <c r="R19" s="88">
        <v>0</v>
      </c>
      <c r="S19" s="87">
        <v>0</v>
      </c>
      <c r="T19" s="160">
        <v>0</v>
      </c>
      <c r="U19" s="87">
        <v>0</v>
      </c>
      <c r="V19" s="88">
        <v>0</v>
      </c>
      <c r="W19" s="198">
        <f t="shared" si="12"/>
        <v>0</v>
      </c>
      <c r="X19" s="87">
        <v>0</v>
      </c>
      <c r="Y19" s="87">
        <v>0</v>
      </c>
      <c r="Z19" s="87">
        <v>0</v>
      </c>
      <c r="AA19" s="87">
        <v>0</v>
      </c>
      <c r="AB19" s="87">
        <v>0</v>
      </c>
      <c r="AC19" s="87">
        <v>0</v>
      </c>
      <c r="AD19" s="87">
        <v>0</v>
      </c>
      <c r="AE19" s="198">
        <f t="shared" si="13"/>
        <v>0</v>
      </c>
      <c r="AF19" s="198">
        <f t="shared" si="14"/>
        <v>0</v>
      </c>
      <c r="AG19" s="87">
        <v>0</v>
      </c>
      <c r="AI19" s="222">
        <f t="shared" ref="AI19:AI82" si="20">+AQ18</f>
        <v>0</v>
      </c>
      <c r="AJ19" s="227">
        <f t="shared" si="0"/>
        <v>0</v>
      </c>
      <c r="AK19" s="226">
        <f t="shared" si="1"/>
        <v>0.01</v>
      </c>
      <c r="AL19" s="227">
        <f t="shared" ref="AL19:AL82" si="21">ROUND(AJ19*AK19,0)</f>
        <v>0</v>
      </c>
      <c r="AM19" s="224">
        <f t="shared" si="15"/>
        <v>0.25</v>
      </c>
      <c r="AN19" s="227">
        <f t="shared" si="2"/>
        <v>0</v>
      </c>
      <c r="AO19" s="227">
        <f t="shared" ref="AO19:AO82" si="22">MAX(AL19,AN19)</f>
        <v>0</v>
      </c>
      <c r="AP19" s="222">
        <f t="shared" si="3"/>
        <v>0</v>
      </c>
      <c r="AQ19" s="227">
        <f t="shared" si="4"/>
        <v>0</v>
      </c>
      <c r="AV19" s="111" t="e">
        <f t="shared" si="16"/>
        <v>#DIV/0!</v>
      </c>
      <c r="AW19" s="111" t="e">
        <f t="shared" si="17"/>
        <v>#DIV/0!</v>
      </c>
    </row>
    <row r="20" spans="1:49" s="7" customFormat="1" ht="16.5" customHeight="1">
      <c r="A20" s="65">
        <f t="shared" si="5"/>
        <v>2021</v>
      </c>
      <c r="B20" s="154">
        <v>0</v>
      </c>
      <c r="C20" s="155">
        <v>0</v>
      </c>
      <c r="D20" s="154">
        <v>0</v>
      </c>
      <c r="E20" s="190">
        <f t="shared" si="6"/>
        <v>0</v>
      </c>
      <c r="F20" s="193">
        <f t="shared" si="7"/>
        <v>0</v>
      </c>
      <c r="G20" s="191" t="str">
        <f t="shared" si="8"/>
        <v/>
      </c>
      <c r="H20" s="191" t="str">
        <f t="shared" si="9"/>
        <v/>
      </c>
      <c r="I20" s="191">
        <f t="shared" si="10"/>
        <v>0</v>
      </c>
      <c r="J20" s="192" t="str">
        <f t="shared" si="11"/>
        <v/>
      </c>
      <c r="K20" s="85">
        <v>0</v>
      </c>
      <c r="L20" s="85">
        <v>0</v>
      </c>
      <c r="M20" s="193">
        <f t="shared" si="18"/>
        <v>0</v>
      </c>
      <c r="N20" s="85">
        <v>0</v>
      </c>
      <c r="O20" s="85">
        <v>0</v>
      </c>
      <c r="P20" s="86">
        <f t="shared" si="19"/>
        <v>0</v>
      </c>
      <c r="Q20" s="87">
        <v>0</v>
      </c>
      <c r="R20" s="88">
        <v>0</v>
      </c>
      <c r="S20" s="87">
        <v>0</v>
      </c>
      <c r="T20" s="160">
        <v>0</v>
      </c>
      <c r="U20" s="87">
        <v>0</v>
      </c>
      <c r="V20" s="88">
        <v>0</v>
      </c>
      <c r="W20" s="198">
        <f t="shared" si="12"/>
        <v>0</v>
      </c>
      <c r="X20" s="87">
        <v>0</v>
      </c>
      <c r="Y20" s="87">
        <v>0</v>
      </c>
      <c r="Z20" s="87">
        <v>0</v>
      </c>
      <c r="AA20" s="87">
        <v>0</v>
      </c>
      <c r="AB20" s="87">
        <v>0</v>
      </c>
      <c r="AC20" s="87">
        <v>0</v>
      </c>
      <c r="AD20" s="87">
        <v>0</v>
      </c>
      <c r="AE20" s="198">
        <f t="shared" si="13"/>
        <v>0</v>
      </c>
      <c r="AF20" s="198">
        <f t="shared" si="14"/>
        <v>0</v>
      </c>
      <c r="AG20" s="87">
        <v>0</v>
      </c>
      <c r="AI20" s="222">
        <f t="shared" si="20"/>
        <v>0</v>
      </c>
      <c r="AJ20" s="227">
        <f t="shared" si="0"/>
        <v>0</v>
      </c>
      <c r="AK20" s="226">
        <f t="shared" si="1"/>
        <v>0.01</v>
      </c>
      <c r="AL20" s="227">
        <f t="shared" si="21"/>
        <v>0</v>
      </c>
      <c r="AM20" s="224">
        <f t="shared" si="15"/>
        <v>0.25</v>
      </c>
      <c r="AN20" s="227">
        <f t="shared" si="2"/>
        <v>0</v>
      </c>
      <c r="AO20" s="227">
        <f t="shared" si="22"/>
        <v>0</v>
      </c>
      <c r="AP20" s="222">
        <f t="shared" si="3"/>
        <v>0</v>
      </c>
      <c r="AQ20" s="227">
        <f t="shared" si="4"/>
        <v>0</v>
      </c>
      <c r="AV20" s="111" t="e">
        <f t="shared" si="16"/>
        <v>#DIV/0!</v>
      </c>
      <c r="AW20" s="111" t="e">
        <f t="shared" si="17"/>
        <v>#DIV/0!</v>
      </c>
    </row>
    <row r="21" spans="1:49" s="7" customFormat="1" ht="16.5" customHeight="1">
      <c r="A21" s="65">
        <f t="shared" si="5"/>
        <v>2022</v>
      </c>
      <c r="B21" s="154">
        <v>0</v>
      </c>
      <c r="C21" s="155">
        <v>0</v>
      </c>
      <c r="D21" s="154">
        <v>0</v>
      </c>
      <c r="E21" s="190">
        <f t="shared" si="6"/>
        <v>0</v>
      </c>
      <c r="F21" s="193">
        <f t="shared" si="7"/>
        <v>0</v>
      </c>
      <c r="G21" s="191" t="str">
        <f t="shared" si="8"/>
        <v/>
      </c>
      <c r="H21" s="191" t="str">
        <f t="shared" si="9"/>
        <v/>
      </c>
      <c r="I21" s="191">
        <f t="shared" si="10"/>
        <v>0</v>
      </c>
      <c r="J21" s="192" t="str">
        <f t="shared" si="11"/>
        <v/>
      </c>
      <c r="K21" s="85">
        <v>0</v>
      </c>
      <c r="L21" s="85">
        <v>0</v>
      </c>
      <c r="M21" s="193">
        <f t="shared" si="18"/>
        <v>0</v>
      </c>
      <c r="N21" s="85">
        <v>0</v>
      </c>
      <c r="O21" s="85">
        <v>0</v>
      </c>
      <c r="P21" s="86">
        <f t="shared" si="19"/>
        <v>0</v>
      </c>
      <c r="Q21" s="87">
        <v>0</v>
      </c>
      <c r="R21" s="88">
        <v>0</v>
      </c>
      <c r="S21" s="87">
        <v>0</v>
      </c>
      <c r="T21" s="160">
        <v>0</v>
      </c>
      <c r="U21" s="87">
        <v>0</v>
      </c>
      <c r="V21" s="88">
        <v>0</v>
      </c>
      <c r="W21" s="198">
        <f t="shared" si="12"/>
        <v>0</v>
      </c>
      <c r="X21" s="87">
        <v>0</v>
      </c>
      <c r="Y21" s="87">
        <v>0</v>
      </c>
      <c r="Z21" s="87">
        <v>0</v>
      </c>
      <c r="AA21" s="87">
        <v>0</v>
      </c>
      <c r="AB21" s="87">
        <v>0</v>
      </c>
      <c r="AC21" s="87">
        <v>0</v>
      </c>
      <c r="AD21" s="87">
        <v>0</v>
      </c>
      <c r="AE21" s="198">
        <f t="shared" si="13"/>
        <v>0</v>
      </c>
      <c r="AF21" s="198">
        <f t="shared" si="14"/>
        <v>0</v>
      </c>
      <c r="AG21" s="87">
        <v>0</v>
      </c>
      <c r="AI21" s="222">
        <f t="shared" si="20"/>
        <v>0</v>
      </c>
      <c r="AJ21" s="227">
        <f t="shared" si="0"/>
        <v>0</v>
      </c>
      <c r="AK21" s="226">
        <f t="shared" si="1"/>
        <v>0.01</v>
      </c>
      <c r="AL21" s="227">
        <f t="shared" si="21"/>
        <v>0</v>
      </c>
      <c r="AM21" s="224">
        <f t="shared" si="15"/>
        <v>0.25</v>
      </c>
      <c r="AN21" s="227">
        <f t="shared" si="2"/>
        <v>0</v>
      </c>
      <c r="AO21" s="227">
        <f t="shared" si="22"/>
        <v>0</v>
      </c>
      <c r="AP21" s="222">
        <f t="shared" si="3"/>
        <v>0</v>
      </c>
      <c r="AQ21" s="227">
        <f t="shared" si="4"/>
        <v>0</v>
      </c>
      <c r="AV21" s="111" t="e">
        <f t="shared" si="16"/>
        <v>#DIV/0!</v>
      </c>
      <c r="AW21" s="111" t="e">
        <f t="shared" si="17"/>
        <v>#DIV/0!</v>
      </c>
    </row>
    <row r="22" spans="1:49" s="7" customFormat="1" ht="16.5" customHeight="1">
      <c r="A22" s="65">
        <f t="shared" si="5"/>
        <v>2023</v>
      </c>
      <c r="B22" s="154">
        <v>0</v>
      </c>
      <c r="C22" s="155">
        <v>0</v>
      </c>
      <c r="D22" s="154">
        <v>0</v>
      </c>
      <c r="E22" s="190">
        <f t="shared" si="6"/>
        <v>0</v>
      </c>
      <c r="F22" s="193">
        <f t="shared" si="7"/>
        <v>0</v>
      </c>
      <c r="G22" s="191" t="str">
        <f t="shared" si="8"/>
        <v/>
      </c>
      <c r="H22" s="191" t="str">
        <f t="shared" si="9"/>
        <v/>
      </c>
      <c r="I22" s="191">
        <f t="shared" si="10"/>
        <v>0</v>
      </c>
      <c r="J22" s="192" t="str">
        <f t="shared" si="11"/>
        <v/>
      </c>
      <c r="K22" s="85">
        <v>0</v>
      </c>
      <c r="L22" s="85">
        <v>0</v>
      </c>
      <c r="M22" s="193">
        <f t="shared" si="18"/>
        <v>0</v>
      </c>
      <c r="N22" s="85">
        <v>0</v>
      </c>
      <c r="O22" s="85">
        <v>0</v>
      </c>
      <c r="P22" s="86">
        <f t="shared" si="19"/>
        <v>0</v>
      </c>
      <c r="Q22" s="87">
        <v>0</v>
      </c>
      <c r="R22" s="88">
        <v>0</v>
      </c>
      <c r="S22" s="87">
        <v>0</v>
      </c>
      <c r="T22" s="160">
        <v>0</v>
      </c>
      <c r="U22" s="87">
        <v>0</v>
      </c>
      <c r="V22" s="88">
        <v>0</v>
      </c>
      <c r="W22" s="198">
        <f t="shared" si="12"/>
        <v>0</v>
      </c>
      <c r="X22" s="87">
        <v>0</v>
      </c>
      <c r="Y22" s="87">
        <v>0</v>
      </c>
      <c r="Z22" s="87">
        <v>0</v>
      </c>
      <c r="AA22" s="87">
        <v>0</v>
      </c>
      <c r="AB22" s="87">
        <v>0</v>
      </c>
      <c r="AC22" s="87">
        <v>0</v>
      </c>
      <c r="AD22" s="87">
        <v>0</v>
      </c>
      <c r="AE22" s="198">
        <f t="shared" si="13"/>
        <v>0</v>
      </c>
      <c r="AF22" s="198">
        <f t="shared" si="14"/>
        <v>0</v>
      </c>
      <c r="AG22" s="87">
        <v>0</v>
      </c>
      <c r="AI22" s="222">
        <f t="shared" si="20"/>
        <v>0</v>
      </c>
      <c r="AJ22" s="227">
        <f t="shared" si="0"/>
        <v>0</v>
      </c>
      <c r="AK22" s="226">
        <f t="shared" si="1"/>
        <v>0.01</v>
      </c>
      <c r="AL22" s="227">
        <f t="shared" si="21"/>
        <v>0</v>
      </c>
      <c r="AM22" s="224">
        <f t="shared" si="15"/>
        <v>0.25</v>
      </c>
      <c r="AN22" s="227">
        <f t="shared" si="2"/>
        <v>0</v>
      </c>
      <c r="AO22" s="227">
        <f t="shared" si="22"/>
        <v>0</v>
      </c>
      <c r="AP22" s="222">
        <f t="shared" si="3"/>
        <v>0</v>
      </c>
      <c r="AQ22" s="227">
        <f t="shared" si="4"/>
        <v>0</v>
      </c>
      <c r="AV22" s="111" t="e">
        <f t="shared" si="16"/>
        <v>#DIV/0!</v>
      </c>
      <c r="AW22" s="111" t="e">
        <f t="shared" si="17"/>
        <v>#DIV/0!</v>
      </c>
    </row>
    <row r="23" spans="1:49" s="7" customFormat="1" ht="16.5" customHeight="1">
      <c r="A23" s="65">
        <f t="shared" si="5"/>
        <v>2024</v>
      </c>
      <c r="B23" s="154">
        <v>0</v>
      </c>
      <c r="C23" s="155">
        <v>0</v>
      </c>
      <c r="D23" s="154">
        <v>0</v>
      </c>
      <c r="E23" s="190">
        <f t="shared" si="6"/>
        <v>0</v>
      </c>
      <c r="F23" s="193">
        <f t="shared" si="7"/>
        <v>0</v>
      </c>
      <c r="G23" s="191" t="str">
        <f t="shared" si="8"/>
        <v/>
      </c>
      <c r="H23" s="191" t="str">
        <f t="shared" si="9"/>
        <v/>
      </c>
      <c r="I23" s="191">
        <f t="shared" si="10"/>
        <v>0</v>
      </c>
      <c r="J23" s="192" t="str">
        <f t="shared" si="11"/>
        <v/>
      </c>
      <c r="K23" s="85">
        <v>0</v>
      </c>
      <c r="L23" s="85">
        <v>0</v>
      </c>
      <c r="M23" s="193">
        <f t="shared" si="18"/>
        <v>0</v>
      </c>
      <c r="N23" s="85">
        <v>0</v>
      </c>
      <c r="O23" s="85">
        <v>0</v>
      </c>
      <c r="P23" s="86">
        <f t="shared" si="19"/>
        <v>0</v>
      </c>
      <c r="Q23" s="87">
        <v>0</v>
      </c>
      <c r="R23" s="88">
        <v>0</v>
      </c>
      <c r="S23" s="87">
        <v>0</v>
      </c>
      <c r="T23" s="160">
        <v>0</v>
      </c>
      <c r="U23" s="87">
        <v>0</v>
      </c>
      <c r="V23" s="88">
        <v>0</v>
      </c>
      <c r="W23" s="198">
        <f t="shared" si="12"/>
        <v>0</v>
      </c>
      <c r="X23" s="87">
        <v>0</v>
      </c>
      <c r="Y23" s="87">
        <v>0</v>
      </c>
      <c r="Z23" s="87">
        <v>0</v>
      </c>
      <c r="AA23" s="87">
        <v>0</v>
      </c>
      <c r="AB23" s="87">
        <v>0</v>
      </c>
      <c r="AC23" s="87">
        <v>0</v>
      </c>
      <c r="AD23" s="87">
        <v>0</v>
      </c>
      <c r="AE23" s="198">
        <f t="shared" si="13"/>
        <v>0</v>
      </c>
      <c r="AF23" s="198">
        <f t="shared" si="14"/>
        <v>0</v>
      </c>
      <c r="AG23" s="87">
        <v>0</v>
      </c>
      <c r="AI23" s="222">
        <f t="shared" si="20"/>
        <v>0</v>
      </c>
      <c r="AJ23" s="227">
        <f t="shared" si="0"/>
        <v>0</v>
      </c>
      <c r="AK23" s="226">
        <f t="shared" si="1"/>
        <v>0.01</v>
      </c>
      <c r="AL23" s="227">
        <f t="shared" si="21"/>
        <v>0</v>
      </c>
      <c r="AM23" s="224">
        <f t="shared" si="15"/>
        <v>0.25</v>
      </c>
      <c r="AN23" s="227">
        <f t="shared" si="2"/>
        <v>0</v>
      </c>
      <c r="AO23" s="227">
        <f t="shared" si="22"/>
        <v>0</v>
      </c>
      <c r="AP23" s="222">
        <f t="shared" si="3"/>
        <v>0</v>
      </c>
      <c r="AQ23" s="227">
        <f t="shared" si="4"/>
        <v>0</v>
      </c>
      <c r="AV23" s="111" t="e">
        <f t="shared" si="16"/>
        <v>#DIV/0!</v>
      </c>
      <c r="AW23" s="111" t="e">
        <f t="shared" si="17"/>
        <v>#DIV/0!</v>
      </c>
    </row>
    <row r="24" spans="1:49" s="7" customFormat="1" ht="16.5" customHeight="1">
      <c r="A24" s="65">
        <f t="shared" si="5"/>
        <v>2025</v>
      </c>
      <c r="B24" s="154">
        <v>0</v>
      </c>
      <c r="C24" s="155">
        <v>0</v>
      </c>
      <c r="D24" s="154">
        <v>0</v>
      </c>
      <c r="E24" s="190">
        <f t="shared" si="6"/>
        <v>0</v>
      </c>
      <c r="F24" s="193">
        <f t="shared" si="7"/>
        <v>0</v>
      </c>
      <c r="G24" s="191" t="str">
        <f t="shared" si="8"/>
        <v/>
      </c>
      <c r="H24" s="191" t="str">
        <f t="shared" si="9"/>
        <v/>
      </c>
      <c r="I24" s="191">
        <f t="shared" si="10"/>
        <v>0</v>
      </c>
      <c r="J24" s="192" t="str">
        <f t="shared" si="11"/>
        <v/>
      </c>
      <c r="K24" s="85">
        <v>0</v>
      </c>
      <c r="L24" s="85">
        <v>0</v>
      </c>
      <c r="M24" s="193">
        <f t="shared" si="18"/>
        <v>0</v>
      </c>
      <c r="N24" s="85">
        <v>0</v>
      </c>
      <c r="O24" s="85">
        <v>0</v>
      </c>
      <c r="P24" s="86">
        <f t="shared" si="19"/>
        <v>0</v>
      </c>
      <c r="Q24" s="87">
        <v>0</v>
      </c>
      <c r="R24" s="88">
        <v>0</v>
      </c>
      <c r="S24" s="87">
        <v>0</v>
      </c>
      <c r="T24" s="160">
        <v>0</v>
      </c>
      <c r="U24" s="87">
        <v>0</v>
      </c>
      <c r="V24" s="88">
        <v>0</v>
      </c>
      <c r="W24" s="198">
        <f t="shared" si="12"/>
        <v>0</v>
      </c>
      <c r="X24" s="87">
        <v>0</v>
      </c>
      <c r="Y24" s="87">
        <v>0</v>
      </c>
      <c r="Z24" s="87">
        <v>0</v>
      </c>
      <c r="AA24" s="87">
        <v>0</v>
      </c>
      <c r="AB24" s="87">
        <v>0</v>
      </c>
      <c r="AC24" s="87">
        <v>0</v>
      </c>
      <c r="AD24" s="87">
        <v>0</v>
      </c>
      <c r="AE24" s="198">
        <f t="shared" si="13"/>
        <v>0</v>
      </c>
      <c r="AF24" s="198">
        <f t="shared" si="14"/>
        <v>0</v>
      </c>
      <c r="AG24" s="87">
        <v>0</v>
      </c>
      <c r="AI24" s="222">
        <f t="shared" si="20"/>
        <v>0</v>
      </c>
      <c r="AJ24" s="227">
        <f t="shared" si="0"/>
        <v>0</v>
      </c>
      <c r="AK24" s="226">
        <f t="shared" si="1"/>
        <v>0.01</v>
      </c>
      <c r="AL24" s="227">
        <f t="shared" si="21"/>
        <v>0</v>
      </c>
      <c r="AM24" s="224">
        <f t="shared" si="15"/>
        <v>0.25</v>
      </c>
      <c r="AN24" s="227">
        <f t="shared" si="2"/>
        <v>0</v>
      </c>
      <c r="AO24" s="227">
        <f t="shared" si="22"/>
        <v>0</v>
      </c>
      <c r="AP24" s="222">
        <f t="shared" si="3"/>
        <v>0</v>
      </c>
      <c r="AQ24" s="227">
        <f t="shared" si="4"/>
        <v>0</v>
      </c>
      <c r="AV24" s="111" t="e">
        <f t="shared" si="16"/>
        <v>#DIV/0!</v>
      </c>
      <c r="AW24" s="111" t="e">
        <f t="shared" si="17"/>
        <v>#DIV/0!</v>
      </c>
    </row>
    <row r="25" spans="1:49" s="7" customFormat="1" ht="16.5" customHeight="1">
      <c r="A25" s="65">
        <f t="shared" si="5"/>
        <v>2026</v>
      </c>
      <c r="B25" s="154">
        <v>0</v>
      </c>
      <c r="C25" s="155">
        <v>0</v>
      </c>
      <c r="D25" s="154">
        <v>0</v>
      </c>
      <c r="E25" s="190">
        <f t="shared" si="6"/>
        <v>0</v>
      </c>
      <c r="F25" s="193">
        <f t="shared" si="7"/>
        <v>0</v>
      </c>
      <c r="G25" s="191" t="str">
        <f t="shared" si="8"/>
        <v/>
      </c>
      <c r="H25" s="191" t="str">
        <f t="shared" si="9"/>
        <v/>
      </c>
      <c r="I25" s="191">
        <f t="shared" si="10"/>
        <v>0</v>
      </c>
      <c r="J25" s="192" t="str">
        <f t="shared" si="11"/>
        <v/>
      </c>
      <c r="K25" s="85">
        <v>0</v>
      </c>
      <c r="L25" s="85">
        <v>0</v>
      </c>
      <c r="M25" s="193">
        <f t="shared" si="18"/>
        <v>0</v>
      </c>
      <c r="N25" s="85">
        <v>0</v>
      </c>
      <c r="O25" s="85">
        <v>0</v>
      </c>
      <c r="P25" s="86">
        <f t="shared" si="19"/>
        <v>0</v>
      </c>
      <c r="Q25" s="87">
        <v>0</v>
      </c>
      <c r="R25" s="88">
        <v>0</v>
      </c>
      <c r="S25" s="87">
        <v>0</v>
      </c>
      <c r="T25" s="160">
        <v>0</v>
      </c>
      <c r="U25" s="87">
        <v>0</v>
      </c>
      <c r="V25" s="88">
        <v>0</v>
      </c>
      <c r="W25" s="198">
        <f t="shared" si="12"/>
        <v>0</v>
      </c>
      <c r="X25" s="87">
        <v>0</v>
      </c>
      <c r="Y25" s="87">
        <v>0</v>
      </c>
      <c r="Z25" s="87">
        <v>0</v>
      </c>
      <c r="AA25" s="87">
        <v>0</v>
      </c>
      <c r="AB25" s="87">
        <v>0</v>
      </c>
      <c r="AC25" s="87">
        <v>0</v>
      </c>
      <c r="AD25" s="87">
        <v>0</v>
      </c>
      <c r="AE25" s="198">
        <f t="shared" si="13"/>
        <v>0</v>
      </c>
      <c r="AF25" s="198">
        <f t="shared" si="14"/>
        <v>0</v>
      </c>
      <c r="AG25" s="87">
        <v>0</v>
      </c>
      <c r="AI25" s="222">
        <f t="shared" si="20"/>
        <v>0</v>
      </c>
      <c r="AJ25" s="227">
        <f t="shared" si="0"/>
        <v>0</v>
      </c>
      <c r="AK25" s="226">
        <f t="shared" si="1"/>
        <v>0.01</v>
      </c>
      <c r="AL25" s="227">
        <f t="shared" si="21"/>
        <v>0</v>
      </c>
      <c r="AM25" s="224">
        <f t="shared" si="15"/>
        <v>0.25</v>
      </c>
      <c r="AN25" s="227">
        <f t="shared" si="2"/>
        <v>0</v>
      </c>
      <c r="AO25" s="227">
        <f t="shared" si="22"/>
        <v>0</v>
      </c>
      <c r="AP25" s="222">
        <f t="shared" si="3"/>
        <v>0</v>
      </c>
      <c r="AQ25" s="227">
        <f t="shared" si="4"/>
        <v>0</v>
      </c>
      <c r="AV25" s="111" t="e">
        <f t="shared" si="16"/>
        <v>#DIV/0!</v>
      </c>
      <c r="AW25" s="111" t="e">
        <f t="shared" si="17"/>
        <v>#DIV/0!</v>
      </c>
    </row>
    <row r="26" spans="1:49" s="7" customFormat="1" ht="16.5" customHeight="1">
      <c r="A26" s="65">
        <f t="shared" si="5"/>
        <v>2027</v>
      </c>
      <c r="B26" s="154">
        <v>0</v>
      </c>
      <c r="C26" s="155">
        <v>0</v>
      </c>
      <c r="D26" s="154">
        <v>0</v>
      </c>
      <c r="E26" s="190">
        <f t="shared" si="6"/>
        <v>0</v>
      </c>
      <c r="F26" s="193">
        <f t="shared" si="7"/>
        <v>0</v>
      </c>
      <c r="G26" s="191" t="str">
        <f t="shared" si="8"/>
        <v/>
      </c>
      <c r="H26" s="191" t="str">
        <f t="shared" si="9"/>
        <v/>
      </c>
      <c r="I26" s="191">
        <f t="shared" si="10"/>
        <v>0</v>
      </c>
      <c r="J26" s="192" t="str">
        <f t="shared" si="11"/>
        <v/>
      </c>
      <c r="K26" s="85">
        <v>0</v>
      </c>
      <c r="L26" s="85">
        <v>0</v>
      </c>
      <c r="M26" s="193">
        <f t="shared" si="18"/>
        <v>0</v>
      </c>
      <c r="N26" s="85">
        <v>0</v>
      </c>
      <c r="O26" s="85">
        <v>0</v>
      </c>
      <c r="P26" s="86">
        <f t="shared" si="19"/>
        <v>0</v>
      </c>
      <c r="Q26" s="87">
        <v>0</v>
      </c>
      <c r="R26" s="88">
        <v>0</v>
      </c>
      <c r="S26" s="87">
        <v>0</v>
      </c>
      <c r="T26" s="160">
        <v>0</v>
      </c>
      <c r="U26" s="87">
        <v>0</v>
      </c>
      <c r="V26" s="88">
        <v>0</v>
      </c>
      <c r="W26" s="198">
        <f t="shared" si="12"/>
        <v>0</v>
      </c>
      <c r="X26" s="87">
        <v>0</v>
      </c>
      <c r="Y26" s="87">
        <v>0</v>
      </c>
      <c r="Z26" s="87">
        <v>0</v>
      </c>
      <c r="AA26" s="87">
        <v>0</v>
      </c>
      <c r="AB26" s="87">
        <v>0</v>
      </c>
      <c r="AC26" s="87">
        <v>0</v>
      </c>
      <c r="AD26" s="87">
        <v>0</v>
      </c>
      <c r="AE26" s="198">
        <f t="shared" si="13"/>
        <v>0</v>
      </c>
      <c r="AF26" s="198">
        <f t="shared" si="14"/>
        <v>0</v>
      </c>
      <c r="AG26" s="87">
        <v>0</v>
      </c>
      <c r="AI26" s="222">
        <f t="shared" si="20"/>
        <v>0</v>
      </c>
      <c r="AJ26" s="227">
        <f t="shared" si="0"/>
        <v>0</v>
      </c>
      <c r="AK26" s="226">
        <f t="shared" si="1"/>
        <v>0.01</v>
      </c>
      <c r="AL26" s="227">
        <f t="shared" si="21"/>
        <v>0</v>
      </c>
      <c r="AM26" s="224">
        <f t="shared" si="15"/>
        <v>0.25</v>
      </c>
      <c r="AN26" s="227">
        <f t="shared" si="2"/>
        <v>0</v>
      </c>
      <c r="AO26" s="227">
        <f t="shared" si="22"/>
        <v>0</v>
      </c>
      <c r="AP26" s="222">
        <f t="shared" si="3"/>
        <v>0</v>
      </c>
      <c r="AQ26" s="227">
        <f t="shared" si="4"/>
        <v>0</v>
      </c>
      <c r="AV26" s="111" t="e">
        <f t="shared" si="16"/>
        <v>#DIV/0!</v>
      </c>
      <c r="AW26" s="111" t="e">
        <f t="shared" si="17"/>
        <v>#DIV/0!</v>
      </c>
    </row>
    <row r="27" spans="1:49" s="7" customFormat="1" ht="16.5" customHeight="1">
      <c r="A27" s="65">
        <f t="shared" si="5"/>
        <v>2028</v>
      </c>
      <c r="B27" s="154">
        <v>0</v>
      </c>
      <c r="C27" s="155">
        <v>0</v>
      </c>
      <c r="D27" s="154">
        <v>0</v>
      </c>
      <c r="E27" s="190">
        <f t="shared" si="6"/>
        <v>0</v>
      </c>
      <c r="F27" s="193">
        <f t="shared" si="7"/>
        <v>0</v>
      </c>
      <c r="G27" s="191" t="str">
        <f t="shared" si="8"/>
        <v/>
      </c>
      <c r="H27" s="191" t="str">
        <f t="shared" si="9"/>
        <v/>
      </c>
      <c r="I27" s="191">
        <f t="shared" si="10"/>
        <v>0</v>
      </c>
      <c r="J27" s="192" t="str">
        <f t="shared" si="11"/>
        <v/>
      </c>
      <c r="K27" s="85">
        <v>0</v>
      </c>
      <c r="L27" s="85">
        <v>0</v>
      </c>
      <c r="M27" s="193">
        <f t="shared" si="18"/>
        <v>0</v>
      </c>
      <c r="N27" s="85">
        <v>0</v>
      </c>
      <c r="O27" s="85">
        <v>0</v>
      </c>
      <c r="P27" s="86">
        <f t="shared" si="19"/>
        <v>0</v>
      </c>
      <c r="Q27" s="87">
        <v>0</v>
      </c>
      <c r="R27" s="88">
        <v>0</v>
      </c>
      <c r="S27" s="87">
        <v>0</v>
      </c>
      <c r="T27" s="160">
        <v>0</v>
      </c>
      <c r="U27" s="87">
        <v>0</v>
      </c>
      <c r="V27" s="88">
        <v>0</v>
      </c>
      <c r="W27" s="198">
        <f t="shared" si="12"/>
        <v>0</v>
      </c>
      <c r="X27" s="87">
        <v>0</v>
      </c>
      <c r="Y27" s="87">
        <v>0</v>
      </c>
      <c r="Z27" s="87">
        <v>0</v>
      </c>
      <c r="AA27" s="87">
        <v>0</v>
      </c>
      <c r="AB27" s="87">
        <v>0</v>
      </c>
      <c r="AC27" s="87">
        <v>0</v>
      </c>
      <c r="AD27" s="87">
        <v>0</v>
      </c>
      <c r="AE27" s="198">
        <f t="shared" si="13"/>
        <v>0</v>
      </c>
      <c r="AF27" s="198">
        <f t="shared" si="14"/>
        <v>0</v>
      </c>
      <c r="AG27" s="87">
        <v>0</v>
      </c>
      <c r="AI27" s="222">
        <f t="shared" si="20"/>
        <v>0</v>
      </c>
      <c r="AJ27" s="227">
        <f t="shared" si="0"/>
        <v>0</v>
      </c>
      <c r="AK27" s="226">
        <f t="shared" si="1"/>
        <v>0.01</v>
      </c>
      <c r="AL27" s="227">
        <f t="shared" si="21"/>
        <v>0</v>
      </c>
      <c r="AM27" s="224">
        <f t="shared" si="15"/>
        <v>0.25</v>
      </c>
      <c r="AN27" s="227">
        <f t="shared" si="2"/>
        <v>0</v>
      </c>
      <c r="AO27" s="227">
        <f t="shared" si="22"/>
        <v>0</v>
      </c>
      <c r="AP27" s="222">
        <f t="shared" si="3"/>
        <v>0</v>
      </c>
      <c r="AQ27" s="227">
        <f t="shared" si="4"/>
        <v>0</v>
      </c>
      <c r="AV27" s="111" t="e">
        <f t="shared" si="16"/>
        <v>#DIV/0!</v>
      </c>
      <c r="AW27" s="111" t="e">
        <f t="shared" si="17"/>
        <v>#DIV/0!</v>
      </c>
    </row>
    <row r="28" spans="1:49" s="7" customFormat="1" ht="16.5" customHeight="1">
      <c r="A28" s="65">
        <f t="shared" si="5"/>
        <v>2029</v>
      </c>
      <c r="B28" s="154">
        <v>0</v>
      </c>
      <c r="C28" s="155">
        <v>0</v>
      </c>
      <c r="D28" s="154">
        <v>0</v>
      </c>
      <c r="E28" s="190">
        <f t="shared" si="6"/>
        <v>0</v>
      </c>
      <c r="F28" s="193">
        <f t="shared" si="7"/>
        <v>0</v>
      </c>
      <c r="G28" s="191" t="str">
        <f t="shared" si="8"/>
        <v/>
      </c>
      <c r="H28" s="191" t="str">
        <f t="shared" si="9"/>
        <v/>
      </c>
      <c r="I28" s="191">
        <f t="shared" si="10"/>
        <v>0</v>
      </c>
      <c r="J28" s="192" t="str">
        <f t="shared" si="11"/>
        <v/>
      </c>
      <c r="K28" s="85">
        <v>0</v>
      </c>
      <c r="L28" s="85">
        <v>0</v>
      </c>
      <c r="M28" s="193">
        <f t="shared" si="18"/>
        <v>0</v>
      </c>
      <c r="N28" s="85">
        <v>0</v>
      </c>
      <c r="O28" s="85">
        <v>0</v>
      </c>
      <c r="P28" s="86">
        <f t="shared" si="19"/>
        <v>0</v>
      </c>
      <c r="Q28" s="87">
        <v>0</v>
      </c>
      <c r="R28" s="88">
        <v>0</v>
      </c>
      <c r="S28" s="87">
        <v>0</v>
      </c>
      <c r="T28" s="160">
        <v>0</v>
      </c>
      <c r="U28" s="87">
        <v>0</v>
      </c>
      <c r="V28" s="88">
        <v>0</v>
      </c>
      <c r="W28" s="198">
        <f t="shared" si="12"/>
        <v>0</v>
      </c>
      <c r="X28" s="87">
        <v>0</v>
      </c>
      <c r="Y28" s="87">
        <v>0</v>
      </c>
      <c r="Z28" s="87">
        <v>0</v>
      </c>
      <c r="AA28" s="87">
        <v>0</v>
      </c>
      <c r="AB28" s="87">
        <v>0</v>
      </c>
      <c r="AC28" s="87">
        <v>0</v>
      </c>
      <c r="AD28" s="87">
        <v>0</v>
      </c>
      <c r="AE28" s="198">
        <f t="shared" si="13"/>
        <v>0</v>
      </c>
      <c r="AF28" s="198">
        <f t="shared" si="14"/>
        <v>0</v>
      </c>
      <c r="AG28" s="87">
        <v>0</v>
      </c>
      <c r="AI28" s="222">
        <f t="shared" si="20"/>
        <v>0</v>
      </c>
      <c r="AJ28" s="227">
        <f t="shared" si="0"/>
        <v>0</v>
      </c>
      <c r="AK28" s="226">
        <f t="shared" si="1"/>
        <v>0.01</v>
      </c>
      <c r="AL28" s="227">
        <f t="shared" si="21"/>
        <v>0</v>
      </c>
      <c r="AM28" s="224">
        <f t="shared" si="15"/>
        <v>0.25</v>
      </c>
      <c r="AN28" s="227">
        <f t="shared" si="2"/>
        <v>0</v>
      </c>
      <c r="AO28" s="227">
        <f t="shared" si="22"/>
        <v>0</v>
      </c>
      <c r="AP28" s="222">
        <f t="shared" si="3"/>
        <v>0</v>
      </c>
      <c r="AQ28" s="227">
        <f t="shared" si="4"/>
        <v>0</v>
      </c>
      <c r="AV28" s="111" t="e">
        <f t="shared" si="16"/>
        <v>#DIV/0!</v>
      </c>
      <c r="AW28" s="111" t="e">
        <f t="shared" si="17"/>
        <v>#DIV/0!</v>
      </c>
    </row>
    <row r="29" spans="1:49" s="7" customFormat="1" ht="16.5" customHeight="1">
      <c r="A29" s="65">
        <f t="shared" si="5"/>
        <v>2030</v>
      </c>
      <c r="B29" s="154">
        <v>0</v>
      </c>
      <c r="C29" s="155">
        <v>0</v>
      </c>
      <c r="D29" s="154">
        <v>0</v>
      </c>
      <c r="E29" s="190">
        <f t="shared" si="6"/>
        <v>0</v>
      </c>
      <c r="F29" s="193">
        <f t="shared" si="7"/>
        <v>0</v>
      </c>
      <c r="G29" s="191" t="str">
        <f t="shared" si="8"/>
        <v/>
      </c>
      <c r="H29" s="191" t="str">
        <f t="shared" si="9"/>
        <v/>
      </c>
      <c r="I29" s="191">
        <f t="shared" si="10"/>
        <v>0</v>
      </c>
      <c r="J29" s="192" t="str">
        <f t="shared" si="11"/>
        <v/>
      </c>
      <c r="K29" s="85">
        <v>0</v>
      </c>
      <c r="L29" s="85">
        <v>0</v>
      </c>
      <c r="M29" s="193">
        <f t="shared" si="18"/>
        <v>0</v>
      </c>
      <c r="N29" s="85">
        <v>0</v>
      </c>
      <c r="O29" s="85">
        <v>0</v>
      </c>
      <c r="P29" s="86">
        <f t="shared" si="19"/>
        <v>0</v>
      </c>
      <c r="Q29" s="87">
        <v>0</v>
      </c>
      <c r="R29" s="88">
        <v>0</v>
      </c>
      <c r="S29" s="87">
        <v>0</v>
      </c>
      <c r="T29" s="160">
        <v>0</v>
      </c>
      <c r="U29" s="87">
        <v>0</v>
      </c>
      <c r="V29" s="88">
        <v>0</v>
      </c>
      <c r="W29" s="198">
        <f t="shared" si="12"/>
        <v>0</v>
      </c>
      <c r="X29" s="87">
        <v>0</v>
      </c>
      <c r="Y29" s="87">
        <v>0</v>
      </c>
      <c r="Z29" s="87">
        <v>0</v>
      </c>
      <c r="AA29" s="87">
        <v>0</v>
      </c>
      <c r="AB29" s="87">
        <v>0</v>
      </c>
      <c r="AC29" s="87">
        <v>0</v>
      </c>
      <c r="AD29" s="87">
        <v>0</v>
      </c>
      <c r="AE29" s="198">
        <f t="shared" si="13"/>
        <v>0</v>
      </c>
      <c r="AF29" s="198">
        <f t="shared" si="14"/>
        <v>0</v>
      </c>
      <c r="AG29" s="87">
        <v>0</v>
      </c>
      <c r="AI29" s="222">
        <f t="shared" si="20"/>
        <v>0</v>
      </c>
      <c r="AJ29" s="227">
        <f t="shared" si="0"/>
        <v>0</v>
      </c>
      <c r="AK29" s="226">
        <f t="shared" si="1"/>
        <v>0.01</v>
      </c>
      <c r="AL29" s="227">
        <f t="shared" si="21"/>
        <v>0</v>
      </c>
      <c r="AM29" s="224">
        <f t="shared" si="15"/>
        <v>0.25</v>
      </c>
      <c r="AN29" s="227">
        <f t="shared" si="2"/>
        <v>0</v>
      </c>
      <c r="AO29" s="227">
        <f t="shared" si="22"/>
        <v>0</v>
      </c>
      <c r="AP29" s="222">
        <f t="shared" si="3"/>
        <v>0</v>
      </c>
      <c r="AQ29" s="227">
        <f t="shared" si="4"/>
        <v>0</v>
      </c>
      <c r="AV29" s="111" t="e">
        <f t="shared" si="16"/>
        <v>#DIV/0!</v>
      </c>
      <c r="AW29" s="111" t="e">
        <f t="shared" si="17"/>
        <v>#DIV/0!</v>
      </c>
    </row>
    <row r="30" spans="1:49" s="7" customFormat="1" ht="16.5" customHeight="1">
      <c r="A30" s="65">
        <f t="shared" si="5"/>
        <v>2031</v>
      </c>
      <c r="B30" s="154">
        <v>0</v>
      </c>
      <c r="C30" s="155">
        <v>0</v>
      </c>
      <c r="D30" s="154">
        <v>0</v>
      </c>
      <c r="E30" s="190">
        <f t="shared" si="6"/>
        <v>0</v>
      </c>
      <c r="F30" s="193">
        <f t="shared" si="7"/>
        <v>0</v>
      </c>
      <c r="G30" s="191" t="str">
        <f t="shared" si="8"/>
        <v/>
      </c>
      <c r="H30" s="191" t="str">
        <f t="shared" si="9"/>
        <v/>
      </c>
      <c r="I30" s="191">
        <f t="shared" si="10"/>
        <v>0</v>
      </c>
      <c r="J30" s="192" t="str">
        <f t="shared" si="11"/>
        <v/>
      </c>
      <c r="K30" s="85">
        <v>0</v>
      </c>
      <c r="L30" s="85">
        <v>0</v>
      </c>
      <c r="M30" s="193">
        <f t="shared" si="18"/>
        <v>0</v>
      </c>
      <c r="N30" s="85">
        <v>0</v>
      </c>
      <c r="O30" s="85">
        <v>0</v>
      </c>
      <c r="P30" s="86">
        <f t="shared" si="19"/>
        <v>0</v>
      </c>
      <c r="Q30" s="87">
        <v>0</v>
      </c>
      <c r="R30" s="88">
        <v>0</v>
      </c>
      <c r="S30" s="87">
        <v>0</v>
      </c>
      <c r="T30" s="160">
        <v>0</v>
      </c>
      <c r="U30" s="87">
        <v>0</v>
      </c>
      <c r="V30" s="88">
        <v>0</v>
      </c>
      <c r="W30" s="198">
        <f t="shared" si="12"/>
        <v>0</v>
      </c>
      <c r="X30" s="87">
        <v>0</v>
      </c>
      <c r="Y30" s="87">
        <v>0</v>
      </c>
      <c r="Z30" s="87">
        <v>0</v>
      </c>
      <c r="AA30" s="87">
        <v>0</v>
      </c>
      <c r="AB30" s="87">
        <v>0</v>
      </c>
      <c r="AC30" s="87">
        <v>0</v>
      </c>
      <c r="AD30" s="87">
        <v>0</v>
      </c>
      <c r="AE30" s="198">
        <f t="shared" si="13"/>
        <v>0</v>
      </c>
      <c r="AF30" s="198">
        <f t="shared" si="14"/>
        <v>0</v>
      </c>
      <c r="AG30" s="87">
        <v>0</v>
      </c>
      <c r="AI30" s="222">
        <f t="shared" si="20"/>
        <v>0</v>
      </c>
      <c r="AJ30" s="227">
        <f t="shared" si="0"/>
        <v>0</v>
      </c>
      <c r="AK30" s="226">
        <f t="shared" si="1"/>
        <v>0.01</v>
      </c>
      <c r="AL30" s="227">
        <f t="shared" si="21"/>
        <v>0</v>
      </c>
      <c r="AM30" s="224">
        <f t="shared" si="15"/>
        <v>0.25</v>
      </c>
      <c r="AN30" s="227">
        <f t="shared" si="2"/>
        <v>0</v>
      </c>
      <c r="AO30" s="227">
        <f t="shared" si="22"/>
        <v>0</v>
      </c>
      <c r="AP30" s="222">
        <f t="shared" si="3"/>
        <v>0</v>
      </c>
      <c r="AQ30" s="227">
        <f t="shared" si="4"/>
        <v>0</v>
      </c>
      <c r="AV30" s="111" t="e">
        <f t="shared" si="16"/>
        <v>#DIV/0!</v>
      </c>
      <c r="AW30" s="111" t="e">
        <f t="shared" si="17"/>
        <v>#DIV/0!</v>
      </c>
    </row>
    <row r="31" spans="1:49" s="7" customFormat="1" ht="16.5" customHeight="1">
      <c r="A31" s="65">
        <f t="shared" si="5"/>
        <v>2032</v>
      </c>
      <c r="B31" s="154">
        <v>0</v>
      </c>
      <c r="C31" s="155">
        <v>0</v>
      </c>
      <c r="D31" s="154">
        <v>0</v>
      </c>
      <c r="E31" s="190">
        <f t="shared" si="6"/>
        <v>0</v>
      </c>
      <c r="F31" s="193">
        <f t="shared" si="7"/>
        <v>0</v>
      </c>
      <c r="G31" s="191" t="str">
        <f t="shared" si="8"/>
        <v/>
      </c>
      <c r="H31" s="191" t="str">
        <f t="shared" si="9"/>
        <v/>
      </c>
      <c r="I31" s="191">
        <f t="shared" si="10"/>
        <v>0</v>
      </c>
      <c r="J31" s="192" t="str">
        <f t="shared" si="11"/>
        <v/>
      </c>
      <c r="K31" s="85">
        <v>0</v>
      </c>
      <c r="L31" s="85">
        <v>0</v>
      </c>
      <c r="M31" s="193">
        <f t="shared" si="18"/>
        <v>0</v>
      </c>
      <c r="N31" s="85">
        <v>0</v>
      </c>
      <c r="O31" s="85">
        <v>0</v>
      </c>
      <c r="P31" s="86">
        <f t="shared" si="19"/>
        <v>0</v>
      </c>
      <c r="Q31" s="87">
        <v>0</v>
      </c>
      <c r="R31" s="88">
        <v>0</v>
      </c>
      <c r="S31" s="87">
        <v>0</v>
      </c>
      <c r="T31" s="160">
        <v>0</v>
      </c>
      <c r="U31" s="87">
        <v>0</v>
      </c>
      <c r="V31" s="88">
        <v>0</v>
      </c>
      <c r="W31" s="198">
        <f t="shared" si="12"/>
        <v>0</v>
      </c>
      <c r="X31" s="87">
        <v>0</v>
      </c>
      <c r="Y31" s="87">
        <v>0</v>
      </c>
      <c r="Z31" s="87">
        <v>0</v>
      </c>
      <c r="AA31" s="87">
        <v>0</v>
      </c>
      <c r="AB31" s="87">
        <v>0</v>
      </c>
      <c r="AC31" s="87">
        <v>0</v>
      </c>
      <c r="AD31" s="87">
        <v>0</v>
      </c>
      <c r="AE31" s="198">
        <f t="shared" si="13"/>
        <v>0</v>
      </c>
      <c r="AF31" s="198">
        <f t="shared" si="14"/>
        <v>0</v>
      </c>
      <c r="AG31" s="87">
        <v>0</v>
      </c>
      <c r="AI31" s="222">
        <f t="shared" si="20"/>
        <v>0</v>
      </c>
      <c r="AJ31" s="227">
        <f t="shared" si="0"/>
        <v>0</v>
      </c>
      <c r="AK31" s="226">
        <f t="shared" si="1"/>
        <v>0.01</v>
      </c>
      <c r="AL31" s="227">
        <f t="shared" si="21"/>
        <v>0</v>
      </c>
      <c r="AM31" s="224">
        <f t="shared" si="15"/>
        <v>0.25</v>
      </c>
      <c r="AN31" s="227">
        <f t="shared" si="2"/>
        <v>0</v>
      </c>
      <c r="AO31" s="227">
        <f t="shared" si="22"/>
        <v>0</v>
      </c>
      <c r="AP31" s="222">
        <f t="shared" si="3"/>
        <v>0</v>
      </c>
      <c r="AQ31" s="227">
        <f t="shared" si="4"/>
        <v>0</v>
      </c>
      <c r="AV31" s="111" t="e">
        <f t="shared" si="16"/>
        <v>#DIV/0!</v>
      </c>
      <c r="AW31" s="111" t="e">
        <f t="shared" si="17"/>
        <v>#DIV/0!</v>
      </c>
    </row>
    <row r="32" spans="1:49" s="7" customFormat="1" ht="16.5" customHeight="1">
      <c r="A32" s="65">
        <f t="shared" si="5"/>
        <v>2033</v>
      </c>
      <c r="B32" s="154">
        <v>0</v>
      </c>
      <c r="C32" s="155">
        <v>0</v>
      </c>
      <c r="D32" s="154">
        <v>0</v>
      </c>
      <c r="E32" s="190">
        <f t="shared" si="6"/>
        <v>0</v>
      </c>
      <c r="F32" s="193">
        <f t="shared" si="7"/>
        <v>0</v>
      </c>
      <c r="G32" s="191" t="str">
        <f t="shared" si="8"/>
        <v/>
      </c>
      <c r="H32" s="191" t="str">
        <f t="shared" si="9"/>
        <v/>
      </c>
      <c r="I32" s="191">
        <f t="shared" si="10"/>
        <v>0</v>
      </c>
      <c r="J32" s="192" t="str">
        <f t="shared" si="11"/>
        <v/>
      </c>
      <c r="K32" s="85">
        <v>0</v>
      </c>
      <c r="L32" s="85">
        <v>0</v>
      </c>
      <c r="M32" s="193">
        <f t="shared" si="18"/>
        <v>0</v>
      </c>
      <c r="N32" s="85">
        <v>0</v>
      </c>
      <c r="O32" s="85">
        <v>0</v>
      </c>
      <c r="P32" s="86">
        <f t="shared" si="19"/>
        <v>0</v>
      </c>
      <c r="Q32" s="87">
        <v>0</v>
      </c>
      <c r="R32" s="88">
        <v>0</v>
      </c>
      <c r="S32" s="87">
        <v>0</v>
      </c>
      <c r="T32" s="160">
        <v>0</v>
      </c>
      <c r="U32" s="87">
        <v>0</v>
      </c>
      <c r="V32" s="88">
        <v>0</v>
      </c>
      <c r="W32" s="198">
        <f t="shared" si="12"/>
        <v>0</v>
      </c>
      <c r="X32" s="87">
        <v>0</v>
      </c>
      <c r="Y32" s="87">
        <v>0</v>
      </c>
      <c r="Z32" s="87">
        <v>0</v>
      </c>
      <c r="AA32" s="87">
        <v>0</v>
      </c>
      <c r="AB32" s="87">
        <v>0</v>
      </c>
      <c r="AC32" s="87">
        <v>0</v>
      </c>
      <c r="AD32" s="87">
        <v>0</v>
      </c>
      <c r="AE32" s="198">
        <f t="shared" si="13"/>
        <v>0</v>
      </c>
      <c r="AF32" s="198">
        <f t="shared" si="14"/>
        <v>0</v>
      </c>
      <c r="AG32" s="87">
        <v>0</v>
      </c>
      <c r="AI32" s="222">
        <f t="shared" si="20"/>
        <v>0</v>
      </c>
      <c r="AJ32" s="227">
        <f t="shared" si="0"/>
        <v>0</v>
      </c>
      <c r="AK32" s="226">
        <f t="shared" si="1"/>
        <v>0.01</v>
      </c>
      <c r="AL32" s="227">
        <f t="shared" si="21"/>
        <v>0</v>
      </c>
      <c r="AM32" s="224">
        <f t="shared" si="15"/>
        <v>0.25</v>
      </c>
      <c r="AN32" s="227">
        <f t="shared" si="2"/>
        <v>0</v>
      </c>
      <c r="AO32" s="227">
        <f t="shared" si="22"/>
        <v>0</v>
      </c>
      <c r="AP32" s="222">
        <f t="shared" si="3"/>
        <v>0</v>
      </c>
      <c r="AQ32" s="227">
        <f t="shared" si="4"/>
        <v>0</v>
      </c>
      <c r="AV32" s="111" t="e">
        <f t="shared" si="16"/>
        <v>#DIV/0!</v>
      </c>
      <c r="AW32" s="111" t="e">
        <f t="shared" si="17"/>
        <v>#DIV/0!</v>
      </c>
    </row>
    <row r="33" spans="1:49" s="7" customFormat="1" ht="16.5" customHeight="1">
      <c r="A33" s="65">
        <f t="shared" si="5"/>
        <v>2034</v>
      </c>
      <c r="B33" s="154">
        <v>0</v>
      </c>
      <c r="C33" s="155">
        <v>0</v>
      </c>
      <c r="D33" s="154">
        <v>0</v>
      </c>
      <c r="E33" s="190">
        <f t="shared" si="6"/>
        <v>0</v>
      </c>
      <c r="F33" s="193">
        <f t="shared" si="7"/>
        <v>0</v>
      </c>
      <c r="G33" s="191" t="str">
        <f t="shared" si="8"/>
        <v/>
      </c>
      <c r="H33" s="191" t="str">
        <f t="shared" si="9"/>
        <v/>
      </c>
      <c r="I33" s="191">
        <f t="shared" si="10"/>
        <v>0</v>
      </c>
      <c r="J33" s="192" t="str">
        <f t="shared" si="11"/>
        <v/>
      </c>
      <c r="K33" s="85">
        <v>0</v>
      </c>
      <c r="L33" s="85">
        <v>0</v>
      </c>
      <c r="M33" s="193">
        <f t="shared" si="18"/>
        <v>0</v>
      </c>
      <c r="N33" s="85">
        <v>0</v>
      </c>
      <c r="O33" s="85">
        <v>0</v>
      </c>
      <c r="P33" s="86">
        <f t="shared" si="19"/>
        <v>0</v>
      </c>
      <c r="Q33" s="87">
        <v>0</v>
      </c>
      <c r="R33" s="88">
        <v>0</v>
      </c>
      <c r="S33" s="87">
        <v>0</v>
      </c>
      <c r="T33" s="160">
        <v>0</v>
      </c>
      <c r="U33" s="87">
        <v>0</v>
      </c>
      <c r="V33" s="88">
        <v>0</v>
      </c>
      <c r="W33" s="198">
        <f t="shared" si="12"/>
        <v>0</v>
      </c>
      <c r="X33" s="87">
        <v>0</v>
      </c>
      <c r="Y33" s="87">
        <v>0</v>
      </c>
      <c r="Z33" s="87">
        <v>0</v>
      </c>
      <c r="AA33" s="87">
        <v>0</v>
      </c>
      <c r="AB33" s="87">
        <v>0</v>
      </c>
      <c r="AC33" s="87">
        <v>0</v>
      </c>
      <c r="AD33" s="87">
        <v>0</v>
      </c>
      <c r="AE33" s="198">
        <f t="shared" si="13"/>
        <v>0</v>
      </c>
      <c r="AF33" s="198">
        <f t="shared" si="14"/>
        <v>0</v>
      </c>
      <c r="AG33" s="87">
        <v>0</v>
      </c>
      <c r="AI33" s="222">
        <f t="shared" si="20"/>
        <v>0</v>
      </c>
      <c r="AJ33" s="227">
        <f t="shared" si="0"/>
        <v>0</v>
      </c>
      <c r="AK33" s="226">
        <f t="shared" si="1"/>
        <v>0.01</v>
      </c>
      <c r="AL33" s="227">
        <f t="shared" si="21"/>
        <v>0</v>
      </c>
      <c r="AM33" s="224">
        <f t="shared" si="15"/>
        <v>0.25</v>
      </c>
      <c r="AN33" s="227">
        <f t="shared" si="2"/>
        <v>0</v>
      </c>
      <c r="AO33" s="227">
        <f t="shared" si="22"/>
        <v>0</v>
      </c>
      <c r="AP33" s="222">
        <f t="shared" si="3"/>
        <v>0</v>
      </c>
      <c r="AQ33" s="227">
        <f t="shared" si="4"/>
        <v>0</v>
      </c>
      <c r="AV33" s="111" t="e">
        <f t="shared" si="16"/>
        <v>#DIV/0!</v>
      </c>
      <c r="AW33" s="111" t="e">
        <f t="shared" si="17"/>
        <v>#DIV/0!</v>
      </c>
    </row>
    <row r="34" spans="1:49" s="7" customFormat="1" ht="16.5" customHeight="1">
      <c r="A34" s="65">
        <f t="shared" si="5"/>
        <v>2035</v>
      </c>
      <c r="B34" s="154">
        <v>0</v>
      </c>
      <c r="C34" s="155">
        <v>0</v>
      </c>
      <c r="D34" s="154">
        <v>0</v>
      </c>
      <c r="E34" s="190">
        <f t="shared" si="6"/>
        <v>0</v>
      </c>
      <c r="F34" s="193">
        <f t="shared" si="7"/>
        <v>0</v>
      </c>
      <c r="G34" s="191" t="str">
        <f t="shared" si="8"/>
        <v/>
      </c>
      <c r="H34" s="191" t="str">
        <f t="shared" si="9"/>
        <v/>
      </c>
      <c r="I34" s="191">
        <f t="shared" si="10"/>
        <v>0</v>
      </c>
      <c r="J34" s="192" t="str">
        <f t="shared" si="11"/>
        <v/>
      </c>
      <c r="K34" s="85">
        <v>0</v>
      </c>
      <c r="L34" s="85">
        <v>0</v>
      </c>
      <c r="M34" s="193">
        <f t="shared" si="18"/>
        <v>0</v>
      </c>
      <c r="N34" s="85">
        <v>0</v>
      </c>
      <c r="O34" s="85">
        <v>0</v>
      </c>
      <c r="P34" s="86">
        <f t="shared" si="19"/>
        <v>0</v>
      </c>
      <c r="Q34" s="87">
        <v>0</v>
      </c>
      <c r="R34" s="88">
        <v>0</v>
      </c>
      <c r="S34" s="87">
        <v>0</v>
      </c>
      <c r="T34" s="160">
        <v>0</v>
      </c>
      <c r="U34" s="87">
        <v>0</v>
      </c>
      <c r="V34" s="88">
        <v>0</v>
      </c>
      <c r="W34" s="198">
        <f t="shared" si="12"/>
        <v>0</v>
      </c>
      <c r="X34" s="87">
        <v>0</v>
      </c>
      <c r="Y34" s="87">
        <v>0</v>
      </c>
      <c r="Z34" s="87">
        <v>0</v>
      </c>
      <c r="AA34" s="87">
        <v>0</v>
      </c>
      <c r="AB34" s="87">
        <v>0</v>
      </c>
      <c r="AC34" s="87">
        <v>0</v>
      </c>
      <c r="AD34" s="87">
        <v>0</v>
      </c>
      <c r="AE34" s="198">
        <f t="shared" si="13"/>
        <v>0</v>
      </c>
      <c r="AF34" s="198">
        <f t="shared" si="14"/>
        <v>0</v>
      </c>
      <c r="AG34" s="87">
        <v>0</v>
      </c>
      <c r="AI34" s="222">
        <f t="shared" si="20"/>
        <v>0</v>
      </c>
      <c r="AJ34" s="227">
        <f t="shared" si="0"/>
        <v>0</v>
      </c>
      <c r="AK34" s="226">
        <f t="shared" si="1"/>
        <v>0.01</v>
      </c>
      <c r="AL34" s="227">
        <f t="shared" si="21"/>
        <v>0</v>
      </c>
      <c r="AM34" s="224">
        <f t="shared" si="15"/>
        <v>0.25</v>
      </c>
      <c r="AN34" s="227">
        <f t="shared" si="2"/>
        <v>0</v>
      </c>
      <c r="AO34" s="227">
        <f t="shared" si="22"/>
        <v>0</v>
      </c>
      <c r="AP34" s="222">
        <f t="shared" si="3"/>
        <v>0</v>
      </c>
      <c r="AQ34" s="227">
        <f t="shared" si="4"/>
        <v>0</v>
      </c>
      <c r="AV34" s="111" t="e">
        <f t="shared" si="16"/>
        <v>#DIV/0!</v>
      </c>
      <c r="AW34" s="111" t="e">
        <f t="shared" si="17"/>
        <v>#DIV/0!</v>
      </c>
    </row>
    <row r="35" spans="1:49" s="7" customFormat="1" ht="16.5" customHeight="1">
      <c r="A35" s="65">
        <f t="shared" si="5"/>
        <v>2036</v>
      </c>
      <c r="B35" s="154">
        <v>0</v>
      </c>
      <c r="C35" s="155">
        <v>0</v>
      </c>
      <c r="D35" s="154">
        <v>0</v>
      </c>
      <c r="E35" s="190">
        <f t="shared" si="6"/>
        <v>0</v>
      </c>
      <c r="F35" s="193">
        <f t="shared" si="7"/>
        <v>0</v>
      </c>
      <c r="G35" s="191" t="str">
        <f t="shared" si="8"/>
        <v/>
      </c>
      <c r="H35" s="191" t="str">
        <f t="shared" si="9"/>
        <v/>
      </c>
      <c r="I35" s="191">
        <f t="shared" si="10"/>
        <v>0</v>
      </c>
      <c r="J35" s="192" t="str">
        <f t="shared" si="11"/>
        <v/>
      </c>
      <c r="K35" s="85">
        <v>0</v>
      </c>
      <c r="L35" s="85">
        <v>0</v>
      </c>
      <c r="M35" s="193">
        <f t="shared" si="18"/>
        <v>0</v>
      </c>
      <c r="N35" s="85">
        <v>0</v>
      </c>
      <c r="O35" s="85">
        <v>0</v>
      </c>
      <c r="P35" s="86">
        <f t="shared" si="19"/>
        <v>0</v>
      </c>
      <c r="Q35" s="87">
        <v>0</v>
      </c>
      <c r="R35" s="88">
        <v>0</v>
      </c>
      <c r="S35" s="87">
        <v>0</v>
      </c>
      <c r="T35" s="160">
        <v>0</v>
      </c>
      <c r="U35" s="87">
        <v>0</v>
      </c>
      <c r="V35" s="88">
        <v>0</v>
      </c>
      <c r="W35" s="198">
        <f t="shared" si="12"/>
        <v>0</v>
      </c>
      <c r="X35" s="87">
        <v>0</v>
      </c>
      <c r="Y35" s="87">
        <v>0</v>
      </c>
      <c r="Z35" s="87">
        <v>0</v>
      </c>
      <c r="AA35" s="87">
        <v>0</v>
      </c>
      <c r="AB35" s="87">
        <v>0</v>
      </c>
      <c r="AC35" s="87">
        <v>0</v>
      </c>
      <c r="AD35" s="87">
        <v>0</v>
      </c>
      <c r="AE35" s="198">
        <f t="shared" si="13"/>
        <v>0</v>
      </c>
      <c r="AF35" s="198">
        <f t="shared" si="14"/>
        <v>0</v>
      </c>
      <c r="AG35" s="87">
        <v>0</v>
      </c>
      <c r="AI35" s="222">
        <f t="shared" si="20"/>
        <v>0</v>
      </c>
      <c r="AJ35" s="227">
        <f t="shared" si="0"/>
        <v>0</v>
      </c>
      <c r="AK35" s="226">
        <f t="shared" si="1"/>
        <v>0.01</v>
      </c>
      <c r="AL35" s="227">
        <f t="shared" si="21"/>
        <v>0</v>
      </c>
      <c r="AM35" s="224">
        <f t="shared" si="15"/>
        <v>0.25</v>
      </c>
      <c r="AN35" s="227">
        <f t="shared" si="2"/>
        <v>0</v>
      </c>
      <c r="AO35" s="227">
        <f t="shared" si="22"/>
        <v>0</v>
      </c>
      <c r="AP35" s="222">
        <f t="shared" si="3"/>
        <v>0</v>
      </c>
      <c r="AQ35" s="227">
        <f t="shared" si="4"/>
        <v>0</v>
      </c>
      <c r="AV35" s="111" t="e">
        <f t="shared" si="16"/>
        <v>#DIV/0!</v>
      </c>
      <c r="AW35" s="111" t="e">
        <f t="shared" si="17"/>
        <v>#DIV/0!</v>
      </c>
    </row>
    <row r="36" spans="1:49" s="7" customFormat="1" ht="16.5" customHeight="1">
      <c r="A36" s="65">
        <f t="shared" si="5"/>
        <v>2037</v>
      </c>
      <c r="B36" s="154">
        <v>0</v>
      </c>
      <c r="C36" s="155">
        <v>0</v>
      </c>
      <c r="D36" s="154">
        <v>0</v>
      </c>
      <c r="E36" s="190">
        <f t="shared" si="6"/>
        <v>0</v>
      </c>
      <c r="F36" s="193">
        <f t="shared" si="7"/>
        <v>0</v>
      </c>
      <c r="G36" s="191" t="str">
        <f t="shared" si="8"/>
        <v/>
      </c>
      <c r="H36" s="191" t="str">
        <f t="shared" si="9"/>
        <v/>
      </c>
      <c r="I36" s="191">
        <f t="shared" si="10"/>
        <v>0</v>
      </c>
      <c r="J36" s="192" t="str">
        <f t="shared" si="11"/>
        <v/>
      </c>
      <c r="K36" s="85">
        <v>0</v>
      </c>
      <c r="L36" s="85">
        <v>0</v>
      </c>
      <c r="M36" s="193">
        <f t="shared" si="18"/>
        <v>0</v>
      </c>
      <c r="N36" s="85">
        <v>0</v>
      </c>
      <c r="O36" s="85">
        <v>0</v>
      </c>
      <c r="P36" s="86">
        <f t="shared" si="19"/>
        <v>0</v>
      </c>
      <c r="Q36" s="87">
        <v>0</v>
      </c>
      <c r="R36" s="88">
        <v>0</v>
      </c>
      <c r="S36" s="87">
        <v>0</v>
      </c>
      <c r="T36" s="160">
        <v>0</v>
      </c>
      <c r="U36" s="87">
        <v>0</v>
      </c>
      <c r="V36" s="88">
        <v>0</v>
      </c>
      <c r="W36" s="198">
        <f t="shared" si="12"/>
        <v>0</v>
      </c>
      <c r="X36" s="87">
        <v>0</v>
      </c>
      <c r="Y36" s="87">
        <v>0</v>
      </c>
      <c r="Z36" s="87">
        <v>0</v>
      </c>
      <c r="AA36" s="87">
        <v>0</v>
      </c>
      <c r="AB36" s="87">
        <v>0</v>
      </c>
      <c r="AC36" s="87">
        <v>0</v>
      </c>
      <c r="AD36" s="87">
        <v>0</v>
      </c>
      <c r="AE36" s="198">
        <f t="shared" si="13"/>
        <v>0</v>
      </c>
      <c r="AF36" s="198">
        <f t="shared" si="14"/>
        <v>0</v>
      </c>
      <c r="AG36" s="87">
        <v>0</v>
      </c>
      <c r="AI36" s="222">
        <f t="shared" si="20"/>
        <v>0</v>
      </c>
      <c r="AJ36" s="227">
        <f t="shared" si="0"/>
        <v>0</v>
      </c>
      <c r="AK36" s="226">
        <f t="shared" si="1"/>
        <v>0.01</v>
      </c>
      <c r="AL36" s="227">
        <f t="shared" si="21"/>
        <v>0</v>
      </c>
      <c r="AM36" s="224">
        <f t="shared" si="15"/>
        <v>0.25</v>
      </c>
      <c r="AN36" s="227">
        <f t="shared" si="2"/>
        <v>0</v>
      </c>
      <c r="AO36" s="227">
        <f t="shared" si="22"/>
        <v>0</v>
      </c>
      <c r="AP36" s="222">
        <f t="shared" si="3"/>
        <v>0</v>
      </c>
      <c r="AQ36" s="227">
        <f t="shared" si="4"/>
        <v>0</v>
      </c>
      <c r="AV36" s="111" t="e">
        <f t="shared" si="16"/>
        <v>#DIV/0!</v>
      </c>
      <c r="AW36" s="111" t="e">
        <f t="shared" si="17"/>
        <v>#DIV/0!</v>
      </c>
    </row>
    <row r="37" spans="1:49" s="7" customFormat="1" ht="16.5" customHeight="1">
      <c r="A37" s="65">
        <f t="shared" si="5"/>
        <v>2038</v>
      </c>
      <c r="B37" s="154">
        <v>0</v>
      </c>
      <c r="C37" s="155">
        <v>0</v>
      </c>
      <c r="D37" s="154">
        <v>0</v>
      </c>
      <c r="E37" s="190">
        <f t="shared" si="6"/>
        <v>0</v>
      </c>
      <c r="F37" s="193">
        <f t="shared" si="7"/>
        <v>0</v>
      </c>
      <c r="G37" s="191" t="str">
        <f t="shared" si="8"/>
        <v/>
      </c>
      <c r="H37" s="191" t="str">
        <f t="shared" si="9"/>
        <v/>
      </c>
      <c r="I37" s="191">
        <f t="shared" si="10"/>
        <v>0</v>
      </c>
      <c r="J37" s="192" t="str">
        <f t="shared" si="11"/>
        <v/>
      </c>
      <c r="K37" s="85">
        <v>0</v>
      </c>
      <c r="L37" s="85">
        <v>0</v>
      </c>
      <c r="M37" s="193">
        <f t="shared" si="18"/>
        <v>0</v>
      </c>
      <c r="N37" s="85">
        <v>0</v>
      </c>
      <c r="O37" s="85">
        <v>0</v>
      </c>
      <c r="P37" s="86">
        <f t="shared" si="19"/>
        <v>0</v>
      </c>
      <c r="Q37" s="87">
        <v>0</v>
      </c>
      <c r="R37" s="88">
        <v>0</v>
      </c>
      <c r="S37" s="87">
        <v>0</v>
      </c>
      <c r="T37" s="160">
        <v>0</v>
      </c>
      <c r="U37" s="87">
        <v>0</v>
      </c>
      <c r="V37" s="88">
        <v>0</v>
      </c>
      <c r="W37" s="198">
        <f t="shared" si="12"/>
        <v>0</v>
      </c>
      <c r="X37" s="87">
        <v>0</v>
      </c>
      <c r="Y37" s="87">
        <v>0</v>
      </c>
      <c r="Z37" s="87">
        <v>0</v>
      </c>
      <c r="AA37" s="87">
        <v>0</v>
      </c>
      <c r="AB37" s="87">
        <v>0</v>
      </c>
      <c r="AC37" s="87">
        <v>0</v>
      </c>
      <c r="AD37" s="87">
        <v>0</v>
      </c>
      <c r="AE37" s="198">
        <f t="shared" si="13"/>
        <v>0</v>
      </c>
      <c r="AF37" s="198">
        <f t="shared" si="14"/>
        <v>0</v>
      </c>
      <c r="AG37" s="87">
        <v>0</v>
      </c>
      <c r="AI37" s="222">
        <f t="shared" si="20"/>
        <v>0</v>
      </c>
      <c r="AJ37" s="227">
        <f t="shared" si="0"/>
        <v>0</v>
      </c>
      <c r="AK37" s="226">
        <f t="shared" si="1"/>
        <v>0.01</v>
      </c>
      <c r="AL37" s="227">
        <f t="shared" si="21"/>
        <v>0</v>
      </c>
      <c r="AM37" s="224">
        <f t="shared" si="15"/>
        <v>0.25</v>
      </c>
      <c r="AN37" s="227">
        <f t="shared" si="2"/>
        <v>0</v>
      </c>
      <c r="AO37" s="227">
        <f t="shared" si="22"/>
        <v>0</v>
      </c>
      <c r="AP37" s="222">
        <f t="shared" si="3"/>
        <v>0</v>
      </c>
      <c r="AQ37" s="227">
        <f t="shared" si="4"/>
        <v>0</v>
      </c>
      <c r="AV37" s="111" t="e">
        <f t="shared" si="16"/>
        <v>#DIV/0!</v>
      </c>
      <c r="AW37" s="111" t="e">
        <f t="shared" si="17"/>
        <v>#DIV/0!</v>
      </c>
    </row>
    <row r="38" spans="1:49" s="7" customFormat="1" ht="16.5" customHeight="1">
      <c r="A38" s="65">
        <f t="shared" si="5"/>
        <v>2039</v>
      </c>
      <c r="B38" s="154">
        <v>0</v>
      </c>
      <c r="C38" s="155">
        <v>0</v>
      </c>
      <c r="D38" s="154">
        <v>0</v>
      </c>
      <c r="E38" s="190">
        <f t="shared" si="6"/>
        <v>0</v>
      </c>
      <c r="F38" s="193">
        <f t="shared" si="7"/>
        <v>0</v>
      </c>
      <c r="G38" s="191" t="str">
        <f t="shared" si="8"/>
        <v/>
      </c>
      <c r="H38" s="191" t="str">
        <f t="shared" si="9"/>
        <v/>
      </c>
      <c r="I38" s="191">
        <f t="shared" si="10"/>
        <v>0</v>
      </c>
      <c r="J38" s="192" t="str">
        <f t="shared" si="11"/>
        <v/>
      </c>
      <c r="K38" s="85">
        <v>0</v>
      </c>
      <c r="L38" s="85">
        <v>0</v>
      </c>
      <c r="M38" s="193">
        <f t="shared" si="18"/>
        <v>0</v>
      </c>
      <c r="N38" s="85">
        <v>0</v>
      </c>
      <c r="O38" s="85">
        <v>0</v>
      </c>
      <c r="P38" s="86">
        <f t="shared" si="19"/>
        <v>0</v>
      </c>
      <c r="Q38" s="87">
        <v>0</v>
      </c>
      <c r="R38" s="88">
        <v>0</v>
      </c>
      <c r="S38" s="87">
        <v>0</v>
      </c>
      <c r="T38" s="160">
        <v>0</v>
      </c>
      <c r="U38" s="87">
        <v>0</v>
      </c>
      <c r="V38" s="88">
        <v>0</v>
      </c>
      <c r="W38" s="198">
        <f t="shared" si="12"/>
        <v>0</v>
      </c>
      <c r="X38" s="87">
        <v>0</v>
      </c>
      <c r="Y38" s="87">
        <v>0</v>
      </c>
      <c r="Z38" s="87">
        <v>0</v>
      </c>
      <c r="AA38" s="87">
        <v>0</v>
      </c>
      <c r="AB38" s="87">
        <v>0</v>
      </c>
      <c r="AC38" s="87">
        <v>0</v>
      </c>
      <c r="AD38" s="87">
        <v>0</v>
      </c>
      <c r="AE38" s="198">
        <f t="shared" si="13"/>
        <v>0</v>
      </c>
      <c r="AF38" s="198">
        <f t="shared" si="14"/>
        <v>0</v>
      </c>
      <c r="AG38" s="87">
        <v>0</v>
      </c>
      <c r="AI38" s="222">
        <f t="shared" si="20"/>
        <v>0</v>
      </c>
      <c r="AJ38" s="227">
        <f t="shared" si="0"/>
        <v>0</v>
      </c>
      <c r="AK38" s="226">
        <f t="shared" si="1"/>
        <v>0.01</v>
      </c>
      <c r="AL38" s="227">
        <f t="shared" si="21"/>
        <v>0</v>
      </c>
      <c r="AM38" s="224">
        <f t="shared" si="15"/>
        <v>0.25</v>
      </c>
      <c r="AN38" s="227">
        <f t="shared" si="2"/>
        <v>0</v>
      </c>
      <c r="AO38" s="227">
        <f t="shared" si="22"/>
        <v>0</v>
      </c>
      <c r="AP38" s="222">
        <f t="shared" si="3"/>
        <v>0</v>
      </c>
      <c r="AQ38" s="227">
        <f t="shared" si="4"/>
        <v>0</v>
      </c>
      <c r="AV38" s="111" t="e">
        <f t="shared" si="16"/>
        <v>#DIV/0!</v>
      </c>
      <c r="AW38" s="111" t="e">
        <f t="shared" si="17"/>
        <v>#DIV/0!</v>
      </c>
    </row>
    <row r="39" spans="1:49" s="7" customFormat="1" ht="16.5" customHeight="1">
      <c r="A39" s="65">
        <f t="shared" si="5"/>
        <v>2040</v>
      </c>
      <c r="B39" s="154">
        <v>0</v>
      </c>
      <c r="C39" s="155">
        <v>0</v>
      </c>
      <c r="D39" s="154">
        <v>0</v>
      </c>
      <c r="E39" s="190">
        <f t="shared" si="6"/>
        <v>0</v>
      </c>
      <c r="F39" s="193">
        <f t="shared" si="7"/>
        <v>0</v>
      </c>
      <c r="G39" s="191" t="str">
        <f t="shared" si="8"/>
        <v/>
      </c>
      <c r="H39" s="191" t="str">
        <f t="shared" si="9"/>
        <v/>
      </c>
      <c r="I39" s="191">
        <f t="shared" si="10"/>
        <v>0</v>
      </c>
      <c r="J39" s="192" t="str">
        <f t="shared" si="11"/>
        <v/>
      </c>
      <c r="K39" s="85">
        <v>0</v>
      </c>
      <c r="L39" s="85">
        <v>0</v>
      </c>
      <c r="M39" s="193">
        <f t="shared" si="18"/>
        <v>0</v>
      </c>
      <c r="N39" s="85">
        <v>0</v>
      </c>
      <c r="O39" s="85">
        <v>0</v>
      </c>
      <c r="P39" s="86">
        <f t="shared" si="19"/>
        <v>0</v>
      </c>
      <c r="Q39" s="87">
        <v>0</v>
      </c>
      <c r="R39" s="88">
        <v>0</v>
      </c>
      <c r="S39" s="87">
        <v>0</v>
      </c>
      <c r="T39" s="160">
        <v>0</v>
      </c>
      <c r="U39" s="87">
        <v>0</v>
      </c>
      <c r="V39" s="88">
        <v>0</v>
      </c>
      <c r="W39" s="198">
        <f t="shared" si="12"/>
        <v>0</v>
      </c>
      <c r="X39" s="87">
        <v>0</v>
      </c>
      <c r="Y39" s="87">
        <v>0</v>
      </c>
      <c r="Z39" s="87">
        <v>0</v>
      </c>
      <c r="AA39" s="87">
        <v>0</v>
      </c>
      <c r="AB39" s="87">
        <v>0</v>
      </c>
      <c r="AC39" s="87">
        <v>0</v>
      </c>
      <c r="AD39" s="87">
        <v>0</v>
      </c>
      <c r="AE39" s="198">
        <f t="shared" si="13"/>
        <v>0</v>
      </c>
      <c r="AF39" s="198">
        <f t="shared" si="14"/>
        <v>0</v>
      </c>
      <c r="AG39" s="87">
        <v>0</v>
      </c>
      <c r="AI39" s="222">
        <f t="shared" si="20"/>
        <v>0</v>
      </c>
      <c r="AJ39" s="227">
        <f t="shared" si="0"/>
        <v>0</v>
      </c>
      <c r="AK39" s="226">
        <f t="shared" si="1"/>
        <v>0.01</v>
      </c>
      <c r="AL39" s="227">
        <f t="shared" si="21"/>
        <v>0</v>
      </c>
      <c r="AM39" s="224">
        <f t="shared" si="15"/>
        <v>0.25</v>
      </c>
      <c r="AN39" s="227">
        <f t="shared" si="2"/>
        <v>0</v>
      </c>
      <c r="AO39" s="227">
        <f t="shared" si="22"/>
        <v>0</v>
      </c>
      <c r="AP39" s="222">
        <f t="shared" si="3"/>
        <v>0</v>
      </c>
      <c r="AQ39" s="227">
        <f t="shared" si="4"/>
        <v>0</v>
      </c>
      <c r="AV39" s="111" t="e">
        <f t="shared" si="16"/>
        <v>#DIV/0!</v>
      </c>
      <c r="AW39" s="111" t="e">
        <f t="shared" si="17"/>
        <v>#DIV/0!</v>
      </c>
    </row>
    <row r="40" spans="1:49" s="7" customFormat="1" ht="16.5" customHeight="1">
      <c r="A40" s="65">
        <f t="shared" si="5"/>
        <v>2041</v>
      </c>
      <c r="B40" s="154">
        <v>0</v>
      </c>
      <c r="C40" s="155">
        <v>0</v>
      </c>
      <c r="D40" s="154">
        <v>0</v>
      </c>
      <c r="E40" s="190">
        <f t="shared" si="6"/>
        <v>0</v>
      </c>
      <c r="F40" s="193">
        <f t="shared" si="7"/>
        <v>0</v>
      </c>
      <c r="G40" s="191" t="str">
        <f t="shared" si="8"/>
        <v/>
      </c>
      <c r="H40" s="191" t="str">
        <f t="shared" si="9"/>
        <v/>
      </c>
      <c r="I40" s="191">
        <f t="shared" si="10"/>
        <v>0</v>
      </c>
      <c r="J40" s="192" t="str">
        <f t="shared" si="11"/>
        <v/>
      </c>
      <c r="K40" s="85">
        <v>0</v>
      </c>
      <c r="L40" s="85">
        <v>0</v>
      </c>
      <c r="M40" s="193">
        <f t="shared" si="18"/>
        <v>0</v>
      </c>
      <c r="N40" s="85">
        <v>0</v>
      </c>
      <c r="O40" s="85">
        <v>0</v>
      </c>
      <c r="P40" s="86">
        <f t="shared" si="19"/>
        <v>0</v>
      </c>
      <c r="Q40" s="87">
        <v>0</v>
      </c>
      <c r="R40" s="88">
        <v>0</v>
      </c>
      <c r="S40" s="87">
        <v>0</v>
      </c>
      <c r="T40" s="160">
        <v>0</v>
      </c>
      <c r="U40" s="87">
        <v>0</v>
      </c>
      <c r="V40" s="88">
        <v>0</v>
      </c>
      <c r="W40" s="198">
        <f t="shared" si="12"/>
        <v>0</v>
      </c>
      <c r="X40" s="87">
        <v>0</v>
      </c>
      <c r="Y40" s="87">
        <v>0</v>
      </c>
      <c r="Z40" s="87">
        <v>0</v>
      </c>
      <c r="AA40" s="87">
        <v>0</v>
      </c>
      <c r="AB40" s="87">
        <v>0</v>
      </c>
      <c r="AC40" s="87">
        <v>0</v>
      </c>
      <c r="AD40" s="87">
        <v>0</v>
      </c>
      <c r="AE40" s="198">
        <f t="shared" si="13"/>
        <v>0</v>
      </c>
      <c r="AF40" s="198">
        <f t="shared" si="14"/>
        <v>0</v>
      </c>
      <c r="AG40" s="87">
        <v>0</v>
      </c>
      <c r="AI40" s="222">
        <f t="shared" si="20"/>
        <v>0</v>
      </c>
      <c r="AJ40" s="227">
        <f t="shared" si="0"/>
        <v>0</v>
      </c>
      <c r="AK40" s="226">
        <f t="shared" si="1"/>
        <v>0.01</v>
      </c>
      <c r="AL40" s="227">
        <f t="shared" si="21"/>
        <v>0</v>
      </c>
      <c r="AM40" s="224">
        <f t="shared" si="15"/>
        <v>0.25</v>
      </c>
      <c r="AN40" s="227">
        <f t="shared" si="2"/>
        <v>0</v>
      </c>
      <c r="AO40" s="227">
        <f t="shared" si="22"/>
        <v>0</v>
      </c>
      <c r="AP40" s="222">
        <f t="shared" si="3"/>
        <v>0</v>
      </c>
      <c r="AQ40" s="227">
        <f t="shared" si="4"/>
        <v>0</v>
      </c>
      <c r="AV40" s="111" t="e">
        <f t="shared" si="16"/>
        <v>#DIV/0!</v>
      </c>
      <c r="AW40" s="111" t="e">
        <f t="shared" si="17"/>
        <v>#DIV/0!</v>
      </c>
    </row>
    <row r="41" spans="1:49" s="7" customFormat="1" ht="16.5" customHeight="1">
      <c r="A41" s="65">
        <f t="shared" si="5"/>
        <v>2042</v>
      </c>
      <c r="B41" s="154">
        <v>0</v>
      </c>
      <c r="C41" s="155">
        <v>0</v>
      </c>
      <c r="D41" s="154">
        <v>0</v>
      </c>
      <c r="E41" s="190">
        <f t="shared" si="6"/>
        <v>0</v>
      </c>
      <c r="F41" s="193">
        <f t="shared" si="7"/>
        <v>0</v>
      </c>
      <c r="G41" s="191" t="str">
        <f t="shared" si="8"/>
        <v/>
      </c>
      <c r="H41" s="191" t="str">
        <f t="shared" si="9"/>
        <v/>
      </c>
      <c r="I41" s="191">
        <f t="shared" si="10"/>
        <v>0</v>
      </c>
      <c r="J41" s="192" t="str">
        <f t="shared" si="11"/>
        <v/>
      </c>
      <c r="K41" s="85">
        <v>0</v>
      </c>
      <c r="L41" s="85">
        <v>0</v>
      </c>
      <c r="M41" s="193">
        <f t="shared" si="18"/>
        <v>0</v>
      </c>
      <c r="N41" s="85">
        <v>0</v>
      </c>
      <c r="O41" s="85">
        <v>0</v>
      </c>
      <c r="P41" s="86">
        <f t="shared" si="19"/>
        <v>0</v>
      </c>
      <c r="Q41" s="87">
        <v>0</v>
      </c>
      <c r="R41" s="88">
        <v>0</v>
      </c>
      <c r="S41" s="87">
        <v>0</v>
      </c>
      <c r="T41" s="160">
        <v>0</v>
      </c>
      <c r="U41" s="87">
        <v>0</v>
      </c>
      <c r="V41" s="88">
        <v>0</v>
      </c>
      <c r="W41" s="198">
        <f t="shared" si="12"/>
        <v>0</v>
      </c>
      <c r="X41" s="87">
        <v>0</v>
      </c>
      <c r="Y41" s="87">
        <v>0</v>
      </c>
      <c r="Z41" s="87">
        <v>0</v>
      </c>
      <c r="AA41" s="87">
        <v>0</v>
      </c>
      <c r="AB41" s="87">
        <v>0</v>
      </c>
      <c r="AC41" s="87">
        <v>0</v>
      </c>
      <c r="AD41" s="87">
        <v>0</v>
      </c>
      <c r="AE41" s="198">
        <f t="shared" si="13"/>
        <v>0</v>
      </c>
      <c r="AF41" s="198">
        <f t="shared" si="14"/>
        <v>0</v>
      </c>
      <c r="AG41" s="87">
        <v>0</v>
      </c>
      <c r="AI41" s="222">
        <f t="shared" si="20"/>
        <v>0</v>
      </c>
      <c r="AJ41" s="227">
        <f t="shared" si="0"/>
        <v>0</v>
      </c>
      <c r="AK41" s="226">
        <f t="shared" si="1"/>
        <v>0.01</v>
      </c>
      <c r="AL41" s="227">
        <f t="shared" si="21"/>
        <v>0</v>
      </c>
      <c r="AM41" s="224">
        <f t="shared" si="15"/>
        <v>0.25</v>
      </c>
      <c r="AN41" s="227">
        <f t="shared" si="2"/>
        <v>0</v>
      </c>
      <c r="AO41" s="227">
        <f t="shared" si="22"/>
        <v>0</v>
      </c>
      <c r="AP41" s="222">
        <f t="shared" si="3"/>
        <v>0</v>
      </c>
      <c r="AQ41" s="227">
        <f t="shared" si="4"/>
        <v>0</v>
      </c>
      <c r="AV41" s="111" t="e">
        <f t="shared" si="16"/>
        <v>#DIV/0!</v>
      </c>
      <c r="AW41" s="111" t="e">
        <f t="shared" si="17"/>
        <v>#DIV/0!</v>
      </c>
    </row>
    <row r="42" spans="1:49" s="7" customFormat="1" ht="16.5" customHeight="1">
      <c r="A42" s="65">
        <f t="shared" si="5"/>
        <v>2043</v>
      </c>
      <c r="B42" s="154">
        <v>0</v>
      </c>
      <c r="C42" s="155">
        <v>0</v>
      </c>
      <c r="D42" s="154">
        <v>0</v>
      </c>
      <c r="E42" s="190">
        <f t="shared" si="6"/>
        <v>0</v>
      </c>
      <c r="F42" s="193">
        <f t="shared" si="7"/>
        <v>0</v>
      </c>
      <c r="G42" s="191" t="str">
        <f t="shared" si="8"/>
        <v/>
      </c>
      <c r="H42" s="191" t="str">
        <f t="shared" si="9"/>
        <v/>
      </c>
      <c r="I42" s="191">
        <f t="shared" si="10"/>
        <v>0</v>
      </c>
      <c r="J42" s="192" t="str">
        <f t="shared" si="11"/>
        <v/>
      </c>
      <c r="K42" s="85">
        <v>0</v>
      </c>
      <c r="L42" s="85">
        <v>0</v>
      </c>
      <c r="M42" s="193">
        <f t="shared" si="18"/>
        <v>0</v>
      </c>
      <c r="N42" s="85">
        <v>0</v>
      </c>
      <c r="O42" s="85">
        <v>0</v>
      </c>
      <c r="P42" s="86">
        <f t="shared" si="19"/>
        <v>0</v>
      </c>
      <c r="Q42" s="87">
        <v>0</v>
      </c>
      <c r="R42" s="88">
        <v>0</v>
      </c>
      <c r="S42" s="87">
        <v>0</v>
      </c>
      <c r="T42" s="160">
        <v>0</v>
      </c>
      <c r="U42" s="87">
        <v>0</v>
      </c>
      <c r="V42" s="88">
        <v>0</v>
      </c>
      <c r="W42" s="198">
        <f t="shared" si="12"/>
        <v>0</v>
      </c>
      <c r="X42" s="87">
        <v>0</v>
      </c>
      <c r="Y42" s="87">
        <v>0</v>
      </c>
      <c r="Z42" s="87">
        <v>0</v>
      </c>
      <c r="AA42" s="87">
        <v>0</v>
      </c>
      <c r="AB42" s="87">
        <v>0</v>
      </c>
      <c r="AC42" s="87">
        <v>0</v>
      </c>
      <c r="AD42" s="87">
        <v>0</v>
      </c>
      <c r="AE42" s="198">
        <f t="shared" si="13"/>
        <v>0</v>
      </c>
      <c r="AF42" s="198">
        <f t="shared" si="14"/>
        <v>0</v>
      </c>
      <c r="AG42" s="87">
        <v>0</v>
      </c>
      <c r="AI42" s="222">
        <f t="shared" si="20"/>
        <v>0</v>
      </c>
      <c r="AJ42" s="227">
        <f t="shared" si="0"/>
        <v>0</v>
      </c>
      <c r="AK42" s="226">
        <f t="shared" si="1"/>
        <v>0.01</v>
      </c>
      <c r="AL42" s="227">
        <f t="shared" si="21"/>
        <v>0</v>
      </c>
      <c r="AM42" s="224">
        <f t="shared" si="15"/>
        <v>0.25</v>
      </c>
      <c r="AN42" s="227">
        <f t="shared" si="2"/>
        <v>0</v>
      </c>
      <c r="AO42" s="227">
        <f t="shared" si="22"/>
        <v>0</v>
      </c>
      <c r="AP42" s="222">
        <f t="shared" si="3"/>
        <v>0</v>
      </c>
      <c r="AQ42" s="227">
        <f t="shared" si="4"/>
        <v>0</v>
      </c>
      <c r="AV42" s="111" t="e">
        <f t="shared" si="16"/>
        <v>#DIV/0!</v>
      </c>
      <c r="AW42" s="111" t="e">
        <f t="shared" si="17"/>
        <v>#DIV/0!</v>
      </c>
    </row>
    <row r="43" spans="1:49" s="7" customFormat="1" ht="16.5" customHeight="1">
      <c r="A43" s="65">
        <f t="shared" si="5"/>
        <v>2044</v>
      </c>
      <c r="B43" s="154">
        <v>0</v>
      </c>
      <c r="C43" s="155">
        <v>0</v>
      </c>
      <c r="D43" s="154">
        <v>0</v>
      </c>
      <c r="E43" s="190">
        <f t="shared" si="6"/>
        <v>0</v>
      </c>
      <c r="F43" s="193">
        <f t="shared" si="7"/>
        <v>0</v>
      </c>
      <c r="G43" s="191" t="str">
        <f t="shared" si="8"/>
        <v/>
      </c>
      <c r="H43" s="191" t="str">
        <f t="shared" si="9"/>
        <v/>
      </c>
      <c r="I43" s="191">
        <f t="shared" si="10"/>
        <v>0</v>
      </c>
      <c r="J43" s="192" t="str">
        <f t="shared" si="11"/>
        <v/>
      </c>
      <c r="K43" s="85">
        <v>0</v>
      </c>
      <c r="L43" s="85">
        <v>0</v>
      </c>
      <c r="M43" s="193">
        <f t="shared" si="18"/>
        <v>0</v>
      </c>
      <c r="N43" s="85">
        <v>0</v>
      </c>
      <c r="O43" s="85">
        <v>0</v>
      </c>
      <c r="P43" s="86">
        <f t="shared" si="19"/>
        <v>0</v>
      </c>
      <c r="Q43" s="87">
        <v>0</v>
      </c>
      <c r="R43" s="88">
        <v>0</v>
      </c>
      <c r="S43" s="87">
        <v>0</v>
      </c>
      <c r="T43" s="160">
        <v>0</v>
      </c>
      <c r="U43" s="87">
        <v>0</v>
      </c>
      <c r="V43" s="88">
        <v>0</v>
      </c>
      <c r="W43" s="198">
        <f t="shared" si="12"/>
        <v>0</v>
      </c>
      <c r="X43" s="87">
        <v>0</v>
      </c>
      <c r="Y43" s="87">
        <v>0</v>
      </c>
      <c r="Z43" s="87">
        <v>0</v>
      </c>
      <c r="AA43" s="87">
        <v>0</v>
      </c>
      <c r="AB43" s="87">
        <v>0</v>
      </c>
      <c r="AC43" s="87">
        <v>0</v>
      </c>
      <c r="AD43" s="87">
        <v>0</v>
      </c>
      <c r="AE43" s="198">
        <f t="shared" si="13"/>
        <v>0</v>
      </c>
      <c r="AF43" s="198">
        <f t="shared" si="14"/>
        <v>0</v>
      </c>
      <c r="AG43" s="87">
        <v>0</v>
      </c>
      <c r="AI43" s="222">
        <f t="shared" si="20"/>
        <v>0</v>
      </c>
      <c r="AJ43" s="227">
        <f t="shared" si="0"/>
        <v>0</v>
      </c>
      <c r="AK43" s="226">
        <f t="shared" si="1"/>
        <v>0.01</v>
      </c>
      <c r="AL43" s="227">
        <f t="shared" si="21"/>
        <v>0</v>
      </c>
      <c r="AM43" s="224">
        <f t="shared" si="15"/>
        <v>0.25</v>
      </c>
      <c r="AN43" s="227">
        <f t="shared" si="2"/>
        <v>0</v>
      </c>
      <c r="AO43" s="227">
        <f t="shared" si="22"/>
        <v>0</v>
      </c>
      <c r="AP43" s="222">
        <f t="shared" si="3"/>
        <v>0</v>
      </c>
      <c r="AQ43" s="227">
        <f t="shared" si="4"/>
        <v>0</v>
      </c>
      <c r="AV43" s="111" t="e">
        <f t="shared" si="16"/>
        <v>#DIV/0!</v>
      </c>
      <c r="AW43" s="111" t="e">
        <f t="shared" si="17"/>
        <v>#DIV/0!</v>
      </c>
    </row>
    <row r="44" spans="1:49" s="7" customFormat="1" ht="16.5" customHeight="1">
      <c r="A44" s="65">
        <f t="shared" si="5"/>
        <v>2045</v>
      </c>
      <c r="B44" s="154">
        <v>0</v>
      </c>
      <c r="C44" s="155">
        <v>0</v>
      </c>
      <c r="D44" s="154">
        <v>0</v>
      </c>
      <c r="E44" s="190">
        <f t="shared" si="6"/>
        <v>0</v>
      </c>
      <c r="F44" s="193">
        <f t="shared" si="7"/>
        <v>0</v>
      </c>
      <c r="G44" s="191" t="str">
        <f t="shared" si="8"/>
        <v/>
      </c>
      <c r="H44" s="191" t="str">
        <f t="shared" si="9"/>
        <v/>
      </c>
      <c r="I44" s="191">
        <f t="shared" si="10"/>
        <v>0</v>
      </c>
      <c r="J44" s="192" t="str">
        <f t="shared" si="11"/>
        <v/>
      </c>
      <c r="K44" s="85">
        <v>0</v>
      </c>
      <c r="L44" s="85">
        <v>0</v>
      </c>
      <c r="M44" s="193">
        <f t="shared" si="18"/>
        <v>0</v>
      </c>
      <c r="N44" s="85">
        <v>0</v>
      </c>
      <c r="O44" s="85">
        <v>0</v>
      </c>
      <c r="P44" s="86">
        <f t="shared" si="19"/>
        <v>0</v>
      </c>
      <c r="Q44" s="87">
        <v>0</v>
      </c>
      <c r="R44" s="88">
        <v>0</v>
      </c>
      <c r="S44" s="87">
        <v>0</v>
      </c>
      <c r="T44" s="160">
        <v>0</v>
      </c>
      <c r="U44" s="87">
        <v>0</v>
      </c>
      <c r="V44" s="88">
        <v>0</v>
      </c>
      <c r="W44" s="198">
        <f t="shared" si="12"/>
        <v>0</v>
      </c>
      <c r="X44" s="87">
        <v>0</v>
      </c>
      <c r="Y44" s="87">
        <v>0</v>
      </c>
      <c r="Z44" s="87">
        <v>0</v>
      </c>
      <c r="AA44" s="87">
        <v>0</v>
      </c>
      <c r="AB44" s="87">
        <v>0</v>
      </c>
      <c r="AC44" s="87">
        <v>0</v>
      </c>
      <c r="AD44" s="87">
        <v>0</v>
      </c>
      <c r="AE44" s="198">
        <f t="shared" si="13"/>
        <v>0</v>
      </c>
      <c r="AF44" s="198">
        <f t="shared" si="14"/>
        <v>0</v>
      </c>
      <c r="AG44" s="87">
        <v>0</v>
      </c>
      <c r="AI44" s="222">
        <f t="shared" si="20"/>
        <v>0</v>
      </c>
      <c r="AJ44" s="227">
        <f t="shared" si="0"/>
        <v>0</v>
      </c>
      <c r="AK44" s="226">
        <f t="shared" si="1"/>
        <v>0.01</v>
      </c>
      <c r="AL44" s="227">
        <f t="shared" si="21"/>
        <v>0</v>
      </c>
      <c r="AM44" s="224">
        <f t="shared" si="15"/>
        <v>0.25</v>
      </c>
      <c r="AN44" s="227">
        <f t="shared" si="2"/>
        <v>0</v>
      </c>
      <c r="AO44" s="227">
        <f t="shared" si="22"/>
        <v>0</v>
      </c>
      <c r="AP44" s="222">
        <f t="shared" si="3"/>
        <v>0</v>
      </c>
      <c r="AQ44" s="227">
        <f t="shared" si="4"/>
        <v>0</v>
      </c>
      <c r="AV44" s="111" t="e">
        <f t="shared" si="16"/>
        <v>#DIV/0!</v>
      </c>
      <c r="AW44" s="111" t="e">
        <f t="shared" si="17"/>
        <v>#DIV/0!</v>
      </c>
    </row>
    <row r="45" spans="1:49" s="7" customFormat="1" ht="16.5" customHeight="1">
      <c r="A45" s="65">
        <f t="shared" si="5"/>
        <v>2046</v>
      </c>
      <c r="B45" s="154">
        <v>0</v>
      </c>
      <c r="C45" s="155">
        <v>0</v>
      </c>
      <c r="D45" s="154">
        <v>0</v>
      </c>
      <c r="E45" s="190">
        <f t="shared" si="6"/>
        <v>0</v>
      </c>
      <c r="F45" s="193">
        <f t="shared" si="7"/>
        <v>0</v>
      </c>
      <c r="G45" s="191" t="str">
        <f t="shared" si="8"/>
        <v/>
      </c>
      <c r="H45" s="191" t="str">
        <f t="shared" si="9"/>
        <v/>
      </c>
      <c r="I45" s="191">
        <f t="shared" si="10"/>
        <v>0</v>
      </c>
      <c r="J45" s="192" t="str">
        <f t="shared" si="11"/>
        <v/>
      </c>
      <c r="K45" s="85">
        <v>0</v>
      </c>
      <c r="L45" s="85">
        <v>0</v>
      </c>
      <c r="M45" s="193">
        <f t="shared" si="18"/>
        <v>0</v>
      </c>
      <c r="N45" s="85">
        <v>0</v>
      </c>
      <c r="O45" s="85">
        <v>0</v>
      </c>
      <c r="P45" s="86">
        <f t="shared" si="19"/>
        <v>0</v>
      </c>
      <c r="Q45" s="87">
        <v>0</v>
      </c>
      <c r="R45" s="88">
        <v>0</v>
      </c>
      <c r="S45" s="87">
        <v>0</v>
      </c>
      <c r="T45" s="160">
        <v>0</v>
      </c>
      <c r="U45" s="87">
        <v>0</v>
      </c>
      <c r="V45" s="88">
        <v>0</v>
      </c>
      <c r="W45" s="198">
        <f t="shared" si="12"/>
        <v>0</v>
      </c>
      <c r="X45" s="87">
        <v>0</v>
      </c>
      <c r="Y45" s="87">
        <v>0</v>
      </c>
      <c r="Z45" s="87">
        <v>0</v>
      </c>
      <c r="AA45" s="87">
        <v>0</v>
      </c>
      <c r="AB45" s="87">
        <v>0</v>
      </c>
      <c r="AC45" s="87">
        <v>0</v>
      </c>
      <c r="AD45" s="87">
        <v>0</v>
      </c>
      <c r="AE45" s="198">
        <f t="shared" si="13"/>
        <v>0</v>
      </c>
      <c r="AF45" s="198">
        <f t="shared" si="14"/>
        <v>0</v>
      </c>
      <c r="AG45" s="87">
        <v>0</v>
      </c>
      <c r="AI45" s="222">
        <f t="shared" si="20"/>
        <v>0</v>
      </c>
      <c r="AJ45" s="227">
        <f t="shared" si="0"/>
        <v>0</v>
      </c>
      <c r="AK45" s="226">
        <f t="shared" si="1"/>
        <v>0.01</v>
      </c>
      <c r="AL45" s="227">
        <f t="shared" si="21"/>
        <v>0</v>
      </c>
      <c r="AM45" s="224">
        <f t="shared" si="15"/>
        <v>0.25</v>
      </c>
      <c r="AN45" s="227">
        <f t="shared" si="2"/>
        <v>0</v>
      </c>
      <c r="AO45" s="227">
        <f t="shared" si="22"/>
        <v>0</v>
      </c>
      <c r="AP45" s="222">
        <f t="shared" si="3"/>
        <v>0</v>
      </c>
      <c r="AQ45" s="227">
        <f t="shared" si="4"/>
        <v>0</v>
      </c>
      <c r="AV45" s="111" t="e">
        <f t="shared" si="16"/>
        <v>#DIV/0!</v>
      </c>
      <c r="AW45" s="111" t="e">
        <f t="shared" si="17"/>
        <v>#DIV/0!</v>
      </c>
    </row>
    <row r="46" spans="1:49" s="7" customFormat="1" ht="16.5" customHeight="1">
      <c r="A46" s="65">
        <f t="shared" si="5"/>
        <v>2047</v>
      </c>
      <c r="B46" s="154">
        <v>0</v>
      </c>
      <c r="C46" s="155">
        <v>0</v>
      </c>
      <c r="D46" s="154">
        <v>0</v>
      </c>
      <c r="E46" s="190">
        <f t="shared" si="6"/>
        <v>0</v>
      </c>
      <c r="F46" s="193">
        <f t="shared" si="7"/>
        <v>0</v>
      </c>
      <c r="G46" s="191" t="str">
        <f t="shared" si="8"/>
        <v/>
      </c>
      <c r="H46" s="191" t="str">
        <f t="shared" si="9"/>
        <v/>
      </c>
      <c r="I46" s="191">
        <f t="shared" si="10"/>
        <v>0</v>
      </c>
      <c r="J46" s="192" t="str">
        <f t="shared" si="11"/>
        <v/>
      </c>
      <c r="K46" s="85">
        <v>0</v>
      </c>
      <c r="L46" s="85">
        <v>0</v>
      </c>
      <c r="M46" s="193">
        <f t="shared" si="18"/>
        <v>0</v>
      </c>
      <c r="N46" s="85">
        <v>0</v>
      </c>
      <c r="O46" s="85">
        <v>0</v>
      </c>
      <c r="P46" s="86">
        <f t="shared" si="19"/>
        <v>0</v>
      </c>
      <c r="Q46" s="87">
        <v>0</v>
      </c>
      <c r="R46" s="88">
        <v>0</v>
      </c>
      <c r="S46" s="87">
        <v>0</v>
      </c>
      <c r="T46" s="160">
        <v>0</v>
      </c>
      <c r="U46" s="87">
        <v>0</v>
      </c>
      <c r="V46" s="88">
        <v>0</v>
      </c>
      <c r="W46" s="198">
        <f t="shared" si="12"/>
        <v>0</v>
      </c>
      <c r="X46" s="87">
        <v>0</v>
      </c>
      <c r="Y46" s="87">
        <v>0</v>
      </c>
      <c r="Z46" s="87">
        <v>0</v>
      </c>
      <c r="AA46" s="87">
        <v>0</v>
      </c>
      <c r="AB46" s="87">
        <v>0</v>
      </c>
      <c r="AC46" s="87">
        <v>0</v>
      </c>
      <c r="AD46" s="87">
        <v>0</v>
      </c>
      <c r="AE46" s="198">
        <f t="shared" si="13"/>
        <v>0</v>
      </c>
      <c r="AF46" s="198">
        <f t="shared" si="14"/>
        <v>0</v>
      </c>
      <c r="AG46" s="87">
        <v>0</v>
      </c>
      <c r="AI46" s="222">
        <f t="shared" si="20"/>
        <v>0</v>
      </c>
      <c r="AJ46" s="227">
        <f t="shared" si="0"/>
        <v>0</v>
      </c>
      <c r="AK46" s="226">
        <f t="shared" si="1"/>
        <v>0.01</v>
      </c>
      <c r="AL46" s="227">
        <f t="shared" si="21"/>
        <v>0</v>
      </c>
      <c r="AM46" s="224">
        <f t="shared" si="15"/>
        <v>0.25</v>
      </c>
      <c r="AN46" s="227">
        <f t="shared" si="2"/>
        <v>0</v>
      </c>
      <c r="AO46" s="227">
        <f t="shared" si="22"/>
        <v>0</v>
      </c>
      <c r="AP46" s="222">
        <f t="shared" si="3"/>
        <v>0</v>
      </c>
      <c r="AQ46" s="227">
        <f t="shared" si="4"/>
        <v>0</v>
      </c>
      <c r="AV46" s="111" t="e">
        <f t="shared" si="16"/>
        <v>#DIV/0!</v>
      </c>
      <c r="AW46" s="111" t="e">
        <f t="shared" si="17"/>
        <v>#DIV/0!</v>
      </c>
    </row>
    <row r="47" spans="1:49" s="7" customFormat="1" ht="16.5" customHeight="1">
      <c r="A47" s="65">
        <f t="shared" si="5"/>
        <v>2048</v>
      </c>
      <c r="B47" s="154">
        <v>0</v>
      </c>
      <c r="C47" s="155">
        <v>0</v>
      </c>
      <c r="D47" s="154">
        <v>0</v>
      </c>
      <c r="E47" s="190">
        <f t="shared" si="6"/>
        <v>0</v>
      </c>
      <c r="F47" s="193">
        <f t="shared" si="7"/>
        <v>0</v>
      </c>
      <c r="G47" s="191" t="str">
        <f t="shared" si="8"/>
        <v/>
      </c>
      <c r="H47" s="191" t="str">
        <f t="shared" si="9"/>
        <v/>
      </c>
      <c r="I47" s="191">
        <f t="shared" si="10"/>
        <v>0</v>
      </c>
      <c r="J47" s="192" t="str">
        <f t="shared" si="11"/>
        <v/>
      </c>
      <c r="K47" s="85">
        <v>0</v>
      </c>
      <c r="L47" s="85">
        <v>0</v>
      </c>
      <c r="M47" s="193">
        <f t="shared" si="18"/>
        <v>0</v>
      </c>
      <c r="N47" s="85">
        <v>0</v>
      </c>
      <c r="O47" s="85">
        <v>0</v>
      </c>
      <c r="P47" s="86">
        <f t="shared" si="19"/>
        <v>0</v>
      </c>
      <c r="Q47" s="87">
        <v>0</v>
      </c>
      <c r="R47" s="88">
        <v>0</v>
      </c>
      <c r="S47" s="87">
        <v>0</v>
      </c>
      <c r="T47" s="160">
        <v>0</v>
      </c>
      <c r="U47" s="87">
        <v>0</v>
      </c>
      <c r="V47" s="88">
        <v>0</v>
      </c>
      <c r="W47" s="198">
        <f t="shared" si="12"/>
        <v>0</v>
      </c>
      <c r="X47" s="87">
        <v>0</v>
      </c>
      <c r="Y47" s="87">
        <v>0</v>
      </c>
      <c r="Z47" s="87">
        <v>0</v>
      </c>
      <c r="AA47" s="87">
        <v>0</v>
      </c>
      <c r="AB47" s="87">
        <v>0</v>
      </c>
      <c r="AC47" s="87">
        <v>0</v>
      </c>
      <c r="AD47" s="87">
        <v>0</v>
      </c>
      <c r="AE47" s="198">
        <f t="shared" si="13"/>
        <v>0</v>
      </c>
      <c r="AF47" s="198">
        <f t="shared" si="14"/>
        <v>0</v>
      </c>
      <c r="AG47" s="87">
        <v>0</v>
      </c>
      <c r="AI47" s="222">
        <f t="shared" si="20"/>
        <v>0</v>
      </c>
      <c r="AJ47" s="227">
        <f t="shared" si="0"/>
        <v>0</v>
      </c>
      <c r="AK47" s="226">
        <f t="shared" si="1"/>
        <v>0.01</v>
      </c>
      <c r="AL47" s="227">
        <f t="shared" si="21"/>
        <v>0</v>
      </c>
      <c r="AM47" s="224">
        <f t="shared" si="15"/>
        <v>0.25</v>
      </c>
      <c r="AN47" s="227">
        <f t="shared" si="2"/>
        <v>0</v>
      </c>
      <c r="AO47" s="227">
        <f t="shared" si="22"/>
        <v>0</v>
      </c>
      <c r="AP47" s="222">
        <f t="shared" si="3"/>
        <v>0</v>
      </c>
      <c r="AQ47" s="227">
        <f t="shared" si="4"/>
        <v>0</v>
      </c>
      <c r="AV47" s="111" t="e">
        <f t="shared" si="16"/>
        <v>#DIV/0!</v>
      </c>
      <c r="AW47" s="111" t="e">
        <f t="shared" si="17"/>
        <v>#DIV/0!</v>
      </c>
    </row>
    <row r="48" spans="1:49" s="7" customFormat="1" ht="16.5" customHeight="1">
      <c r="A48" s="65">
        <f t="shared" si="5"/>
        <v>2049</v>
      </c>
      <c r="B48" s="154">
        <v>0</v>
      </c>
      <c r="C48" s="155">
        <v>0</v>
      </c>
      <c r="D48" s="154">
        <v>0</v>
      </c>
      <c r="E48" s="190">
        <f t="shared" si="6"/>
        <v>0</v>
      </c>
      <c r="F48" s="193">
        <f t="shared" si="7"/>
        <v>0</v>
      </c>
      <c r="G48" s="191" t="str">
        <f t="shared" si="8"/>
        <v/>
      </c>
      <c r="H48" s="191" t="str">
        <f t="shared" si="9"/>
        <v/>
      </c>
      <c r="I48" s="191">
        <f t="shared" si="10"/>
        <v>0</v>
      </c>
      <c r="J48" s="192" t="str">
        <f t="shared" si="11"/>
        <v/>
      </c>
      <c r="K48" s="85">
        <v>0</v>
      </c>
      <c r="L48" s="85">
        <v>0</v>
      </c>
      <c r="M48" s="193">
        <f t="shared" si="18"/>
        <v>0</v>
      </c>
      <c r="N48" s="85">
        <v>0</v>
      </c>
      <c r="O48" s="85">
        <v>0</v>
      </c>
      <c r="P48" s="86">
        <f t="shared" si="19"/>
        <v>0</v>
      </c>
      <c r="Q48" s="87">
        <v>0</v>
      </c>
      <c r="R48" s="88">
        <v>0</v>
      </c>
      <c r="S48" s="87">
        <v>0</v>
      </c>
      <c r="T48" s="160">
        <v>0</v>
      </c>
      <c r="U48" s="87">
        <v>0</v>
      </c>
      <c r="V48" s="88">
        <v>0</v>
      </c>
      <c r="W48" s="198">
        <f t="shared" si="12"/>
        <v>0</v>
      </c>
      <c r="X48" s="87">
        <v>0</v>
      </c>
      <c r="Y48" s="87">
        <v>0</v>
      </c>
      <c r="Z48" s="87">
        <v>0</v>
      </c>
      <c r="AA48" s="87">
        <v>0</v>
      </c>
      <c r="AB48" s="87">
        <v>0</v>
      </c>
      <c r="AC48" s="87">
        <v>0</v>
      </c>
      <c r="AD48" s="87">
        <v>0</v>
      </c>
      <c r="AE48" s="198">
        <f t="shared" si="13"/>
        <v>0</v>
      </c>
      <c r="AF48" s="198">
        <f t="shared" si="14"/>
        <v>0</v>
      </c>
      <c r="AG48" s="87">
        <v>0</v>
      </c>
      <c r="AI48" s="222">
        <f t="shared" si="20"/>
        <v>0</v>
      </c>
      <c r="AJ48" s="227">
        <f t="shared" si="0"/>
        <v>0</v>
      </c>
      <c r="AK48" s="226">
        <f t="shared" si="1"/>
        <v>0.01</v>
      </c>
      <c r="AL48" s="227">
        <f t="shared" si="21"/>
        <v>0</v>
      </c>
      <c r="AM48" s="224">
        <f t="shared" si="15"/>
        <v>0.25</v>
      </c>
      <c r="AN48" s="227">
        <f t="shared" si="2"/>
        <v>0</v>
      </c>
      <c r="AO48" s="227">
        <f t="shared" si="22"/>
        <v>0</v>
      </c>
      <c r="AP48" s="222">
        <f t="shared" si="3"/>
        <v>0</v>
      </c>
      <c r="AQ48" s="227">
        <f t="shared" si="4"/>
        <v>0</v>
      </c>
      <c r="AV48" s="111" t="e">
        <f t="shared" si="16"/>
        <v>#DIV/0!</v>
      </c>
      <c r="AW48" s="111" t="e">
        <f t="shared" si="17"/>
        <v>#DIV/0!</v>
      </c>
    </row>
    <row r="49" spans="1:49" s="7" customFormat="1" ht="16.5" customHeight="1">
      <c r="A49" s="65">
        <f t="shared" si="5"/>
        <v>2050</v>
      </c>
      <c r="B49" s="154">
        <v>0</v>
      </c>
      <c r="C49" s="155">
        <v>0</v>
      </c>
      <c r="D49" s="154">
        <v>0</v>
      </c>
      <c r="E49" s="190">
        <f t="shared" si="6"/>
        <v>0</v>
      </c>
      <c r="F49" s="193">
        <f t="shared" si="7"/>
        <v>0</v>
      </c>
      <c r="G49" s="191" t="str">
        <f t="shared" si="8"/>
        <v/>
      </c>
      <c r="H49" s="191" t="str">
        <f t="shared" si="9"/>
        <v/>
      </c>
      <c r="I49" s="191">
        <f t="shared" si="10"/>
        <v>0</v>
      </c>
      <c r="J49" s="192" t="str">
        <f t="shared" si="11"/>
        <v/>
      </c>
      <c r="K49" s="85">
        <v>0</v>
      </c>
      <c r="L49" s="85">
        <v>0</v>
      </c>
      <c r="M49" s="193">
        <f t="shared" si="18"/>
        <v>0</v>
      </c>
      <c r="N49" s="85">
        <v>0</v>
      </c>
      <c r="O49" s="85">
        <v>0</v>
      </c>
      <c r="P49" s="86">
        <f t="shared" si="19"/>
        <v>0</v>
      </c>
      <c r="Q49" s="87">
        <v>0</v>
      </c>
      <c r="R49" s="88">
        <v>0</v>
      </c>
      <c r="S49" s="87">
        <v>0</v>
      </c>
      <c r="T49" s="160">
        <v>0</v>
      </c>
      <c r="U49" s="87">
        <v>0</v>
      </c>
      <c r="V49" s="88">
        <v>0</v>
      </c>
      <c r="W49" s="198">
        <f t="shared" si="12"/>
        <v>0</v>
      </c>
      <c r="X49" s="87">
        <v>0</v>
      </c>
      <c r="Y49" s="87">
        <v>0</v>
      </c>
      <c r="Z49" s="87">
        <v>0</v>
      </c>
      <c r="AA49" s="87">
        <v>0</v>
      </c>
      <c r="AB49" s="87">
        <v>0</v>
      </c>
      <c r="AC49" s="87">
        <v>0</v>
      </c>
      <c r="AD49" s="87">
        <v>0</v>
      </c>
      <c r="AE49" s="198">
        <f t="shared" si="13"/>
        <v>0</v>
      </c>
      <c r="AF49" s="198">
        <f t="shared" si="14"/>
        <v>0</v>
      </c>
      <c r="AG49" s="87">
        <v>0</v>
      </c>
      <c r="AI49" s="222">
        <f t="shared" si="20"/>
        <v>0</v>
      </c>
      <c r="AJ49" s="227">
        <f t="shared" si="0"/>
        <v>0</v>
      </c>
      <c r="AK49" s="226">
        <f t="shared" si="1"/>
        <v>0.01</v>
      </c>
      <c r="AL49" s="227">
        <f t="shared" si="21"/>
        <v>0</v>
      </c>
      <c r="AM49" s="224">
        <f t="shared" si="15"/>
        <v>0.25</v>
      </c>
      <c r="AN49" s="227">
        <f t="shared" si="2"/>
        <v>0</v>
      </c>
      <c r="AO49" s="227">
        <f t="shared" si="22"/>
        <v>0</v>
      </c>
      <c r="AP49" s="222">
        <f t="shared" si="3"/>
        <v>0</v>
      </c>
      <c r="AQ49" s="227">
        <f t="shared" si="4"/>
        <v>0</v>
      </c>
      <c r="AV49" s="111" t="e">
        <f t="shared" si="16"/>
        <v>#DIV/0!</v>
      </c>
      <c r="AW49" s="111" t="e">
        <f t="shared" si="17"/>
        <v>#DIV/0!</v>
      </c>
    </row>
    <row r="50" spans="1:49" s="7" customFormat="1" ht="16.5" customHeight="1">
      <c r="A50" s="65">
        <f t="shared" si="5"/>
        <v>2051</v>
      </c>
      <c r="B50" s="154">
        <v>0</v>
      </c>
      <c r="C50" s="155">
        <v>0</v>
      </c>
      <c r="D50" s="154">
        <v>0</v>
      </c>
      <c r="E50" s="190">
        <f t="shared" si="6"/>
        <v>0</v>
      </c>
      <c r="F50" s="193">
        <f t="shared" si="7"/>
        <v>0</v>
      </c>
      <c r="G50" s="191" t="str">
        <f t="shared" si="8"/>
        <v/>
      </c>
      <c r="H50" s="191" t="str">
        <f t="shared" si="9"/>
        <v/>
      </c>
      <c r="I50" s="191">
        <f t="shared" si="10"/>
        <v>0</v>
      </c>
      <c r="J50" s="192" t="str">
        <f t="shared" si="11"/>
        <v/>
      </c>
      <c r="K50" s="85">
        <v>0</v>
      </c>
      <c r="L50" s="85">
        <v>0</v>
      </c>
      <c r="M50" s="193">
        <f t="shared" si="18"/>
        <v>0</v>
      </c>
      <c r="N50" s="85">
        <v>0</v>
      </c>
      <c r="O50" s="85">
        <v>0</v>
      </c>
      <c r="P50" s="86">
        <f t="shared" si="19"/>
        <v>0</v>
      </c>
      <c r="Q50" s="87">
        <v>0</v>
      </c>
      <c r="R50" s="88">
        <v>0</v>
      </c>
      <c r="S50" s="87">
        <v>0</v>
      </c>
      <c r="T50" s="160">
        <v>0</v>
      </c>
      <c r="U50" s="87">
        <v>0</v>
      </c>
      <c r="V50" s="88">
        <v>0</v>
      </c>
      <c r="W50" s="198">
        <f t="shared" si="12"/>
        <v>0</v>
      </c>
      <c r="X50" s="87">
        <v>0</v>
      </c>
      <c r="Y50" s="87">
        <v>0</v>
      </c>
      <c r="Z50" s="87">
        <v>0</v>
      </c>
      <c r="AA50" s="87">
        <v>0</v>
      </c>
      <c r="AB50" s="87">
        <v>0</v>
      </c>
      <c r="AC50" s="87">
        <v>0</v>
      </c>
      <c r="AD50" s="87">
        <v>0</v>
      </c>
      <c r="AE50" s="198">
        <f t="shared" si="13"/>
        <v>0</v>
      </c>
      <c r="AF50" s="198">
        <f t="shared" si="14"/>
        <v>0</v>
      </c>
      <c r="AG50" s="87">
        <v>0</v>
      </c>
      <c r="AI50" s="222">
        <f t="shared" si="20"/>
        <v>0</v>
      </c>
      <c r="AJ50" s="227">
        <f t="shared" si="0"/>
        <v>0</v>
      </c>
      <c r="AK50" s="226">
        <f t="shared" si="1"/>
        <v>0.01</v>
      </c>
      <c r="AL50" s="227">
        <f t="shared" si="21"/>
        <v>0</v>
      </c>
      <c r="AM50" s="224">
        <f t="shared" si="15"/>
        <v>0.25</v>
      </c>
      <c r="AN50" s="227">
        <f t="shared" si="2"/>
        <v>0</v>
      </c>
      <c r="AO50" s="227">
        <f t="shared" si="22"/>
        <v>0</v>
      </c>
      <c r="AP50" s="222">
        <f t="shared" si="3"/>
        <v>0</v>
      </c>
      <c r="AQ50" s="227">
        <f t="shared" si="4"/>
        <v>0</v>
      </c>
      <c r="AV50" s="111" t="e">
        <f t="shared" si="16"/>
        <v>#DIV/0!</v>
      </c>
      <c r="AW50" s="111" t="e">
        <f t="shared" si="17"/>
        <v>#DIV/0!</v>
      </c>
    </row>
    <row r="51" spans="1:49" s="7" customFormat="1" ht="16.5" customHeight="1">
      <c r="A51" s="65">
        <f t="shared" si="5"/>
        <v>2052</v>
      </c>
      <c r="B51" s="154">
        <v>0</v>
      </c>
      <c r="C51" s="155">
        <v>0</v>
      </c>
      <c r="D51" s="154">
        <v>0</v>
      </c>
      <c r="E51" s="190">
        <f t="shared" si="6"/>
        <v>0</v>
      </c>
      <c r="F51" s="193">
        <f t="shared" si="7"/>
        <v>0</v>
      </c>
      <c r="G51" s="191" t="str">
        <f t="shared" si="8"/>
        <v/>
      </c>
      <c r="H51" s="191" t="str">
        <f t="shared" si="9"/>
        <v/>
      </c>
      <c r="I51" s="191">
        <f t="shared" si="10"/>
        <v>0</v>
      </c>
      <c r="J51" s="192" t="str">
        <f t="shared" si="11"/>
        <v/>
      </c>
      <c r="K51" s="85">
        <v>0</v>
      </c>
      <c r="L51" s="85">
        <v>0</v>
      </c>
      <c r="M51" s="193">
        <f t="shared" si="18"/>
        <v>0</v>
      </c>
      <c r="N51" s="85">
        <v>0</v>
      </c>
      <c r="O51" s="85">
        <v>0</v>
      </c>
      <c r="P51" s="86">
        <f t="shared" si="19"/>
        <v>0</v>
      </c>
      <c r="Q51" s="87">
        <v>0</v>
      </c>
      <c r="R51" s="88">
        <v>0</v>
      </c>
      <c r="S51" s="87">
        <v>0</v>
      </c>
      <c r="T51" s="160">
        <v>0</v>
      </c>
      <c r="U51" s="87">
        <v>0</v>
      </c>
      <c r="V51" s="88">
        <v>0</v>
      </c>
      <c r="W51" s="198">
        <f t="shared" si="12"/>
        <v>0</v>
      </c>
      <c r="X51" s="87">
        <v>0</v>
      </c>
      <c r="Y51" s="87">
        <v>0</v>
      </c>
      <c r="Z51" s="87">
        <v>0</v>
      </c>
      <c r="AA51" s="87">
        <v>0</v>
      </c>
      <c r="AB51" s="87">
        <v>0</v>
      </c>
      <c r="AC51" s="87">
        <v>0</v>
      </c>
      <c r="AD51" s="87">
        <v>0</v>
      </c>
      <c r="AE51" s="198">
        <f t="shared" si="13"/>
        <v>0</v>
      </c>
      <c r="AF51" s="198">
        <f t="shared" si="14"/>
        <v>0</v>
      </c>
      <c r="AG51" s="87">
        <v>0</v>
      </c>
      <c r="AI51" s="222">
        <f t="shared" si="20"/>
        <v>0</v>
      </c>
      <c r="AJ51" s="227">
        <f t="shared" si="0"/>
        <v>0</v>
      </c>
      <c r="AK51" s="226">
        <f t="shared" si="1"/>
        <v>0.01</v>
      </c>
      <c r="AL51" s="227">
        <f t="shared" si="21"/>
        <v>0</v>
      </c>
      <c r="AM51" s="224">
        <f t="shared" si="15"/>
        <v>0.25</v>
      </c>
      <c r="AN51" s="227">
        <f t="shared" si="2"/>
        <v>0</v>
      </c>
      <c r="AO51" s="227">
        <f t="shared" si="22"/>
        <v>0</v>
      </c>
      <c r="AP51" s="222">
        <f t="shared" si="3"/>
        <v>0</v>
      </c>
      <c r="AQ51" s="227">
        <f t="shared" si="4"/>
        <v>0</v>
      </c>
      <c r="AV51" s="111" t="e">
        <f t="shared" si="16"/>
        <v>#DIV/0!</v>
      </c>
      <c r="AW51" s="111" t="e">
        <f t="shared" si="17"/>
        <v>#DIV/0!</v>
      </c>
    </row>
    <row r="52" spans="1:49" s="7" customFormat="1" ht="16.5" customHeight="1">
      <c r="A52" s="65">
        <f t="shared" si="5"/>
        <v>2053</v>
      </c>
      <c r="B52" s="154">
        <v>0</v>
      </c>
      <c r="C52" s="155">
        <v>0</v>
      </c>
      <c r="D52" s="154">
        <v>0</v>
      </c>
      <c r="E52" s="190">
        <f t="shared" si="6"/>
        <v>0</v>
      </c>
      <c r="F52" s="193">
        <f t="shared" si="7"/>
        <v>0</v>
      </c>
      <c r="G52" s="191" t="str">
        <f t="shared" si="8"/>
        <v/>
      </c>
      <c r="H52" s="191" t="str">
        <f t="shared" si="9"/>
        <v/>
      </c>
      <c r="I52" s="191">
        <f t="shared" si="10"/>
        <v>0</v>
      </c>
      <c r="J52" s="192" t="str">
        <f t="shared" si="11"/>
        <v/>
      </c>
      <c r="K52" s="85">
        <v>0</v>
      </c>
      <c r="L52" s="85">
        <v>0</v>
      </c>
      <c r="M52" s="193">
        <f t="shared" si="18"/>
        <v>0</v>
      </c>
      <c r="N52" s="85">
        <v>0</v>
      </c>
      <c r="O52" s="85">
        <v>0</v>
      </c>
      <c r="P52" s="86">
        <f t="shared" si="19"/>
        <v>0</v>
      </c>
      <c r="Q52" s="87">
        <v>0</v>
      </c>
      <c r="R52" s="88">
        <v>0</v>
      </c>
      <c r="S52" s="87">
        <v>0</v>
      </c>
      <c r="T52" s="160">
        <v>0</v>
      </c>
      <c r="U52" s="87">
        <v>0</v>
      </c>
      <c r="V52" s="88">
        <v>0</v>
      </c>
      <c r="W52" s="198">
        <f t="shared" si="12"/>
        <v>0</v>
      </c>
      <c r="X52" s="87">
        <v>0</v>
      </c>
      <c r="Y52" s="87">
        <v>0</v>
      </c>
      <c r="Z52" s="87">
        <v>0</v>
      </c>
      <c r="AA52" s="87">
        <v>0</v>
      </c>
      <c r="AB52" s="87">
        <v>0</v>
      </c>
      <c r="AC52" s="87">
        <v>0</v>
      </c>
      <c r="AD52" s="87">
        <v>0</v>
      </c>
      <c r="AE52" s="198">
        <f t="shared" si="13"/>
        <v>0</v>
      </c>
      <c r="AF52" s="198">
        <f t="shared" si="14"/>
        <v>0</v>
      </c>
      <c r="AG52" s="87">
        <v>0</v>
      </c>
      <c r="AI52" s="222">
        <f t="shared" si="20"/>
        <v>0</v>
      </c>
      <c r="AJ52" s="227">
        <f t="shared" si="0"/>
        <v>0</v>
      </c>
      <c r="AK52" s="226">
        <f t="shared" si="1"/>
        <v>0.01</v>
      </c>
      <c r="AL52" s="227">
        <f t="shared" si="21"/>
        <v>0</v>
      </c>
      <c r="AM52" s="224">
        <f t="shared" si="15"/>
        <v>0.25</v>
      </c>
      <c r="AN52" s="227">
        <f t="shared" si="2"/>
        <v>0</v>
      </c>
      <c r="AO52" s="227">
        <f t="shared" si="22"/>
        <v>0</v>
      </c>
      <c r="AP52" s="222">
        <f t="shared" si="3"/>
        <v>0</v>
      </c>
      <c r="AQ52" s="227">
        <f t="shared" si="4"/>
        <v>0</v>
      </c>
      <c r="AV52" s="111" t="e">
        <f t="shared" si="16"/>
        <v>#DIV/0!</v>
      </c>
      <c r="AW52" s="111" t="e">
        <f t="shared" si="17"/>
        <v>#DIV/0!</v>
      </c>
    </row>
    <row r="53" spans="1:49" s="7" customFormat="1" ht="16.5" customHeight="1">
      <c r="A53" s="65">
        <f t="shared" si="5"/>
        <v>2054</v>
      </c>
      <c r="B53" s="154">
        <v>0</v>
      </c>
      <c r="C53" s="155">
        <v>0</v>
      </c>
      <c r="D53" s="154">
        <v>0</v>
      </c>
      <c r="E53" s="190">
        <f t="shared" si="6"/>
        <v>0</v>
      </c>
      <c r="F53" s="193">
        <f t="shared" si="7"/>
        <v>0</v>
      </c>
      <c r="G53" s="191" t="str">
        <f t="shared" si="8"/>
        <v/>
      </c>
      <c r="H53" s="191" t="str">
        <f t="shared" si="9"/>
        <v/>
      </c>
      <c r="I53" s="191">
        <f t="shared" si="10"/>
        <v>0</v>
      </c>
      <c r="J53" s="192" t="str">
        <f t="shared" si="11"/>
        <v/>
      </c>
      <c r="K53" s="85">
        <v>0</v>
      </c>
      <c r="L53" s="85">
        <v>0</v>
      </c>
      <c r="M53" s="193">
        <f t="shared" si="18"/>
        <v>0</v>
      </c>
      <c r="N53" s="85">
        <v>0</v>
      </c>
      <c r="O53" s="85">
        <v>0</v>
      </c>
      <c r="P53" s="86">
        <f t="shared" si="19"/>
        <v>0</v>
      </c>
      <c r="Q53" s="87">
        <v>0</v>
      </c>
      <c r="R53" s="88">
        <v>0</v>
      </c>
      <c r="S53" s="87">
        <v>0</v>
      </c>
      <c r="T53" s="160">
        <v>0</v>
      </c>
      <c r="U53" s="87">
        <v>0</v>
      </c>
      <c r="V53" s="88">
        <v>0</v>
      </c>
      <c r="W53" s="198">
        <f t="shared" si="12"/>
        <v>0</v>
      </c>
      <c r="X53" s="87">
        <v>0</v>
      </c>
      <c r="Y53" s="87">
        <v>0</v>
      </c>
      <c r="Z53" s="87">
        <v>0</v>
      </c>
      <c r="AA53" s="87">
        <v>0</v>
      </c>
      <c r="AB53" s="87">
        <v>0</v>
      </c>
      <c r="AC53" s="87">
        <v>0</v>
      </c>
      <c r="AD53" s="87">
        <v>0</v>
      </c>
      <c r="AE53" s="198">
        <f t="shared" si="13"/>
        <v>0</v>
      </c>
      <c r="AF53" s="198">
        <f t="shared" si="14"/>
        <v>0</v>
      </c>
      <c r="AG53" s="87">
        <v>0</v>
      </c>
      <c r="AI53" s="222">
        <f t="shared" si="20"/>
        <v>0</v>
      </c>
      <c r="AJ53" s="227">
        <f t="shared" si="0"/>
        <v>0</v>
      </c>
      <c r="AK53" s="226">
        <f t="shared" si="1"/>
        <v>0.01</v>
      </c>
      <c r="AL53" s="227">
        <f t="shared" si="21"/>
        <v>0</v>
      </c>
      <c r="AM53" s="224">
        <f t="shared" si="15"/>
        <v>0.25</v>
      </c>
      <c r="AN53" s="227">
        <f t="shared" si="2"/>
        <v>0</v>
      </c>
      <c r="AO53" s="227">
        <f t="shared" si="22"/>
        <v>0</v>
      </c>
      <c r="AP53" s="222">
        <f t="shared" si="3"/>
        <v>0</v>
      </c>
      <c r="AQ53" s="227">
        <f t="shared" si="4"/>
        <v>0</v>
      </c>
      <c r="AV53" s="111" t="e">
        <f t="shared" si="16"/>
        <v>#DIV/0!</v>
      </c>
      <c r="AW53" s="111" t="e">
        <f t="shared" si="17"/>
        <v>#DIV/0!</v>
      </c>
    </row>
    <row r="54" spans="1:49" s="7" customFormat="1" ht="16.5" customHeight="1">
      <c r="A54" s="65">
        <f t="shared" si="5"/>
        <v>2055</v>
      </c>
      <c r="B54" s="154">
        <v>0</v>
      </c>
      <c r="C54" s="155">
        <v>0</v>
      </c>
      <c r="D54" s="154">
        <v>0</v>
      </c>
      <c r="E54" s="190">
        <f t="shared" si="6"/>
        <v>0</v>
      </c>
      <c r="F54" s="193">
        <f t="shared" si="7"/>
        <v>0</v>
      </c>
      <c r="G54" s="191" t="str">
        <f t="shared" si="8"/>
        <v/>
      </c>
      <c r="H54" s="191" t="str">
        <f t="shared" si="9"/>
        <v/>
      </c>
      <c r="I54" s="191">
        <f t="shared" si="10"/>
        <v>0</v>
      </c>
      <c r="J54" s="192" t="str">
        <f t="shared" si="11"/>
        <v/>
      </c>
      <c r="K54" s="85">
        <v>0</v>
      </c>
      <c r="L54" s="85">
        <v>0</v>
      </c>
      <c r="M54" s="193">
        <f t="shared" si="18"/>
        <v>0</v>
      </c>
      <c r="N54" s="85">
        <v>0</v>
      </c>
      <c r="O54" s="85">
        <v>0</v>
      </c>
      <c r="P54" s="86">
        <f t="shared" si="19"/>
        <v>0</v>
      </c>
      <c r="Q54" s="87">
        <v>0</v>
      </c>
      <c r="R54" s="88">
        <v>0</v>
      </c>
      <c r="S54" s="87">
        <v>0</v>
      </c>
      <c r="T54" s="160">
        <v>0</v>
      </c>
      <c r="U54" s="87">
        <v>0</v>
      </c>
      <c r="V54" s="88">
        <v>0</v>
      </c>
      <c r="W54" s="198">
        <f t="shared" si="12"/>
        <v>0</v>
      </c>
      <c r="X54" s="87">
        <v>0</v>
      </c>
      <c r="Y54" s="87">
        <v>0</v>
      </c>
      <c r="Z54" s="87">
        <v>0</v>
      </c>
      <c r="AA54" s="87">
        <v>0</v>
      </c>
      <c r="AB54" s="87">
        <v>0</v>
      </c>
      <c r="AC54" s="87">
        <v>0</v>
      </c>
      <c r="AD54" s="87">
        <v>0</v>
      </c>
      <c r="AE54" s="198">
        <f t="shared" si="13"/>
        <v>0</v>
      </c>
      <c r="AF54" s="198">
        <f t="shared" si="14"/>
        <v>0</v>
      </c>
      <c r="AG54" s="87">
        <v>0</v>
      </c>
      <c r="AI54" s="222">
        <f t="shared" si="20"/>
        <v>0</v>
      </c>
      <c r="AJ54" s="227">
        <f t="shared" si="0"/>
        <v>0</v>
      </c>
      <c r="AK54" s="226">
        <f t="shared" si="1"/>
        <v>0.01</v>
      </c>
      <c r="AL54" s="227">
        <f t="shared" si="21"/>
        <v>0</v>
      </c>
      <c r="AM54" s="224">
        <f t="shared" si="15"/>
        <v>0.25</v>
      </c>
      <c r="AN54" s="227">
        <f t="shared" si="2"/>
        <v>0</v>
      </c>
      <c r="AO54" s="227">
        <f t="shared" si="22"/>
        <v>0</v>
      </c>
      <c r="AP54" s="222">
        <f t="shared" si="3"/>
        <v>0</v>
      </c>
      <c r="AQ54" s="227">
        <f t="shared" si="4"/>
        <v>0</v>
      </c>
      <c r="AV54" s="111" t="e">
        <f t="shared" si="16"/>
        <v>#DIV/0!</v>
      </c>
      <c r="AW54" s="111" t="e">
        <f t="shared" si="17"/>
        <v>#DIV/0!</v>
      </c>
    </row>
    <row r="55" spans="1:49" s="7" customFormat="1" ht="16.5" customHeight="1">
      <c r="A55" s="65">
        <f t="shared" si="5"/>
        <v>2056</v>
      </c>
      <c r="B55" s="154">
        <v>0</v>
      </c>
      <c r="C55" s="155">
        <v>0</v>
      </c>
      <c r="D55" s="154">
        <v>0</v>
      </c>
      <c r="E55" s="190">
        <f t="shared" si="6"/>
        <v>0</v>
      </c>
      <c r="F55" s="193">
        <f t="shared" si="7"/>
        <v>0</v>
      </c>
      <c r="G55" s="191" t="str">
        <f t="shared" si="8"/>
        <v/>
      </c>
      <c r="H55" s="191" t="str">
        <f t="shared" si="9"/>
        <v/>
      </c>
      <c r="I55" s="191">
        <f t="shared" si="10"/>
        <v>0</v>
      </c>
      <c r="J55" s="192" t="str">
        <f t="shared" si="11"/>
        <v/>
      </c>
      <c r="K55" s="85">
        <v>0</v>
      </c>
      <c r="L55" s="85">
        <v>0</v>
      </c>
      <c r="M55" s="193">
        <f t="shared" si="18"/>
        <v>0</v>
      </c>
      <c r="N55" s="85">
        <v>0</v>
      </c>
      <c r="O55" s="85">
        <v>0</v>
      </c>
      <c r="P55" s="86">
        <f t="shared" si="19"/>
        <v>0</v>
      </c>
      <c r="Q55" s="87">
        <v>0</v>
      </c>
      <c r="R55" s="88">
        <v>0</v>
      </c>
      <c r="S55" s="87">
        <v>0</v>
      </c>
      <c r="T55" s="160">
        <v>0</v>
      </c>
      <c r="U55" s="87">
        <v>0</v>
      </c>
      <c r="V55" s="88">
        <v>0</v>
      </c>
      <c r="W55" s="198">
        <f t="shared" si="12"/>
        <v>0</v>
      </c>
      <c r="X55" s="87">
        <v>0</v>
      </c>
      <c r="Y55" s="87">
        <v>0</v>
      </c>
      <c r="Z55" s="87">
        <v>0</v>
      </c>
      <c r="AA55" s="87">
        <v>0</v>
      </c>
      <c r="AB55" s="87">
        <v>0</v>
      </c>
      <c r="AC55" s="87">
        <v>0</v>
      </c>
      <c r="AD55" s="87">
        <v>0</v>
      </c>
      <c r="AE55" s="198">
        <f t="shared" si="13"/>
        <v>0</v>
      </c>
      <c r="AF55" s="198">
        <f t="shared" si="14"/>
        <v>0</v>
      </c>
      <c r="AG55" s="87">
        <v>0</v>
      </c>
      <c r="AI55" s="222">
        <f t="shared" si="20"/>
        <v>0</v>
      </c>
      <c r="AJ55" s="227">
        <f t="shared" si="0"/>
        <v>0</v>
      </c>
      <c r="AK55" s="226">
        <f t="shared" si="1"/>
        <v>0.01</v>
      </c>
      <c r="AL55" s="227">
        <f t="shared" si="21"/>
        <v>0</v>
      </c>
      <c r="AM55" s="224">
        <f t="shared" si="15"/>
        <v>0.25</v>
      </c>
      <c r="AN55" s="227">
        <f t="shared" si="2"/>
        <v>0</v>
      </c>
      <c r="AO55" s="227">
        <f t="shared" si="22"/>
        <v>0</v>
      </c>
      <c r="AP55" s="222">
        <f t="shared" si="3"/>
        <v>0</v>
      </c>
      <c r="AQ55" s="227">
        <f t="shared" si="4"/>
        <v>0</v>
      </c>
      <c r="AV55" s="111" t="e">
        <f t="shared" si="16"/>
        <v>#DIV/0!</v>
      </c>
      <c r="AW55" s="111" t="e">
        <f t="shared" si="17"/>
        <v>#DIV/0!</v>
      </c>
    </row>
    <row r="56" spans="1:49" s="7" customFormat="1" ht="16.5" customHeight="1">
      <c r="A56" s="65">
        <f t="shared" si="5"/>
        <v>2057</v>
      </c>
      <c r="B56" s="154">
        <v>0</v>
      </c>
      <c r="C56" s="155">
        <v>0</v>
      </c>
      <c r="D56" s="154">
        <v>0</v>
      </c>
      <c r="E56" s="190">
        <f t="shared" si="6"/>
        <v>0</v>
      </c>
      <c r="F56" s="193">
        <f t="shared" si="7"/>
        <v>0</v>
      </c>
      <c r="G56" s="191" t="str">
        <f t="shared" si="8"/>
        <v/>
      </c>
      <c r="H56" s="191" t="str">
        <f t="shared" si="9"/>
        <v/>
      </c>
      <c r="I56" s="191">
        <f t="shared" si="10"/>
        <v>0</v>
      </c>
      <c r="J56" s="192" t="str">
        <f t="shared" si="11"/>
        <v/>
      </c>
      <c r="K56" s="85">
        <v>0</v>
      </c>
      <c r="L56" s="85">
        <v>0</v>
      </c>
      <c r="M56" s="193">
        <f t="shared" si="18"/>
        <v>0</v>
      </c>
      <c r="N56" s="85">
        <v>0</v>
      </c>
      <c r="O56" s="85">
        <v>0</v>
      </c>
      <c r="P56" s="86">
        <f t="shared" si="19"/>
        <v>0</v>
      </c>
      <c r="Q56" s="87">
        <v>0</v>
      </c>
      <c r="R56" s="88">
        <v>0</v>
      </c>
      <c r="S56" s="87">
        <v>0</v>
      </c>
      <c r="T56" s="160">
        <v>0</v>
      </c>
      <c r="U56" s="87">
        <v>0</v>
      </c>
      <c r="V56" s="88">
        <v>0</v>
      </c>
      <c r="W56" s="198">
        <f t="shared" si="12"/>
        <v>0</v>
      </c>
      <c r="X56" s="87">
        <v>0</v>
      </c>
      <c r="Y56" s="87">
        <v>0</v>
      </c>
      <c r="Z56" s="87">
        <v>0</v>
      </c>
      <c r="AA56" s="87">
        <v>0</v>
      </c>
      <c r="AB56" s="87">
        <v>0</v>
      </c>
      <c r="AC56" s="87">
        <v>0</v>
      </c>
      <c r="AD56" s="87">
        <v>0</v>
      </c>
      <c r="AE56" s="198">
        <f t="shared" si="13"/>
        <v>0</v>
      </c>
      <c r="AF56" s="198">
        <f t="shared" si="14"/>
        <v>0</v>
      </c>
      <c r="AG56" s="87">
        <v>0</v>
      </c>
      <c r="AI56" s="222">
        <f t="shared" si="20"/>
        <v>0</v>
      </c>
      <c r="AJ56" s="227">
        <f t="shared" si="0"/>
        <v>0</v>
      </c>
      <c r="AK56" s="226">
        <f t="shared" si="1"/>
        <v>0.01</v>
      </c>
      <c r="AL56" s="227">
        <f t="shared" si="21"/>
        <v>0</v>
      </c>
      <c r="AM56" s="224">
        <f t="shared" si="15"/>
        <v>0.25</v>
      </c>
      <c r="AN56" s="227">
        <f t="shared" si="2"/>
        <v>0</v>
      </c>
      <c r="AO56" s="227">
        <f t="shared" si="22"/>
        <v>0</v>
      </c>
      <c r="AP56" s="222">
        <f t="shared" si="3"/>
        <v>0</v>
      </c>
      <c r="AQ56" s="227">
        <f t="shared" si="4"/>
        <v>0</v>
      </c>
      <c r="AV56" s="111" t="e">
        <f t="shared" si="16"/>
        <v>#DIV/0!</v>
      </c>
      <c r="AW56" s="111" t="e">
        <f t="shared" si="17"/>
        <v>#DIV/0!</v>
      </c>
    </row>
    <row r="57" spans="1:49" s="7" customFormat="1" ht="16.5" customHeight="1">
      <c r="A57" s="65">
        <f t="shared" si="5"/>
        <v>2058</v>
      </c>
      <c r="B57" s="154">
        <v>0</v>
      </c>
      <c r="C57" s="155">
        <v>0</v>
      </c>
      <c r="D57" s="154">
        <v>0</v>
      </c>
      <c r="E57" s="190">
        <f t="shared" si="6"/>
        <v>0</v>
      </c>
      <c r="F57" s="193">
        <f t="shared" si="7"/>
        <v>0</v>
      </c>
      <c r="G57" s="191" t="str">
        <f t="shared" si="8"/>
        <v/>
      </c>
      <c r="H57" s="191" t="str">
        <f t="shared" si="9"/>
        <v/>
      </c>
      <c r="I57" s="191">
        <f t="shared" si="10"/>
        <v>0</v>
      </c>
      <c r="J57" s="192" t="str">
        <f t="shared" si="11"/>
        <v/>
      </c>
      <c r="K57" s="85">
        <v>0</v>
      </c>
      <c r="L57" s="85">
        <v>0</v>
      </c>
      <c r="M57" s="193">
        <f t="shared" si="18"/>
        <v>0</v>
      </c>
      <c r="N57" s="85">
        <v>0</v>
      </c>
      <c r="O57" s="85">
        <v>0</v>
      </c>
      <c r="P57" s="86">
        <f t="shared" si="19"/>
        <v>0</v>
      </c>
      <c r="Q57" s="87">
        <v>0</v>
      </c>
      <c r="R57" s="88">
        <v>0</v>
      </c>
      <c r="S57" s="87">
        <v>0</v>
      </c>
      <c r="T57" s="160">
        <v>0</v>
      </c>
      <c r="U57" s="87">
        <v>0</v>
      </c>
      <c r="V57" s="88">
        <v>0</v>
      </c>
      <c r="W57" s="198">
        <f t="shared" si="12"/>
        <v>0</v>
      </c>
      <c r="X57" s="87">
        <v>0</v>
      </c>
      <c r="Y57" s="87">
        <v>0</v>
      </c>
      <c r="Z57" s="87">
        <v>0</v>
      </c>
      <c r="AA57" s="87">
        <v>0</v>
      </c>
      <c r="AB57" s="87">
        <v>0</v>
      </c>
      <c r="AC57" s="87">
        <v>0</v>
      </c>
      <c r="AD57" s="87">
        <v>0</v>
      </c>
      <c r="AE57" s="198">
        <f t="shared" si="13"/>
        <v>0</v>
      </c>
      <c r="AF57" s="198">
        <f t="shared" si="14"/>
        <v>0</v>
      </c>
      <c r="AG57" s="87">
        <v>0</v>
      </c>
      <c r="AI57" s="222">
        <f t="shared" si="20"/>
        <v>0</v>
      </c>
      <c r="AJ57" s="227">
        <f t="shared" si="0"/>
        <v>0</v>
      </c>
      <c r="AK57" s="226">
        <f t="shared" si="1"/>
        <v>0.01</v>
      </c>
      <c r="AL57" s="227">
        <f t="shared" si="21"/>
        <v>0</v>
      </c>
      <c r="AM57" s="224">
        <f t="shared" si="15"/>
        <v>0.25</v>
      </c>
      <c r="AN57" s="227">
        <f t="shared" si="2"/>
        <v>0</v>
      </c>
      <c r="AO57" s="227">
        <f t="shared" si="22"/>
        <v>0</v>
      </c>
      <c r="AP57" s="222">
        <f t="shared" si="3"/>
        <v>0</v>
      </c>
      <c r="AQ57" s="227">
        <f t="shared" si="4"/>
        <v>0</v>
      </c>
      <c r="AV57" s="111" t="e">
        <f t="shared" si="16"/>
        <v>#DIV/0!</v>
      </c>
      <c r="AW57" s="111" t="e">
        <f t="shared" si="17"/>
        <v>#DIV/0!</v>
      </c>
    </row>
    <row r="58" spans="1:49" s="7" customFormat="1" ht="16.5" customHeight="1">
      <c r="A58" s="65">
        <f t="shared" si="5"/>
        <v>2059</v>
      </c>
      <c r="B58" s="154">
        <v>0</v>
      </c>
      <c r="C58" s="155">
        <v>0</v>
      </c>
      <c r="D58" s="154">
        <v>0</v>
      </c>
      <c r="E58" s="190">
        <f t="shared" si="6"/>
        <v>0</v>
      </c>
      <c r="F58" s="193">
        <f t="shared" si="7"/>
        <v>0</v>
      </c>
      <c r="G58" s="191" t="str">
        <f t="shared" si="8"/>
        <v/>
      </c>
      <c r="H58" s="191" t="str">
        <f t="shared" si="9"/>
        <v/>
      </c>
      <c r="I58" s="191">
        <f t="shared" si="10"/>
        <v>0</v>
      </c>
      <c r="J58" s="192" t="str">
        <f t="shared" si="11"/>
        <v/>
      </c>
      <c r="K58" s="85">
        <v>0</v>
      </c>
      <c r="L58" s="85">
        <v>0</v>
      </c>
      <c r="M58" s="193">
        <f t="shared" si="18"/>
        <v>0</v>
      </c>
      <c r="N58" s="85">
        <v>0</v>
      </c>
      <c r="O58" s="85">
        <v>0</v>
      </c>
      <c r="P58" s="86">
        <f t="shared" si="19"/>
        <v>0</v>
      </c>
      <c r="Q58" s="87">
        <v>0</v>
      </c>
      <c r="R58" s="88">
        <v>0</v>
      </c>
      <c r="S58" s="87">
        <v>0</v>
      </c>
      <c r="T58" s="160">
        <v>0</v>
      </c>
      <c r="U58" s="87">
        <v>0</v>
      </c>
      <c r="V58" s="88">
        <v>0</v>
      </c>
      <c r="W58" s="198">
        <f t="shared" si="12"/>
        <v>0</v>
      </c>
      <c r="X58" s="87">
        <v>0</v>
      </c>
      <c r="Y58" s="87">
        <v>0</v>
      </c>
      <c r="Z58" s="87">
        <v>0</v>
      </c>
      <c r="AA58" s="87">
        <v>0</v>
      </c>
      <c r="AB58" s="87">
        <v>0</v>
      </c>
      <c r="AC58" s="87">
        <v>0</v>
      </c>
      <c r="AD58" s="87">
        <v>0</v>
      </c>
      <c r="AE58" s="198">
        <f t="shared" si="13"/>
        <v>0</v>
      </c>
      <c r="AF58" s="198">
        <f t="shared" si="14"/>
        <v>0</v>
      </c>
      <c r="AG58" s="87">
        <v>0</v>
      </c>
      <c r="AI58" s="222">
        <f t="shared" si="20"/>
        <v>0</v>
      </c>
      <c r="AJ58" s="227">
        <f t="shared" si="0"/>
        <v>0</v>
      </c>
      <c r="AK58" s="226">
        <f t="shared" si="1"/>
        <v>0.01</v>
      </c>
      <c r="AL58" s="227">
        <f t="shared" si="21"/>
        <v>0</v>
      </c>
      <c r="AM58" s="224">
        <f t="shared" si="15"/>
        <v>0.25</v>
      </c>
      <c r="AN58" s="227">
        <f t="shared" si="2"/>
        <v>0</v>
      </c>
      <c r="AO58" s="227">
        <f t="shared" si="22"/>
        <v>0</v>
      </c>
      <c r="AP58" s="222">
        <f t="shared" si="3"/>
        <v>0</v>
      </c>
      <c r="AQ58" s="227">
        <f t="shared" si="4"/>
        <v>0</v>
      </c>
      <c r="AV58" s="111" t="e">
        <f t="shared" si="16"/>
        <v>#DIV/0!</v>
      </c>
      <c r="AW58" s="111" t="e">
        <f t="shared" si="17"/>
        <v>#DIV/0!</v>
      </c>
    </row>
    <row r="59" spans="1:49" s="7" customFormat="1" ht="16.5" customHeight="1">
      <c r="A59" s="65">
        <f t="shared" si="5"/>
        <v>2060</v>
      </c>
      <c r="B59" s="154">
        <v>0</v>
      </c>
      <c r="C59" s="155">
        <v>0</v>
      </c>
      <c r="D59" s="154">
        <v>0</v>
      </c>
      <c r="E59" s="190">
        <f t="shared" si="6"/>
        <v>0</v>
      </c>
      <c r="F59" s="193">
        <f t="shared" si="7"/>
        <v>0</v>
      </c>
      <c r="G59" s="191" t="str">
        <f t="shared" si="8"/>
        <v/>
      </c>
      <c r="H59" s="191" t="str">
        <f t="shared" si="9"/>
        <v/>
      </c>
      <c r="I59" s="191">
        <f t="shared" si="10"/>
        <v>0</v>
      </c>
      <c r="J59" s="192" t="str">
        <f t="shared" si="11"/>
        <v/>
      </c>
      <c r="K59" s="85">
        <v>0</v>
      </c>
      <c r="L59" s="85">
        <v>0</v>
      </c>
      <c r="M59" s="193">
        <f t="shared" si="18"/>
        <v>0</v>
      </c>
      <c r="N59" s="85">
        <v>0</v>
      </c>
      <c r="O59" s="85">
        <v>0</v>
      </c>
      <c r="P59" s="86">
        <f t="shared" si="19"/>
        <v>0</v>
      </c>
      <c r="Q59" s="87">
        <v>0</v>
      </c>
      <c r="R59" s="88">
        <v>0</v>
      </c>
      <c r="S59" s="87">
        <v>0</v>
      </c>
      <c r="T59" s="160">
        <v>0</v>
      </c>
      <c r="U59" s="87">
        <v>0</v>
      </c>
      <c r="V59" s="88">
        <v>0</v>
      </c>
      <c r="W59" s="198">
        <f t="shared" si="12"/>
        <v>0</v>
      </c>
      <c r="X59" s="87">
        <v>0</v>
      </c>
      <c r="Y59" s="87">
        <v>0</v>
      </c>
      <c r="Z59" s="87">
        <v>0</v>
      </c>
      <c r="AA59" s="87">
        <v>0</v>
      </c>
      <c r="AB59" s="87">
        <v>0</v>
      </c>
      <c r="AC59" s="87">
        <v>0</v>
      </c>
      <c r="AD59" s="87">
        <v>0</v>
      </c>
      <c r="AE59" s="198">
        <f t="shared" si="13"/>
        <v>0</v>
      </c>
      <c r="AF59" s="198">
        <f t="shared" si="14"/>
        <v>0</v>
      </c>
      <c r="AG59" s="87">
        <v>0</v>
      </c>
      <c r="AI59" s="222">
        <f t="shared" si="20"/>
        <v>0</v>
      </c>
      <c r="AJ59" s="227">
        <f t="shared" si="0"/>
        <v>0</v>
      </c>
      <c r="AK59" s="226">
        <f t="shared" si="1"/>
        <v>0.01</v>
      </c>
      <c r="AL59" s="227">
        <f t="shared" si="21"/>
        <v>0</v>
      </c>
      <c r="AM59" s="224">
        <f t="shared" si="15"/>
        <v>0.25</v>
      </c>
      <c r="AN59" s="227">
        <f t="shared" si="2"/>
        <v>0</v>
      </c>
      <c r="AO59" s="227">
        <f t="shared" si="22"/>
        <v>0</v>
      </c>
      <c r="AP59" s="222">
        <f t="shared" si="3"/>
        <v>0</v>
      </c>
      <c r="AQ59" s="227">
        <f t="shared" si="4"/>
        <v>0</v>
      </c>
      <c r="AV59" s="111" t="e">
        <f t="shared" si="16"/>
        <v>#DIV/0!</v>
      </c>
      <c r="AW59" s="111" t="e">
        <f t="shared" si="17"/>
        <v>#DIV/0!</v>
      </c>
    </row>
    <row r="60" spans="1:49" s="7" customFormat="1" ht="16.5" customHeight="1">
      <c r="A60" s="65">
        <f t="shared" si="5"/>
        <v>2061</v>
      </c>
      <c r="B60" s="154">
        <v>0</v>
      </c>
      <c r="C60" s="155">
        <v>0</v>
      </c>
      <c r="D60" s="154">
        <v>0</v>
      </c>
      <c r="E60" s="190">
        <f t="shared" si="6"/>
        <v>0</v>
      </c>
      <c r="F60" s="193">
        <f t="shared" si="7"/>
        <v>0</v>
      </c>
      <c r="G60" s="191" t="str">
        <f t="shared" si="8"/>
        <v/>
      </c>
      <c r="H60" s="191" t="str">
        <f t="shared" si="9"/>
        <v/>
      </c>
      <c r="I60" s="191">
        <f t="shared" si="10"/>
        <v>0</v>
      </c>
      <c r="J60" s="192" t="str">
        <f t="shared" si="11"/>
        <v/>
      </c>
      <c r="K60" s="85">
        <v>0</v>
      </c>
      <c r="L60" s="85">
        <v>0</v>
      </c>
      <c r="M60" s="193">
        <f t="shared" si="18"/>
        <v>0</v>
      </c>
      <c r="N60" s="85">
        <v>0</v>
      </c>
      <c r="O60" s="85">
        <v>0</v>
      </c>
      <c r="P60" s="86">
        <f t="shared" si="19"/>
        <v>0</v>
      </c>
      <c r="Q60" s="87">
        <v>0</v>
      </c>
      <c r="R60" s="88">
        <v>0</v>
      </c>
      <c r="S60" s="87">
        <v>0</v>
      </c>
      <c r="T60" s="160">
        <v>0</v>
      </c>
      <c r="U60" s="87">
        <v>0</v>
      </c>
      <c r="V60" s="88">
        <v>0</v>
      </c>
      <c r="W60" s="198">
        <f t="shared" si="12"/>
        <v>0</v>
      </c>
      <c r="X60" s="87">
        <v>0</v>
      </c>
      <c r="Y60" s="87">
        <v>0</v>
      </c>
      <c r="Z60" s="87">
        <v>0</v>
      </c>
      <c r="AA60" s="87">
        <v>0</v>
      </c>
      <c r="AB60" s="87">
        <v>0</v>
      </c>
      <c r="AC60" s="87">
        <v>0</v>
      </c>
      <c r="AD60" s="87">
        <v>0</v>
      </c>
      <c r="AE60" s="198">
        <f t="shared" si="13"/>
        <v>0</v>
      </c>
      <c r="AF60" s="198">
        <f t="shared" si="14"/>
        <v>0</v>
      </c>
      <c r="AG60" s="87">
        <v>0</v>
      </c>
      <c r="AI60" s="222">
        <f t="shared" si="20"/>
        <v>0</v>
      </c>
      <c r="AJ60" s="227">
        <f t="shared" si="0"/>
        <v>0</v>
      </c>
      <c r="AK60" s="226">
        <f t="shared" si="1"/>
        <v>0.01</v>
      </c>
      <c r="AL60" s="227">
        <f t="shared" si="21"/>
        <v>0</v>
      </c>
      <c r="AM60" s="224">
        <f t="shared" si="15"/>
        <v>0.25</v>
      </c>
      <c r="AN60" s="227">
        <f t="shared" si="2"/>
        <v>0</v>
      </c>
      <c r="AO60" s="227">
        <f t="shared" si="22"/>
        <v>0</v>
      </c>
      <c r="AP60" s="222">
        <f t="shared" si="3"/>
        <v>0</v>
      </c>
      <c r="AQ60" s="227">
        <f t="shared" si="4"/>
        <v>0</v>
      </c>
      <c r="AV60" s="111" t="e">
        <f t="shared" si="16"/>
        <v>#DIV/0!</v>
      </c>
      <c r="AW60" s="111" t="e">
        <f t="shared" si="17"/>
        <v>#DIV/0!</v>
      </c>
    </row>
    <row r="61" spans="1:49" s="7" customFormat="1" ht="16.5" customHeight="1">
      <c r="A61" s="65">
        <f t="shared" si="5"/>
        <v>2062</v>
      </c>
      <c r="B61" s="154">
        <v>0</v>
      </c>
      <c r="C61" s="155">
        <v>0</v>
      </c>
      <c r="D61" s="154">
        <v>0</v>
      </c>
      <c r="E61" s="190">
        <f t="shared" si="6"/>
        <v>0</v>
      </c>
      <c r="F61" s="193">
        <f t="shared" si="7"/>
        <v>0</v>
      </c>
      <c r="G61" s="191" t="str">
        <f t="shared" si="8"/>
        <v/>
      </c>
      <c r="H61" s="191" t="str">
        <f t="shared" si="9"/>
        <v/>
      </c>
      <c r="I61" s="191">
        <f t="shared" si="10"/>
        <v>0</v>
      </c>
      <c r="J61" s="192" t="str">
        <f t="shared" si="11"/>
        <v/>
      </c>
      <c r="K61" s="85">
        <v>0</v>
      </c>
      <c r="L61" s="85">
        <v>0</v>
      </c>
      <c r="M61" s="193">
        <f t="shared" si="18"/>
        <v>0</v>
      </c>
      <c r="N61" s="85">
        <v>0</v>
      </c>
      <c r="O61" s="85">
        <v>0</v>
      </c>
      <c r="P61" s="86">
        <f t="shared" si="19"/>
        <v>0</v>
      </c>
      <c r="Q61" s="87">
        <v>0</v>
      </c>
      <c r="R61" s="88">
        <v>0</v>
      </c>
      <c r="S61" s="87">
        <v>0</v>
      </c>
      <c r="T61" s="160">
        <v>0</v>
      </c>
      <c r="U61" s="87">
        <v>0</v>
      </c>
      <c r="V61" s="88">
        <v>0</v>
      </c>
      <c r="W61" s="198">
        <f t="shared" si="12"/>
        <v>0</v>
      </c>
      <c r="X61" s="87">
        <v>0</v>
      </c>
      <c r="Y61" s="87">
        <v>0</v>
      </c>
      <c r="Z61" s="87">
        <v>0</v>
      </c>
      <c r="AA61" s="87">
        <v>0</v>
      </c>
      <c r="AB61" s="87">
        <v>0</v>
      </c>
      <c r="AC61" s="87">
        <v>0</v>
      </c>
      <c r="AD61" s="87">
        <v>0</v>
      </c>
      <c r="AE61" s="198">
        <f t="shared" si="13"/>
        <v>0</v>
      </c>
      <c r="AF61" s="198">
        <f t="shared" si="14"/>
        <v>0</v>
      </c>
      <c r="AG61" s="87">
        <v>0</v>
      </c>
      <c r="AI61" s="222">
        <f t="shared" si="20"/>
        <v>0</v>
      </c>
      <c r="AJ61" s="227">
        <f t="shared" si="0"/>
        <v>0</v>
      </c>
      <c r="AK61" s="226">
        <f t="shared" si="1"/>
        <v>0.01</v>
      </c>
      <c r="AL61" s="227">
        <f t="shared" si="21"/>
        <v>0</v>
      </c>
      <c r="AM61" s="224">
        <f t="shared" si="15"/>
        <v>0.25</v>
      </c>
      <c r="AN61" s="227">
        <f t="shared" si="2"/>
        <v>0</v>
      </c>
      <c r="AO61" s="227">
        <f t="shared" si="22"/>
        <v>0</v>
      </c>
      <c r="AP61" s="222">
        <f t="shared" si="3"/>
        <v>0</v>
      </c>
      <c r="AQ61" s="227">
        <f t="shared" si="4"/>
        <v>0</v>
      </c>
      <c r="AV61" s="111" t="e">
        <f t="shared" si="16"/>
        <v>#DIV/0!</v>
      </c>
      <c r="AW61" s="111" t="e">
        <f t="shared" si="17"/>
        <v>#DIV/0!</v>
      </c>
    </row>
    <row r="62" spans="1:49" s="7" customFormat="1" ht="16.5" customHeight="1">
      <c r="A62" s="65">
        <f t="shared" si="5"/>
        <v>2063</v>
      </c>
      <c r="B62" s="154">
        <v>0</v>
      </c>
      <c r="C62" s="155">
        <v>0</v>
      </c>
      <c r="D62" s="154">
        <v>0</v>
      </c>
      <c r="E62" s="190">
        <f t="shared" si="6"/>
        <v>0</v>
      </c>
      <c r="F62" s="193">
        <f t="shared" si="7"/>
        <v>0</v>
      </c>
      <c r="G62" s="191" t="str">
        <f t="shared" si="8"/>
        <v/>
      </c>
      <c r="H62" s="191" t="str">
        <f t="shared" si="9"/>
        <v/>
      </c>
      <c r="I62" s="191">
        <f t="shared" si="10"/>
        <v>0</v>
      </c>
      <c r="J62" s="192" t="str">
        <f t="shared" si="11"/>
        <v/>
      </c>
      <c r="K62" s="85">
        <v>0</v>
      </c>
      <c r="L62" s="85">
        <v>0</v>
      </c>
      <c r="M62" s="193">
        <f t="shared" si="18"/>
        <v>0</v>
      </c>
      <c r="N62" s="85">
        <v>0</v>
      </c>
      <c r="O62" s="85">
        <v>0</v>
      </c>
      <c r="P62" s="86">
        <f t="shared" si="19"/>
        <v>0</v>
      </c>
      <c r="Q62" s="87">
        <v>0</v>
      </c>
      <c r="R62" s="88">
        <v>0</v>
      </c>
      <c r="S62" s="87">
        <v>0</v>
      </c>
      <c r="T62" s="160">
        <v>0</v>
      </c>
      <c r="U62" s="87">
        <v>0</v>
      </c>
      <c r="V62" s="88">
        <v>0</v>
      </c>
      <c r="W62" s="198">
        <f t="shared" si="12"/>
        <v>0</v>
      </c>
      <c r="X62" s="87">
        <v>0</v>
      </c>
      <c r="Y62" s="87">
        <v>0</v>
      </c>
      <c r="Z62" s="87">
        <v>0</v>
      </c>
      <c r="AA62" s="87">
        <v>0</v>
      </c>
      <c r="AB62" s="87">
        <v>0</v>
      </c>
      <c r="AC62" s="87">
        <v>0</v>
      </c>
      <c r="AD62" s="87">
        <v>0</v>
      </c>
      <c r="AE62" s="198">
        <f t="shared" si="13"/>
        <v>0</v>
      </c>
      <c r="AF62" s="198">
        <f t="shared" si="14"/>
        <v>0</v>
      </c>
      <c r="AG62" s="87">
        <v>0</v>
      </c>
      <c r="AI62" s="222">
        <f t="shared" si="20"/>
        <v>0</v>
      </c>
      <c r="AJ62" s="227">
        <f t="shared" si="0"/>
        <v>0</v>
      </c>
      <c r="AK62" s="226">
        <f t="shared" si="1"/>
        <v>0.01</v>
      </c>
      <c r="AL62" s="227">
        <f t="shared" si="21"/>
        <v>0</v>
      </c>
      <c r="AM62" s="224">
        <f t="shared" si="15"/>
        <v>0.25</v>
      </c>
      <c r="AN62" s="227">
        <f t="shared" si="2"/>
        <v>0</v>
      </c>
      <c r="AO62" s="227">
        <f t="shared" si="22"/>
        <v>0</v>
      </c>
      <c r="AP62" s="222">
        <f t="shared" si="3"/>
        <v>0</v>
      </c>
      <c r="AQ62" s="227">
        <f t="shared" si="4"/>
        <v>0</v>
      </c>
      <c r="AV62" s="111" t="e">
        <f t="shared" si="16"/>
        <v>#DIV/0!</v>
      </c>
      <c r="AW62" s="111" t="e">
        <f t="shared" si="17"/>
        <v>#DIV/0!</v>
      </c>
    </row>
    <row r="63" spans="1:49" s="7" customFormat="1" ht="16.5" customHeight="1">
      <c r="A63" s="65">
        <f t="shared" si="5"/>
        <v>2064</v>
      </c>
      <c r="B63" s="154">
        <v>0</v>
      </c>
      <c r="C63" s="155">
        <v>0</v>
      </c>
      <c r="D63" s="154">
        <v>0</v>
      </c>
      <c r="E63" s="190">
        <f t="shared" si="6"/>
        <v>0</v>
      </c>
      <c r="F63" s="193">
        <f t="shared" si="7"/>
        <v>0</v>
      </c>
      <c r="G63" s="191" t="str">
        <f t="shared" si="8"/>
        <v/>
      </c>
      <c r="H63" s="191" t="str">
        <f t="shared" si="9"/>
        <v/>
      </c>
      <c r="I63" s="191">
        <f t="shared" si="10"/>
        <v>0</v>
      </c>
      <c r="J63" s="192" t="str">
        <f t="shared" si="11"/>
        <v/>
      </c>
      <c r="K63" s="85">
        <v>0</v>
      </c>
      <c r="L63" s="85">
        <v>0</v>
      </c>
      <c r="M63" s="193">
        <f t="shared" si="18"/>
        <v>0</v>
      </c>
      <c r="N63" s="85">
        <v>0</v>
      </c>
      <c r="O63" s="85">
        <v>0</v>
      </c>
      <c r="P63" s="86">
        <f t="shared" si="19"/>
        <v>0</v>
      </c>
      <c r="Q63" s="87">
        <v>0</v>
      </c>
      <c r="R63" s="88">
        <v>0</v>
      </c>
      <c r="S63" s="87">
        <v>0</v>
      </c>
      <c r="T63" s="160">
        <v>0</v>
      </c>
      <c r="U63" s="87">
        <v>0</v>
      </c>
      <c r="V63" s="88">
        <v>0</v>
      </c>
      <c r="W63" s="198">
        <f t="shared" si="12"/>
        <v>0</v>
      </c>
      <c r="X63" s="87">
        <v>0</v>
      </c>
      <c r="Y63" s="87">
        <v>0</v>
      </c>
      <c r="Z63" s="87">
        <v>0</v>
      </c>
      <c r="AA63" s="87">
        <v>0</v>
      </c>
      <c r="AB63" s="87">
        <v>0</v>
      </c>
      <c r="AC63" s="87">
        <v>0</v>
      </c>
      <c r="AD63" s="87">
        <v>0</v>
      </c>
      <c r="AE63" s="198">
        <f t="shared" si="13"/>
        <v>0</v>
      </c>
      <c r="AF63" s="198">
        <f t="shared" si="14"/>
        <v>0</v>
      </c>
      <c r="AG63" s="87">
        <v>0</v>
      </c>
      <c r="AI63" s="222">
        <f t="shared" si="20"/>
        <v>0</v>
      </c>
      <c r="AJ63" s="227">
        <f t="shared" si="0"/>
        <v>0</v>
      </c>
      <c r="AK63" s="226">
        <f t="shared" si="1"/>
        <v>0.01</v>
      </c>
      <c r="AL63" s="227">
        <f t="shared" si="21"/>
        <v>0</v>
      </c>
      <c r="AM63" s="224">
        <f t="shared" si="15"/>
        <v>0.25</v>
      </c>
      <c r="AN63" s="227">
        <f t="shared" si="2"/>
        <v>0</v>
      </c>
      <c r="AO63" s="227">
        <f t="shared" si="22"/>
        <v>0</v>
      </c>
      <c r="AP63" s="222">
        <f t="shared" si="3"/>
        <v>0</v>
      </c>
      <c r="AQ63" s="227">
        <f t="shared" si="4"/>
        <v>0</v>
      </c>
      <c r="AV63" s="111" t="e">
        <f t="shared" si="16"/>
        <v>#DIV/0!</v>
      </c>
      <c r="AW63" s="111" t="e">
        <f t="shared" si="17"/>
        <v>#DIV/0!</v>
      </c>
    </row>
    <row r="64" spans="1:49" s="7" customFormat="1" ht="16.5" customHeight="1">
      <c r="A64" s="65">
        <f t="shared" si="5"/>
        <v>2065</v>
      </c>
      <c r="B64" s="154">
        <v>0</v>
      </c>
      <c r="C64" s="155">
        <v>0</v>
      </c>
      <c r="D64" s="154">
        <v>0</v>
      </c>
      <c r="E64" s="190">
        <f t="shared" si="6"/>
        <v>0</v>
      </c>
      <c r="F64" s="193">
        <f t="shared" si="7"/>
        <v>0</v>
      </c>
      <c r="G64" s="191" t="str">
        <f t="shared" si="8"/>
        <v/>
      </c>
      <c r="H64" s="191" t="str">
        <f t="shared" si="9"/>
        <v/>
      </c>
      <c r="I64" s="191">
        <f t="shared" si="10"/>
        <v>0</v>
      </c>
      <c r="J64" s="192" t="str">
        <f t="shared" si="11"/>
        <v/>
      </c>
      <c r="K64" s="85">
        <v>0</v>
      </c>
      <c r="L64" s="85">
        <v>0</v>
      </c>
      <c r="M64" s="193">
        <f t="shared" si="18"/>
        <v>0</v>
      </c>
      <c r="N64" s="85">
        <v>0</v>
      </c>
      <c r="O64" s="85">
        <v>0</v>
      </c>
      <c r="P64" s="86">
        <f t="shared" si="19"/>
        <v>0</v>
      </c>
      <c r="Q64" s="87">
        <v>0</v>
      </c>
      <c r="R64" s="88">
        <v>0</v>
      </c>
      <c r="S64" s="87">
        <v>0</v>
      </c>
      <c r="T64" s="160">
        <v>0</v>
      </c>
      <c r="U64" s="87">
        <v>0</v>
      </c>
      <c r="V64" s="88">
        <v>0</v>
      </c>
      <c r="W64" s="198">
        <f t="shared" si="12"/>
        <v>0</v>
      </c>
      <c r="X64" s="87">
        <v>0</v>
      </c>
      <c r="Y64" s="87">
        <v>0</v>
      </c>
      <c r="Z64" s="87">
        <v>0</v>
      </c>
      <c r="AA64" s="87">
        <v>0</v>
      </c>
      <c r="AB64" s="87">
        <v>0</v>
      </c>
      <c r="AC64" s="87">
        <v>0</v>
      </c>
      <c r="AD64" s="87">
        <v>0</v>
      </c>
      <c r="AE64" s="198">
        <f t="shared" si="13"/>
        <v>0</v>
      </c>
      <c r="AF64" s="198">
        <f t="shared" si="14"/>
        <v>0</v>
      </c>
      <c r="AG64" s="87">
        <v>0</v>
      </c>
      <c r="AI64" s="222">
        <f t="shared" si="20"/>
        <v>0</v>
      </c>
      <c r="AJ64" s="227">
        <f t="shared" si="0"/>
        <v>0</v>
      </c>
      <c r="AK64" s="226">
        <f t="shared" si="1"/>
        <v>0.01</v>
      </c>
      <c r="AL64" s="227">
        <f t="shared" si="21"/>
        <v>0</v>
      </c>
      <c r="AM64" s="224">
        <f t="shared" si="15"/>
        <v>0.25</v>
      </c>
      <c r="AN64" s="227">
        <f t="shared" si="2"/>
        <v>0</v>
      </c>
      <c r="AO64" s="227">
        <f t="shared" si="22"/>
        <v>0</v>
      </c>
      <c r="AP64" s="222">
        <f t="shared" si="3"/>
        <v>0</v>
      </c>
      <c r="AQ64" s="227">
        <f t="shared" si="4"/>
        <v>0</v>
      </c>
      <c r="AV64" s="111" t="e">
        <f t="shared" si="16"/>
        <v>#DIV/0!</v>
      </c>
      <c r="AW64" s="111" t="e">
        <f t="shared" si="17"/>
        <v>#DIV/0!</v>
      </c>
    </row>
    <row r="65" spans="1:49" s="7" customFormat="1" ht="16.5" customHeight="1">
      <c r="A65" s="65">
        <f t="shared" si="5"/>
        <v>2066</v>
      </c>
      <c r="B65" s="154">
        <v>0</v>
      </c>
      <c r="C65" s="155">
        <v>0</v>
      </c>
      <c r="D65" s="154">
        <v>0</v>
      </c>
      <c r="E65" s="190">
        <f t="shared" si="6"/>
        <v>0</v>
      </c>
      <c r="F65" s="193">
        <f t="shared" si="7"/>
        <v>0</v>
      </c>
      <c r="G65" s="191" t="str">
        <f t="shared" si="8"/>
        <v/>
      </c>
      <c r="H65" s="191" t="str">
        <f t="shared" si="9"/>
        <v/>
      </c>
      <c r="I65" s="191">
        <f t="shared" si="10"/>
        <v>0</v>
      </c>
      <c r="J65" s="192" t="str">
        <f t="shared" si="11"/>
        <v/>
      </c>
      <c r="K65" s="85">
        <v>0</v>
      </c>
      <c r="L65" s="85">
        <v>0</v>
      </c>
      <c r="M65" s="193">
        <f t="shared" si="18"/>
        <v>0</v>
      </c>
      <c r="N65" s="85">
        <v>0</v>
      </c>
      <c r="O65" s="85">
        <v>0</v>
      </c>
      <c r="P65" s="86">
        <f t="shared" si="19"/>
        <v>0</v>
      </c>
      <c r="Q65" s="87">
        <v>0</v>
      </c>
      <c r="R65" s="88">
        <v>0</v>
      </c>
      <c r="S65" s="87">
        <v>0</v>
      </c>
      <c r="T65" s="160">
        <v>0</v>
      </c>
      <c r="U65" s="87">
        <v>0</v>
      </c>
      <c r="V65" s="88">
        <v>0</v>
      </c>
      <c r="W65" s="198">
        <f t="shared" si="12"/>
        <v>0</v>
      </c>
      <c r="X65" s="87">
        <v>0</v>
      </c>
      <c r="Y65" s="87">
        <v>0</v>
      </c>
      <c r="Z65" s="87">
        <v>0</v>
      </c>
      <c r="AA65" s="87">
        <v>0</v>
      </c>
      <c r="AB65" s="87">
        <v>0</v>
      </c>
      <c r="AC65" s="87">
        <v>0</v>
      </c>
      <c r="AD65" s="87">
        <v>0</v>
      </c>
      <c r="AE65" s="198">
        <f t="shared" si="13"/>
        <v>0</v>
      </c>
      <c r="AF65" s="198">
        <f t="shared" si="14"/>
        <v>0</v>
      </c>
      <c r="AG65" s="87">
        <v>0</v>
      </c>
      <c r="AI65" s="222">
        <f t="shared" si="20"/>
        <v>0</v>
      </c>
      <c r="AJ65" s="227">
        <f t="shared" si="0"/>
        <v>0</v>
      </c>
      <c r="AK65" s="226">
        <f t="shared" si="1"/>
        <v>0.01</v>
      </c>
      <c r="AL65" s="227">
        <f t="shared" si="21"/>
        <v>0</v>
      </c>
      <c r="AM65" s="224">
        <f t="shared" si="15"/>
        <v>0.25</v>
      </c>
      <c r="AN65" s="227">
        <f t="shared" si="2"/>
        <v>0</v>
      </c>
      <c r="AO65" s="227">
        <f t="shared" si="22"/>
        <v>0</v>
      </c>
      <c r="AP65" s="222">
        <f t="shared" si="3"/>
        <v>0</v>
      </c>
      <c r="AQ65" s="227">
        <f t="shared" si="4"/>
        <v>0</v>
      </c>
      <c r="AV65" s="111" t="e">
        <f t="shared" si="16"/>
        <v>#DIV/0!</v>
      </c>
      <c r="AW65" s="111" t="e">
        <f t="shared" si="17"/>
        <v>#DIV/0!</v>
      </c>
    </row>
    <row r="66" spans="1:49" s="7" customFormat="1" ht="16.5" customHeight="1">
      <c r="A66" s="65">
        <f t="shared" si="5"/>
        <v>2067</v>
      </c>
      <c r="B66" s="154">
        <v>0</v>
      </c>
      <c r="C66" s="155">
        <v>0</v>
      </c>
      <c r="D66" s="154">
        <v>0</v>
      </c>
      <c r="E66" s="190">
        <f t="shared" si="6"/>
        <v>0</v>
      </c>
      <c r="F66" s="193">
        <f t="shared" si="7"/>
        <v>0</v>
      </c>
      <c r="G66" s="191" t="str">
        <f t="shared" si="8"/>
        <v/>
      </c>
      <c r="H66" s="191" t="str">
        <f t="shared" si="9"/>
        <v/>
      </c>
      <c r="I66" s="191">
        <f t="shared" si="10"/>
        <v>0</v>
      </c>
      <c r="J66" s="192" t="str">
        <f t="shared" si="11"/>
        <v/>
      </c>
      <c r="K66" s="85">
        <v>0</v>
      </c>
      <c r="L66" s="85">
        <v>0</v>
      </c>
      <c r="M66" s="193">
        <f t="shared" si="18"/>
        <v>0</v>
      </c>
      <c r="N66" s="85">
        <v>0</v>
      </c>
      <c r="O66" s="85">
        <v>0</v>
      </c>
      <c r="P66" s="86">
        <f t="shared" si="19"/>
        <v>0</v>
      </c>
      <c r="Q66" s="87">
        <v>0</v>
      </c>
      <c r="R66" s="88">
        <v>0</v>
      </c>
      <c r="S66" s="87">
        <v>0</v>
      </c>
      <c r="T66" s="160">
        <v>0</v>
      </c>
      <c r="U66" s="87">
        <v>0</v>
      </c>
      <c r="V66" s="88">
        <v>0</v>
      </c>
      <c r="W66" s="198">
        <f t="shared" si="12"/>
        <v>0</v>
      </c>
      <c r="X66" s="87">
        <v>0</v>
      </c>
      <c r="Y66" s="87">
        <v>0</v>
      </c>
      <c r="Z66" s="87">
        <v>0</v>
      </c>
      <c r="AA66" s="87">
        <v>0</v>
      </c>
      <c r="AB66" s="87">
        <v>0</v>
      </c>
      <c r="AC66" s="87">
        <v>0</v>
      </c>
      <c r="AD66" s="87">
        <v>0</v>
      </c>
      <c r="AE66" s="198">
        <f t="shared" si="13"/>
        <v>0</v>
      </c>
      <c r="AF66" s="198">
        <f t="shared" si="14"/>
        <v>0</v>
      </c>
      <c r="AG66" s="87">
        <v>0</v>
      </c>
      <c r="AI66" s="222">
        <f t="shared" si="20"/>
        <v>0</v>
      </c>
      <c r="AJ66" s="227">
        <f t="shared" si="0"/>
        <v>0</v>
      </c>
      <c r="AK66" s="226">
        <f t="shared" si="1"/>
        <v>0.01</v>
      </c>
      <c r="AL66" s="227">
        <f t="shared" si="21"/>
        <v>0</v>
      </c>
      <c r="AM66" s="224">
        <f t="shared" si="15"/>
        <v>0.25</v>
      </c>
      <c r="AN66" s="227">
        <f t="shared" si="2"/>
        <v>0</v>
      </c>
      <c r="AO66" s="227">
        <f t="shared" si="22"/>
        <v>0</v>
      </c>
      <c r="AP66" s="222">
        <f t="shared" si="3"/>
        <v>0</v>
      </c>
      <c r="AQ66" s="227">
        <f t="shared" si="4"/>
        <v>0</v>
      </c>
      <c r="AV66" s="111" t="e">
        <f t="shared" si="16"/>
        <v>#DIV/0!</v>
      </c>
      <c r="AW66" s="111" t="e">
        <f t="shared" si="17"/>
        <v>#DIV/0!</v>
      </c>
    </row>
    <row r="67" spans="1:49" s="7" customFormat="1" ht="16.5" customHeight="1">
      <c r="A67" s="65">
        <f t="shared" si="5"/>
        <v>2068</v>
      </c>
      <c r="B67" s="154">
        <v>0</v>
      </c>
      <c r="C67" s="155">
        <v>0</v>
      </c>
      <c r="D67" s="154">
        <v>0</v>
      </c>
      <c r="E67" s="190">
        <f t="shared" si="6"/>
        <v>0</v>
      </c>
      <c r="F67" s="193">
        <f t="shared" si="7"/>
        <v>0</v>
      </c>
      <c r="G67" s="191" t="str">
        <f t="shared" si="8"/>
        <v/>
      </c>
      <c r="H67" s="191" t="str">
        <f t="shared" si="9"/>
        <v/>
      </c>
      <c r="I67" s="191">
        <f t="shared" si="10"/>
        <v>0</v>
      </c>
      <c r="J67" s="192" t="str">
        <f t="shared" si="11"/>
        <v/>
      </c>
      <c r="K67" s="85">
        <v>0</v>
      </c>
      <c r="L67" s="85">
        <v>0</v>
      </c>
      <c r="M67" s="193">
        <f t="shared" si="18"/>
        <v>0</v>
      </c>
      <c r="N67" s="85">
        <v>0</v>
      </c>
      <c r="O67" s="85">
        <v>0</v>
      </c>
      <c r="P67" s="86">
        <f t="shared" si="19"/>
        <v>0</v>
      </c>
      <c r="Q67" s="87">
        <v>0</v>
      </c>
      <c r="R67" s="88">
        <v>0</v>
      </c>
      <c r="S67" s="87">
        <v>0</v>
      </c>
      <c r="T67" s="160">
        <v>0</v>
      </c>
      <c r="U67" s="87">
        <v>0</v>
      </c>
      <c r="V67" s="88">
        <v>0</v>
      </c>
      <c r="W67" s="198">
        <f t="shared" si="12"/>
        <v>0</v>
      </c>
      <c r="X67" s="87">
        <v>0</v>
      </c>
      <c r="Y67" s="87">
        <v>0</v>
      </c>
      <c r="Z67" s="87">
        <v>0</v>
      </c>
      <c r="AA67" s="87">
        <v>0</v>
      </c>
      <c r="AB67" s="87">
        <v>0</v>
      </c>
      <c r="AC67" s="87">
        <v>0</v>
      </c>
      <c r="AD67" s="87">
        <v>0</v>
      </c>
      <c r="AE67" s="198">
        <f t="shared" si="13"/>
        <v>0</v>
      </c>
      <c r="AF67" s="198">
        <f t="shared" si="14"/>
        <v>0</v>
      </c>
      <c r="AG67" s="87">
        <v>0</v>
      </c>
      <c r="AI67" s="222">
        <f t="shared" si="20"/>
        <v>0</v>
      </c>
      <c r="AJ67" s="227">
        <f t="shared" si="0"/>
        <v>0</v>
      </c>
      <c r="AK67" s="226">
        <f t="shared" si="1"/>
        <v>0.01</v>
      </c>
      <c r="AL67" s="227">
        <f t="shared" si="21"/>
        <v>0</v>
      </c>
      <c r="AM67" s="224">
        <f t="shared" si="15"/>
        <v>0.25</v>
      </c>
      <c r="AN67" s="227">
        <f t="shared" si="2"/>
        <v>0</v>
      </c>
      <c r="AO67" s="227">
        <f t="shared" si="22"/>
        <v>0</v>
      </c>
      <c r="AP67" s="222">
        <f t="shared" si="3"/>
        <v>0</v>
      </c>
      <c r="AQ67" s="227">
        <f t="shared" si="4"/>
        <v>0</v>
      </c>
      <c r="AV67" s="111" t="e">
        <f t="shared" si="16"/>
        <v>#DIV/0!</v>
      </c>
      <c r="AW67" s="111" t="e">
        <f t="shared" si="17"/>
        <v>#DIV/0!</v>
      </c>
    </row>
    <row r="68" spans="1:49" s="7" customFormat="1" ht="16.5" customHeight="1">
      <c r="A68" s="65">
        <f t="shared" si="5"/>
        <v>2069</v>
      </c>
      <c r="B68" s="154">
        <v>0</v>
      </c>
      <c r="C68" s="155">
        <v>0</v>
      </c>
      <c r="D68" s="154">
        <v>0</v>
      </c>
      <c r="E68" s="190">
        <f t="shared" si="6"/>
        <v>0</v>
      </c>
      <c r="F68" s="193">
        <f t="shared" si="7"/>
        <v>0</v>
      </c>
      <c r="G68" s="191" t="str">
        <f t="shared" si="8"/>
        <v/>
      </c>
      <c r="H68" s="191" t="str">
        <f t="shared" si="9"/>
        <v/>
      </c>
      <c r="I68" s="191">
        <f t="shared" si="10"/>
        <v>0</v>
      </c>
      <c r="J68" s="192" t="str">
        <f t="shared" si="11"/>
        <v/>
      </c>
      <c r="K68" s="85">
        <v>0</v>
      </c>
      <c r="L68" s="85">
        <v>0</v>
      </c>
      <c r="M68" s="193">
        <f t="shared" si="18"/>
        <v>0</v>
      </c>
      <c r="N68" s="85">
        <v>0</v>
      </c>
      <c r="O68" s="85">
        <v>0</v>
      </c>
      <c r="P68" s="86">
        <f t="shared" si="19"/>
        <v>0</v>
      </c>
      <c r="Q68" s="87">
        <v>0</v>
      </c>
      <c r="R68" s="88">
        <v>0</v>
      </c>
      <c r="S68" s="87">
        <v>0</v>
      </c>
      <c r="T68" s="160">
        <v>0</v>
      </c>
      <c r="U68" s="87">
        <v>0</v>
      </c>
      <c r="V68" s="88">
        <v>0</v>
      </c>
      <c r="W68" s="198">
        <f t="shared" si="12"/>
        <v>0</v>
      </c>
      <c r="X68" s="87">
        <v>0</v>
      </c>
      <c r="Y68" s="87">
        <v>0</v>
      </c>
      <c r="Z68" s="87">
        <v>0</v>
      </c>
      <c r="AA68" s="87">
        <v>0</v>
      </c>
      <c r="AB68" s="87">
        <v>0</v>
      </c>
      <c r="AC68" s="87">
        <v>0</v>
      </c>
      <c r="AD68" s="87">
        <v>0</v>
      </c>
      <c r="AE68" s="198">
        <f t="shared" si="13"/>
        <v>0</v>
      </c>
      <c r="AF68" s="198">
        <f t="shared" si="14"/>
        <v>0</v>
      </c>
      <c r="AG68" s="87">
        <v>0</v>
      </c>
      <c r="AI68" s="222">
        <f t="shared" si="20"/>
        <v>0</v>
      </c>
      <c r="AJ68" s="227">
        <f t="shared" si="0"/>
        <v>0</v>
      </c>
      <c r="AK68" s="226">
        <f t="shared" si="1"/>
        <v>0.01</v>
      </c>
      <c r="AL68" s="227">
        <f t="shared" si="21"/>
        <v>0</v>
      </c>
      <c r="AM68" s="224">
        <f t="shared" si="15"/>
        <v>0.25</v>
      </c>
      <c r="AN68" s="227">
        <f t="shared" si="2"/>
        <v>0</v>
      </c>
      <c r="AO68" s="227">
        <f t="shared" si="22"/>
        <v>0</v>
      </c>
      <c r="AP68" s="222">
        <f t="shared" si="3"/>
        <v>0</v>
      </c>
      <c r="AQ68" s="227">
        <f t="shared" si="4"/>
        <v>0</v>
      </c>
      <c r="AV68" s="111" t="e">
        <f t="shared" si="16"/>
        <v>#DIV/0!</v>
      </c>
      <c r="AW68" s="111" t="e">
        <f t="shared" si="17"/>
        <v>#DIV/0!</v>
      </c>
    </row>
    <row r="69" spans="1:49" s="7" customFormat="1" ht="16.5" customHeight="1">
      <c r="A69" s="65">
        <f t="shared" si="5"/>
        <v>2070</v>
      </c>
      <c r="B69" s="154">
        <v>0</v>
      </c>
      <c r="C69" s="155">
        <v>0</v>
      </c>
      <c r="D69" s="154">
        <v>0</v>
      </c>
      <c r="E69" s="190">
        <f t="shared" si="6"/>
        <v>0</v>
      </c>
      <c r="F69" s="193">
        <f t="shared" si="7"/>
        <v>0</v>
      </c>
      <c r="G69" s="191" t="str">
        <f t="shared" si="8"/>
        <v/>
      </c>
      <c r="H69" s="191" t="str">
        <f t="shared" si="9"/>
        <v/>
      </c>
      <c r="I69" s="191">
        <f t="shared" si="10"/>
        <v>0</v>
      </c>
      <c r="J69" s="192" t="str">
        <f t="shared" si="11"/>
        <v/>
      </c>
      <c r="K69" s="85">
        <v>0</v>
      </c>
      <c r="L69" s="85">
        <v>0</v>
      </c>
      <c r="M69" s="193">
        <f t="shared" si="18"/>
        <v>0</v>
      </c>
      <c r="N69" s="85">
        <v>0</v>
      </c>
      <c r="O69" s="85">
        <v>0</v>
      </c>
      <c r="P69" s="86">
        <f t="shared" si="19"/>
        <v>0</v>
      </c>
      <c r="Q69" s="87">
        <v>0</v>
      </c>
      <c r="R69" s="88">
        <v>0</v>
      </c>
      <c r="S69" s="87">
        <v>0</v>
      </c>
      <c r="T69" s="160">
        <v>0</v>
      </c>
      <c r="U69" s="87">
        <v>0</v>
      </c>
      <c r="V69" s="88">
        <v>0</v>
      </c>
      <c r="W69" s="198">
        <f t="shared" si="12"/>
        <v>0</v>
      </c>
      <c r="X69" s="87">
        <v>0</v>
      </c>
      <c r="Y69" s="87">
        <v>0</v>
      </c>
      <c r="Z69" s="87">
        <v>0</v>
      </c>
      <c r="AA69" s="87">
        <v>0</v>
      </c>
      <c r="AB69" s="87">
        <v>0</v>
      </c>
      <c r="AC69" s="87">
        <v>0</v>
      </c>
      <c r="AD69" s="87">
        <v>0</v>
      </c>
      <c r="AE69" s="198">
        <f t="shared" si="13"/>
        <v>0</v>
      </c>
      <c r="AF69" s="198">
        <f t="shared" si="14"/>
        <v>0</v>
      </c>
      <c r="AG69" s="87">
        <v>0</v>
      </c>
      <c r="AI69" s="222">
        <f t="shared" si="20"/>
        <v>0</v>
      </c>
      <c r="AJ69" s="227">
        <f t="shared" si="0"/>
        <v>0</v>
      </c>
      <c r="AK69" s="226">
        <f t="shared" si="1"/>
        <v>0.01</v>
      </c>
      <c r="AL69" s="227">
        <f t="shared" si="21"/>
        <v>0</v>
      </c>
      <c r="AM69" s="224">
        <f t="shared" si="15"/>
        <v>0.25</v>
      </c>
      <c r="AN69" s="227">
        <f t="shared" si="2"/>
        <v>0</v>
      </c>
      <c r="AO69" s="227">
        <f t="shared" si="22"/>
        <v>0</v>
      </c>
      <c r="AP69" s="222">
        <f t="shared" si="3"/>
        <v>0</v>
      </c>
      <c r="AQ69" s="227">
        <f t="shared" si="4"/>
        <v>0</v>
      </c>
      <c r="AV69" s="111" t="e">
        <f t="shared" si="16"/>
        <v>#DIV/0!</v>
      </c>
      <c r="AW69" s="111" t="e">
        <f t="shared" si="17"/>
        <v>#DIV/0!</v>
      </c>
    </row>
    <row r="70" spans="1:49" s="7" customFormat="1" ht="16.5" customHeight="1">
      <c r="A70" s="65">
        <f t="shared" si="5"/>
        <v>2071</v>
      </c>
      <c r="B70" s="154">
        <v>0</v>
      </c>
      <c r="C70" s="155">
        <v>0</v>
      </c>
      <c r="D70" s="154">
        <v>0</v>
      </c>
      <c r="E70" s="190">
        <f t="shared" si="6"/>
        <v>0</v>
      </c>
      <c r="F70" s="193">
        <f t="shared" si="7"/>
        <v>0</v>
      </c>
      <c r="G70" s="191" t="str">
        <f t="shared" si="8"/>
        <v/>
      </c>
      <c r="H70" s="191" t="str">
        <f t="shared" si="9"/>
        <v/>
      </c>
      <c r="I70" s="191">
        <f t="shared" si="10"/>
        <v>0</v>
      </c>
      <c r="J70" s="192" t="str">
        <f t="shared" si="11"/>
        <v/>
      </c>
      <c r="K70" s="85">
        <v>0</v>
      </c>
      <c r="L70" s="85">
        <v>0</v>
      </c>
      <c r="M70" s="193">
        <f t="shared" si="18"/>
        <v>0</v>
      </c>
      <c r="N70" s="85">
        <v>0</v>
      </c>
      <c r="O70" s="85">
        <v>0</v>
      </c>
      <c r="P70" s="86">
        <f t="shared" si="19"/>
        <v>0</v>
      </c>
      <c r="Q70" s="87">
        <v>0</v>
      </c>
      <c r="R70" s="88">
        <v>0</v>
      </c>
      <c r="S70" s="87">
        <v>0</v>
      </c>
      <c r="T70" s="160">
        <v>0</v>
      </c>
      <c r="U70" s="87">
        <v>0</v>
      </c>
      <c r="V70" s="88">
        <v>0</v>
      </c>
      <c r="W70" s="198">
        <f t="shared" si="12"/>
        <v>0</v>
      </c>
      <c r="X70" s="87">
        <v>0</v>
      </c>
      <c r="Y70" s="87">
        <v>0</v>
      </c>
      <c r="Z70" s="87">
        <v>0</v>
      </c>
      <c r="AA70" s="87">
        <v>0</v>
      </c>
      <c r="AB70" s="87">
        <v>0</v>
      </c>
      <c r="AC70" s="87">
        <v>0</v>
      </c>
      <c r="AD70" s="87">
        <v>0</v>
      </c>
      <c r="AE70" s="198">
        <f t="shared" si="13"/>
        <v>0</v>
      </c>
      <c r="AF70" s="198">
        <f t="shared" si="14"/>
        <v>0</v>
      </c>
      <c r="AG70" s="87">
        <v>0</v>
      </c>
      <c r="AI70" s="222">
        <f t="shared" si="20"/>
        <v>0</v>
      </c>
      <c r="AJ70" s="227">
        <f t="shared" si="0"/>
        <v>0</v>
      </c>
      <c r="AK70" s="226">
        <f t="shared" si="1"/>
        <v>0.01</v>
      </c>
      <c r="AL70" s="227">
        <f t="shared" si="21"/>
        <v>0</v>
      </c>
      <c r="AM70" s="224">
        <f t="shared" si="15"/>
        <v>0.25</v>
      </c>
      <c r="AN70" s="227">
        <f t="shared" si="2"/>
        <v>0</v>
      </c>
      <c r="AO70" s="227">
        <f t="shared" si="22"/>
        <v>0</v>
      </c>
      <c r="AP70" s="222">
        <f t="shared" si="3"/>
        <v>0</v>
      </c>
      <c r="AQ70" s="227">
        <f t="shared" si="4"/>
        <v>0</v>
      </c>
      <c r="AV70" s="111" t="e">
        <f t="shared" si="16"/>
        <v>#DIV/0!</v>
      </c>
      <c r="AW70" s="111" t="e">
        <f t="shared" si="17"/>
        <v>#DIV/0!</v>
      </c>
    </row>
    <row r="71" spans="1:49" s="7" customFormat="1" ht="16.5" customHeight="1">
      <c r="A71" s="65">
        <f t="shared" si="5"/>
        <v>2072</v>
      </c>
      <c r="B71" s="154">
        <v>0</v>
      </c>
      <c r="C71" s="155">
        <v>0</v>
      </c>
      <c r="D71" s="154">
        <v>0</v>
      </c>
      <c r="E71" s="190">
        <f t="shared" si="6"/>
        <v>0</v>
      </c>
      <c r="F71" s="193">
        <f t="shared" si="7"/>
        <v>0</v>
      </c>
      <c r="G71" s="191" t="str">
        <f t="shared" si="8"/>
        <v/>
      </c>
      <c r="H71" s="191" t="str">
        <f t="shared" si="9"/>
        <v/>
      </c>
      <c r="I71" s="191">
        <f t="shared" si="10"/>
        <v>0</v>
      </c>
      <c r="J71" s="192" t="str">
        <f t="shared" si="11"/>
        <v/>
      </c>
      <c r="K71" s="89">
        <v>0</v>
      </c>
      <c r="L71" s="85">
        <v>0</v>
      </c>
      <c r="M71" s="193">
        <f t="shared" si="18"/>
        <v>0</v>
      </c>
      <c r="N71" s="89">
        <v>0</v>
      </c>
      <c r="O71" s="85">
        <v>0</v>
      </c>
      <c r="P71" s="86">
        <f t="shared" si="19"/>
        <v>0</v>
      </c>
      <c r="Q71" s="87">
        <v>0</v>
      </c>
      <c r="R71" s="88">
        <v>0</v>
      </c>
      <c r="S71" s="87">
        <v>0</v>
      </c>
      <c r="T71" s="160">
        <v>0</v>
      </c>
      <c r="U71" s="87">
        <v>0</v>
      </c>
      <c r="V71" s="88">
        <v>0</v>
      </c>
      <c r="W71" s="198">
        <f t="shared" si="12"/>
        <v>0</v>
      </c>
      <c r="X71" s="87">
        <v>0</v>
      </c>
      <c r="Y71" s="87">
        <v>0</v>
      </c>
      <c r="Z71" s="87">
        <v>0</v>
      </c>
      <c r="AA71" s="87">
        <v>0</v>
      </c>
      <c r="AB71" s="87">
        <v>0</v>
      </c>
      <c r="AC71" s="87">
        <v>0</v>
      </c>
      <c r="AD71" s="87">
        <v>0</v>
      </c>
      <c r="AE71" s="198">
        <f t="shared" si="13"/>
        <v>0</v>
      </c>
      <c r="AF71" s="198">
        <f t="shared" si="14"/>
        <v>0</v>
      </c>
      <c r="AG71" s="87">
        <v>0</v>
      </c>
      <c r="AI71" s="222">
        <f t="shared" si="20"/>
        <v>0</v>
      </c>
      <c r="AJ71" s="227">
        <f t="shared" si="0"/>
        <v>0</v>
      </c>
      <c r="AK71" s="226">
        <f t="shared" si="1"/>
        <v>0.01</v>
      </c>
      <c r="AL71" s="227">
        <f t="shared" si="21"/>
        <v>0</v>
      </c>
      <c r="AM71" s="224">
        <f t="shared" si="15"/>
        <v>0.25</v>
      </c>
      <c r="AN71" s="227">
        <f t="shared" si="2"/>
        <v>0</v>
      </c>
      <c r="AO71" s="227">
        <f t="shared" si="22"/>
        <v>0</v>
      </c>
      <c r="AP71" s="222">
        <f t="shared" si="3"/>
        <v>0</v>
      </c>
      <c r="AQ71" s="227">
        <f t="shared" si="4"/>
        <v>0</v>
      </c>
      <c r="AV71" s="111" t="e">
        <f t="shared" si="16"/>
        <v>#DIV/0!</v>
      </c>
      <c r="AW71" s="111" t="e">
        <f t="shared" si="17"/>
        <v>#DIV/0!</v>
      </c>
    </row>
    <row r="72" spans="1:49" s="7" customFormat="1" ht="16.5" customHeight="1">
      <c r="A72" s="65">
        <f t="shared" si="5"/>
        <v>2073</v>
      </c>
      <c r="B72" s="154">
        <v>0</v>
      </c>
      <c r="C72" s="155">
        <v>0</v>
      </c>
      <c r="D72" s="154">
        <v>0</v>
      </c>
      <c r="E72" s="190">
        <f t="shared" si="6"/>
        <v>0</v>
      </c>
      <c r="F72" s="193">
        <f t="shared" si="7"/>
        <v>0</v>
      </c>
      <c r="G72" s="191" t="str">
        <f t="shared" si="8"/>
        <v/>
      </c>
      <c r="H72" s="191" t="str">
        <f t="shared" si="9"/>
        <v/>
      </c>
      <c r="I72" s="191">
        <f t="shared" si="10"/>
        <v>0</v>
      </c>
      <c r="J72" s="192" t="str">
        <f t="shared" si="11"/>
        <v/>
      </c>
      <c r="K72" s="89">
        <v>0</v>
      </c>
      <c r="L72" s="85">
        <v>0</v>
      </c>
      <c r="M72" s="193">
        <f t="shared" si="18"/>
        <v>0</v>
      </c>
      <c r="N72" s="89">
        <v>0</v>
      </c>
      <c r="O72" s="85">
        <v>0</v>
      </c>
      <c r="P72" s="86">
        <f t="shared" si="19"/>
        <v>0</v>
      </c>
      <c r="Q72" s="87">
        <v>0</v>
      </c>
      <c r="R72" s="88">
        <v>0</v>
      </c>
      <c r="S72" s="87">
        <v>0</v>
      </c>
      <c r="T72" s="160">
        <v>0</v>
      </c>
      <c r="U72" s="87">
        <v>0</v>
      </c>
      <c r="V72" s="88">
        <v>0</v>
      </c>
      <c r="W72" s="198">
        <f t="shared" si="12"/>
        <v>0</v>
      </c>
      <c r="X72" s="87">
        <v>0</v>
      </c>
      <c r="Y72" s="87">
        <v>0</v>
      </c>
      <c r="Z72" s="87">
        <v>0</v>
      </c>
      <c r="AA72" s="87">
        <v>0</v>
      </c>
      <c r="AB72" s="87">
        <v>0</v>
      </c>
      <c r="AC72" s="87">
        <v>0</v>
      </c>
      <c r="AD72" s="87">
        <v>0</v>
      </c>
      <c r="AE72" s="198">
        <f t="shared" si="13"/>
        <v>0</v>
      </c>
      <c r="AF72" s="198">
        <f t="shared" si="14"/>
        <v>0</v>
      </c>
      <c r="AG72" s="87">
        <v>0</v>
      </c>
      <c r="AI72" s="222">
        <f t="shared" si="20"/>
        <v>0</v>
      </c>
      <c r="AJ72" s="227">
        <f t="shared" si="0"/>
        <v>0</v>
      </c>
      <c r="AK72" s="226">
        <f t="shared" si="1"/>
        <v>0.01</v>
      </c>
      <c r="AL72" s="227">
        <f t="shared" si="21"/>
        <v>0</v>
      </c>
      <c r="AM72" s="224">
        <f t="shared" si="15"/>
        <v>0.25</v>
      </c>
      <c r="AN72" s="227">
        <f t="shared" si="2"/>
        <v>0</v>
      </c>
      <c r="AO72" s="227">
        <f t="shared" si="22"/>
        <v>0</v>
      </c>
      <c r="AP72" s="222">
        <f t="shared" si="3"/>
        <v>0</v>
      </c>
      <c r="AQ72" s="227">
        <f t="shared" si="4"/>
        <v>0</v>
      </c>
      <c r="AV72" s="111" t="e">
        <f t="shared" si="16"/>
        <v>#DIV/0!</v>
      </c>
      <c r="AW72" s="111" t="e">
        <f t="shared" si="17"/>
        <v>#DIV/0!</v>
      </c>
    </row>
    <row r="73" spans="1:49" s="7" customFormat="1" ht="16.5" customHeight="1">
      <c r="A73" s="65">
        <f t="shared" si="5"/>
        <v>2074</v>
      </c>
      <c r="B73" s="154">
        <v>0</v>
      </c>
      <c r="C73" s="155">
        <v>0</v>
      </c>
      <c r="D73" s="154">
        <v>0</v>
      </c>
      <c r="E73" s="190">
        <f t="shared" si="6"/>
        <v>0</v>
      </c>
      <c r="F73" s="193">
        <f t="shared" si="7"/>
        <v>0</v>
      </c>
      <c r="G73" s="191" t="str">
        <f t="shared" si="8"/>
        <v/>
      </c>
      <c r="H73" s="191" t="str">
        <f t="shared" si="9"/>
        <v/>
      </c>
      <c r="I73" s="191">
        <f t="shared" si="10"/>
        <v>0</v>
      </c>
      <c r="J73" s="192" t="str">
        <f t="shared" si="11"/>
        <v/>
      </c>
      <c r="K73" s="89">
        <v>0</v>
      </c>
      <c r="L73" s="85">
        <v>0</v>
      </c>
      <c r="M73" s="193">
        <f t="shared" si="18"/>
        <v>0</v>
      </c>
      <c r="N73" s="89">
        <v>0</v>
      </c>
      <c r="O73" s="85">
        <v>0</v>
      </c>
      <c r="P73" s="86">
        <f t="shared" si="19"/>
        <v>0</v>
      </c>
      <c r="Q73" s="87">
        <v>0</v>
      </c>
      <c r="R73" s="88">
        <v>0</v>
      </c>
      <c r="S73" s="87">
        <v>0</v>
      </c>
      <c r="T73" s="160">
        <v>0</v>
      </c>
      <c r="U73" s="87">
        <v>0</v>
      </c>
      <c r="V73" s="88">
        <v>0</v>
      </c>
      <c r="W73" s="198">
        <f t="shared" si="12"/>
        <v>0</v>
      </c>
      <c r="X73" s="87">
        <v>0</v>
      </c>
      <c r="Y73" s="87">
        <v>0</v>
      </c>
      <c r="Z73" s="87">
        <v>0</v>
      </c>
      <c r="AA73" s="87">
        <v>0</v>
      </c>
      <c r="AB73" s="87">
        <v>0</v>
      </c>
      <c r="AC73" s="87">
        <v>0</v>
      </c>
      <c r="AD73" s="87">
        <v>0</v>
      </c>
      <c r="AE73" s="198">
        <f t="shared" si="13"/>
        <v>0</v>
      </c>
      <c r="AF73" s="198">
        <f t="shared" si="14"/>
        <v>0</v>
      </c>
      <c r="AG73" s="87">
        <v>0</v>
      </c>
      <c r="AI73" s="222">
        <f t="shared" si="20"/>
        <v>0</v>
      </c>
      <c r="AJ73" s="227">
        <f t="shared" si="0"/>
        <v>0</v>
      </c>
      <c r="AK73" s="226">
        <f t="shared" si="1"/>
        <v>0.01</v>
      </c>
      <c r="AL73" s="227">
        <f t="shared" si="21"/>
        <v>0</v>
      </c>
      <c r="AM73" s="224">
        <f t="shared" si="15"/>
        <v>0.25</v>
      </c>
      <c r="AN73" s="227">
        <f t="shared" si="2"/>
        <v>0</v>
      </c>
      <c r="AO73" s="227">
        <f t="shared" si="22"/>
        <v>0</v>
      </c>
      <c r="AP73" s="222">
        <f t="shared" si="3"/>
        <v>0</v>
      </c>
      <c r="AQ73" s="227">
        <f t="shared" si="4"/>
        <v>0</v>
      </c>
      <c r="AV73" s="111" t="e">
        <f t="shared" si="16"/>
        <v>#DIV/0!</v>
      </c>
      <c r="AW73" s="111" t="e">
        <f t="shared" si="17"/>
        <v>#DIV/0!</v>
      </c>
    </row>
    <row r="74" spans="1:49" s="7" customFormat="1" ht="16.5" customHeight="1">
      <c r="A74" s="65">
        <f t="shared" si="5"/>
        <v>2075</v>
      </c>
      <c r="B74" s="154">
        <v>0</v>
      </c>
      <c r="C74" s="155">
        <v>0</v>
      </c>
      <c r="D74" s="154">
        <v>0</v>
      </c>
      <c r="E74" s="190">
        <f t="shared" si="6"/>
        <v>0</v>
      </c>
      <c r="F74" s="193">
        <f t="shared" si="7"/>
        <v>0</v>
      </c>
      <c r="G74" s="191" t="str">
        <f t="shared" si="8"/>
        <v/>
      </c>
      <c r="H74" s="191" t="str">
        <f t="shared" si="9"/>
        <v/>
      </c>
      <c r="I74" s="191">
        <f t="shared" si="10"/>
        <v>0</v>
      </c>
      <c r="J74" s="192" t="str">
        <f t="shared" si="11"/>
        <v/>
      </c>
      <c r="K74" s="89">
        <v>0</v>
      </c>
      <c r="L74" s="85">
        <v>0</v>
      </c>
      <c r="M74" s="193">
        <f t="shared" si="18"/>
        <v>0</v>
      </c>
      <c r="N74" s="89">
        <v>0</v>
      </c>
      <c r="O74" s="85">
        <v>0</v>
      </c>
      <c r="P74" s="86">
        <f t="shared" si="19"/>
        <v>0</v>
      </c>
      <c r="Q74" s="87">
        <v>0</v>
      </c>
      <c r="R74" s="88">
        <v>0</v>
      </c>
      <c r="S74" s="87">
        <v>0</v>
      </c>
      <c r="T74" s="160">
        <v>0</v>
      </c>
      <c r="U74" s="87">
        <v>0</v>
      </c>
      <c r="V74" s="88">
        <v>0</v>
      </c>
      <c r="W74" s="198">
        <f t="shared" si="12"/>
        <v>0</v>
      </c>
      <c r="X74" s="87">
        <v>0</v>
      </c>
      <c r="Y74" s="87">
        <v>0</v>
      </c>
      <c r="Z74" s="87">
        <v>0</v>
      </c>
      <c r="AA74" s="87">
        <v>0</v>
      </c>
      <c r="AB74" s="87">
        <v>0</v>
      </c>
      <c r="AC74" s="87">
        <v>0</v>
      </c>
      <c r="AD74" s="87">
        <v>0</v>
      </c>
      <c r="AE74" s="198">
        <f t="shared" si="13"/>
        <v>0</v>
      </c>
      <c r="AF74" s="198">
        <f t="shared" si="14"/>
        <v>0</v>
      </c>
      <c r="AG74" s="87">
        <v>0</v>
      </c>
      <c r="AI74" s="222">
        <f t="shared" si="20"/>
        <v>0</v>
      </c>
      <c r="AJ74" s="227">
        <f t="shared" si="0"/>
        <v>0</v>
      </c>
      <c r="AK74" s="226">
        <f t="shared" si="1"/>
        <v>0.01</v>
      </c>
      <c r="AL74" s="227">
        <f t="shared" si="21"/>
        <v>0</v>
      </c>
      <c r="AM74" s="224">
        <f t="shared" si="15"/>
        <v>0.25</v>
      </c>
      <c r="AN74" s="227">
        <f t="shared" si="2"/>
        <v>0</v>
      </c>
      <c r="AO74" s="227">
        <f t="shared" si="22"/>
        <v>0</v>
      </c>
      <c r="AP74" s="222">
        <f t="shared" si="3"/>
        <v>0</v>
      </c>
      <c r="AQ74" s="227">
        <f t="shared" si="4"/>
        <v>0</v>
      </c>
      <c r="AV74" s="111" t="e">
        <f t="shared" si="16"/>
        <v>#DIV/0!</v>
      </c>
      <c r="AW74" s="111" t="e">
        <f t="shared" si="17"/>
        <v>#DIV/0!</v>
      </c>
    </row>
    <row r="75" spans="1:49" s="7" customFormat="1" ht="16.5" customHeight="1">
      <c r="A75" s="65">
        <f t="shared" si="5"/>
        <v>2076</v>
      </c>
      <c r="B75" s="154">
        <v>0</v>
      </c>
      <c r="C75" s="155">
        <v>0</v>
      </c>
      <c r="D75" s="154">
        <v>0</v>
      </c>
      <c r="E75" s="190">
        <f t="shared" si="6"/>
        <v>0</v>
      </c>
      <c r="F75" s="193">
        <f t="shared" si="7"/>
        <v>0</v>
      </c>
      <c r="G75" s="191" t="str">
        <f t="shared" si="8"/>
        <v/>
      </c>
      <c r="H75" s="191" t="str">
        <f t="shared" si="9"/>
        <v/>
      </c>
      <c r="I75" s="191">
        <f t="shared" si="10"/>
        <v>0</v>
      </c>
      <c r="J75" s="192" t="str">
        <f t="shared" si="11"/>
        <v/>
      </c>
      <c r="K75" s="89">
        <v>0</v>
      </c>
      <c r="L75" s="85">
        <v>0</v>
      </c>
      <c r="M75" s="193">
        <f t="shared" si="18"/>
        <v>0</v>
      </c>
      <c r="N75" s="89">
        <v>0</v>
      </c>
      <c r="O75" s="85">
        <v>0</v>
      </c>
      <c r="P75" s="86">
        <f t="shared" si="19"/>
        <v>0</v>
      </c>
      <c r="Q75" s="87">
        <v>0</v>
      </c>
      <c r="R75" s="88">
        <v>0</v>
      </c>
      <c r="S75" s="87">
        <v>0</v>
      </c>
      <c r="T75" s="160">
        <v>0</v>
      </c>
      <c r="U75" s="87">
        <v>0</v>
      </c>
      <c r="V75" s="88">
        <v>0</v>
      </c>
      <c r="W75" s="198">
        <f t="shared" si="12"/>
        <v>0</v>
      </c>
      <c r="X75" s="87">
        <v>0</v>
      </c>
      <c r="Y75" s="87">
        <v>0</v>
      </c>
      <c r="Z75" s="87">
        <v>0</v>
      </c>
      <c r="AA75" s="87">
        <v>0</v>
      </c>
      <c r="AB75" s="87">
        <v>0</v>
      </c>
      <c r="AC75" s="87">
        <v>0</v>
      </c>
      <c r="AD75" s="87">
        <v>0</v>
      </c>
      <c r="AE75" s="198">
        <f t="shared" si="13"/>
        <v>0</v>
      </c>
      <c r="AF75" s="198">
        <f t="shared" si="14"/>
        <v>0</v>
      </c>
      <c r="AG75" s="87">
        <v>0</v>
      </c>
      <c r="AI75" s="222">
        <f t="shared" si="20"/>
        <v>0</v>
      </c>
      <c r="AJ75" s="227">
        <f t="shared" si="0"/>
        <v>0</v>
      </c>
      <c r="AK75" s="226">
        <f t="shared" si="1"/>
        <v>0.01</v>
      </c>
      <c r="AL75" s="227">
        <f t="shared" si="21"/>
        <v>0</v>
      </c>
      <c r="AM75" s="224">
        <f t="shared" si="15"/>
        <v>0.25</v>
      </c>
      <c r="AN75" s="227">
        <f t="shared" si="2"/>
        <v>0</v>
      </c>
      <c r="AO75" s="227">
        <f t="shared" si="22"/>
        <v>0</v>
      </c>
      <c r="AP75" s="222">
        <f t="shared" si="3"/>
        <v>0</v>
      </c>
      <c r="AQ75" s="227">
        <f t="shared" si="4"/>
        <v>0</v>
      </c>
      <c r="AV75" s="111" t="e">
        <f t="shared" si="16"/>
        <v>#DIV/0!</v>
      </c>
      <c r="AW75" s="111" t="e">
        <f t="shared" si="17"/>
        <v>#DIV/0!</v>
      </c>
    </row>
    <row r="76" spans="1:49" s="7" customFormat="1" ht="16.5" customHeight="1">
      <c r="A76" s="65">
        <f t="shared" si="5"/>
        <v>2077</v>
      </c>
      <c r="B76" s="154">
        <v>0</v>
      </c>
      <c r="C76" s="155">
        <v>0</v>
      </c>
      <c r="D76" s="154">
        <v>0</v>
      </c>
      <c r="E76" s="190">
        <f t="shared" si="6"/>
        <v>0</v>
      </c>
      <c r="F76" s="193">
        <f t="shared" si="7"/>
        <v>0</v>
      </c>
      <c r="G76" s="191" t="str">
        <f t="shared" si="8"/>
        <v/>
      </c>
      <c r="H76" s="191" t="str">
        <f t="shared" si="9"/>
        <v/>
      </c>
      <c r="I76" s="191">
        <f t="shared" si="10"/>
        <v>0</v>
      </c>
      <c r="J76" s="192" t="str">
        <f t="shared" si="11"/>
        <v/>
      </c>
      <c r="K76" s="89">
        <v>0</v>
      </c>
      <c r="L76" s="85">
        <v>0</v>
      </c>
      <c r="M76" s="193">
        <f t="shared" si="18"/>
        <v>0</v>
      </c>
      <c r="N76" s="89">
        <v>0</v>
      </c>
      <c r="O76" s="85">
        <v>0</v>
      </c>
      <c r="P76" s="86">
        <f t="shared" si="19"/>
        <v>0</v>
      </c>
      <c r="Q76" s="87">
        <v>0</v>
      </c>
      <c r="R76" s="88">
        <v>0</v>
      </c>
      <c r="S76" s="87">
        <v>0</v>
      </c>
      <c r="T76" s="160">
        <v>0</v>
      </c>
      <c r="U76" s="87">
        <v>0</v>
      </c>
      <c r="V76" s="88">
        <v>0</v>
      </c>
      <c r="W76" s="198">
        <f t="shared" si="12"/>
        <v>0</v>
      </c>
      <c r="X76" s="87">
        <v>0</v>
      </c>
      <c r="Y76" s="87">
        <v>0</v>
      </c>
      <c r="Z76" s="87">
        <v>0</v>
      </c>
      <c r="AA76" s="87">
        <v>0</v>
      </c>
      <c r="AB76" s="87">
        <v>0</v>
      </c>
      <c r="AC76" s="87">
        <v>0</v>
      </c>
      <c r="AD76" s="87">
        <v>0</v>
      </c>
      <c r="AE76" s="198">
        <f t="shared" si="13"/>
        <v>0</v>
      </c>
      <c r="AF76" s="198">
        <f t="shared" si="14"/>
        <v>0</v>
      </c>
      <c r="AG76" s="87">
        <v>0</v>
      </c>
      <c r="AI76" s="222">
        <f t="shared" si="20"/>
        <v>0</v>
      </c>
      <c r="AJ76" s="227">
        <f t="shared" si="0"/>
        <v>0</v>
      </c>
      <c r="AK76" s="226">
        <f t="shared" si="1"/>
        <v>0.01</v>
      </c>
      <c r="AL76" s="227">
        <f t="shared" si="21"/>
        <v>0</v>
      </c>
      <c r="AM76" s="224">
        <f t="shared" si="15"/>
        <v>0.25</v>
      </c>
      <c r="AN76" s="227">
        <f t="shared" si="2"/>
        <v>0</v>
      </c>
      <c r="AO76" s="227">
        <f t="shared" si="22"/>
        <v>0</v>
      </c>
      <c r="AP76" s="222">
        <f t="shared" si="3"/>
        <v>0</v>
      </c>
      <c r="AQ76" s="227">
        <f t="shared" si="4"/>
        <v>0</v>
      </c>
      <c r="AV76" s="111" t="e">
        <f t="shared" si="16"/>
        <v>#DIV/0!</v>
      </c>
      <c r="AW76" s="111" t="e">
        <f t="shared" si="17"/>
        <v>#DIV/0!</v>
      </c>
    </row>
    <row r="77" spans="1:49" s="7" customFormat="1" ht="16.5" customHeight="1">
      <c r="A77" s="65">
        <f t="shared" si="5"/>
        <v>2078</v>
      </c>
      <c r="B77" s="154">
        <v>0</v>
      </c>
      <c r="C77" s="155">
        <v>0</v>
      </c>
      <c r="D77" s="154">
        <v>0</v>
      </c>
      <c r="E77" s="190">
        <f t="shared" si="6"/>
        <v>0</v>
      </c>
      <c r="F77" s="193">
        <f t="shared" si="7"/>
        <v>0</v>
      </c>
      <c r="G77" s="191" t="str">
        <f t="shared" si="8"/>
        <v/>
      </c>
      <c r="H77" s="191" t="str">
        <f t="shared" si="9"/>
        <v/>
      </c>
      <c r="I77" s="191">
        <f t="shared" si="10"/>
        <v>0</v>
      </c>
      <c r="J77" s="192" t="str">
        <f t="shared" si="11"/>
        <v/>
      </c>
      <c r="K77" s="89">
        <v>0</v>
      </c>
      <c r="L77" s="85">
        <v>0</v>
      </c>
      <c r="M77" s="193">
        <f t="shared" si="18"/>
        <v>0</v>
      </c>
      <c r="N77" s="89">
        <v>0</v>
      </c>
      <c r="O77" s="85">
        <v>0</v>
      </c>
      <c r="P77" s="86">
        <f t="shared" si="19"/>
        <v>0</v>
      </c>
      <c r="Q77" s="87">
        <v>0</v>
      </c>
      <c r="R77" s="88">
        <v>0</v>
      </c>
      <c r="S77" s="87">
        <v>0</v>
      </c>
      <c r="T77" s="160">
        <v>0</v>
      </c>
      <c r="U77" s="87">
        <v>0</v>
      </c>
      <c r="V77" s="88">
        <v>0</v>
      </c>
      <c r="W77" s="198">
        <f t="shared" si="12"/>
        <v>0</v>
      </c>
      <c r="X77" s="87">
        <v>0</v>
      </c>
      <c r="Y77" s="87">
        <v>0</v>
      </c>
      <c r="Z77" s="87">
        <v>0</v>
      </c>
      <c r="AA77" s="87">
        <v>0</v>
      </c>
      <c r="AB77" s="87">
        <v>0</v>
      </c>
      <c r="AC77" s="87">
        <v>0</v>
      </c>
      <c r="AD77" s="87">
        <v>0</v>
      </c>
      <c r="AE77" s="198">
        <f t="shared" si="13"/>
        <v>0</v>
      </c>
      <c r="AF77" s="198">
        <f t="shared" si="14"/>
        <v>0</v>
      </c>
      <c r="AG77" s="87">
        <v>0</v>
      </c>
      <c r="AI77" s="222">
        <f t="shared" si="20"/>
        <v>0</v>
      </c>
      <c r="AJ77" s="227">
        <f t="shared" si="0"/>
        <v>0</v>
      </c>
      <c r="AK77" s="226">
        <f t="shared" si="1"/>
        <v>0.01</v>
      </c>
      <c r="AL77" s="227">
        <f t="shared" si="21"/>
        <v>0</v>
      </c>
      <c r="AM77" s="224">
        <f t="shared" si="15"/>
        <v>0.25</v>
      </c>
      <c r="AN77" s="227">
        <f t="shared" si="2"/>
        <v>0</v>
      </c>
      <c r="AO77" s="227">
        <f t="shared" si="22"/>
        <v>0</v>
      </c>
      <c r="AP77" s="222">
        <f t="shared" si="3"/>
        <v>0</v>
      </c>
      <c r="AQ77" s="227">
        <f t="shared" si="4"/>
        <v>0</v>
      </c>
      <c r="AV77" s="111" t="e">
        <f t="shared" si="16"/>
        <v>#DIV/0!</v>
      </c>
      <c r="AW77" s="111" t="e">
        <f t="shared" si="17"/>
        <v>#DIV/0!</v>
      </c>
    </row>
    <row r="78" spans="1:49" s="7" customFormat="1" ht="16.5" customHeight="1">
      <c r="A78" s="65">
        <f t="shared" si="5"/>
        <v>2079</v>
      </c>
      <c r="B78" s="154">
        <v>0</v>
      </c>
      <c r="C78" s="155">
        <v>0</v>
      </c>
      <c r="D78" s="154">
        <v>0</v>
      </c>
      <c r="E78" s="190">
        <f t="shared" si="6"/>
        <v>0</v>
      </c>
      <c r="F78" s="193">
        <f t="shared" si="7"/>
        <v>0</v>
      </c>
      <c r="G78" s="191" t="str">
        <f t="shared" si="8"/>
        <v/>
      </c>
      <c r="H78" s="191" t="str">
        <f t="shared" si="9"/>
        <v/>
      </c>
      <c r="I78" s="191">
        <f t="shared" si="10"/>
        <v>0</v>
      </c>
      <c r="J78" s="192" t="str">
        <f t="shared" si="11"/>
        <v/>
      </c>
      <c r="K78" s="89">
        <v>0</v>
      </c>
      <c r="L78" s="85">
        <v>0</v>
      </c>
      <c r="M78" s="193">
        <f t="shared" si="18"/>
        <v>0</v>
      </c>
      <c r="N78" s="89">
        <v>0</v>
      </c>
      <c r="O78" s="85">
        <v>0</v>
      </c>
      <c r="P78" s="86">
        <f t="shared" si="19"/>
        <v>0</v>
      </c>
      <c r="Q78" s="87">
        <v>0</v>
      </c>
      <c r="R78" s="88">
        <v>0</v>
      </c>
      <c r="S78" s="87">
        <v>0</v>
      </c>
      <c r="T78" s="160">
        <v>0</v>
      </c>
      <c r="U78" s="87">
        <v>0</v>
      </c>
      <c r="V78" s="88">
        <v>0</v>
      </c>
      <c r="W78" s="198">
        <f t="shared" si="12"/>
        <v>0</v>
      </c>
      <c r="X78" s="87">
        <v>0</v>
      </c>
      <c r="Y78" s="87">
        <v>0</v>
      </c>
      <c r="Z78" s="87">
        <v>0</v>
      </c>
      <c r="AA78" s="87">
        <v>0</v>
      </c>
      <c r="AB78" s="87">
        <v>0</v>
      </c>
      <c r="AC78" s="87">
        <v>0</v>
      </c>
      <c r="AD78" s="87">
        <v>0</v>
      </c>
      <c r="AE78" s="198">
        <f t="shared" si="13"/>
        <v>0</v>
      </c>
      <c r="AF78" s="198">
        <f t="shared" si="14"/>
        <v>0</v>
      </c>
      <c r="AG78" s="87">
        <v>0</v>
      </c>
      <c r="AI78" s="222">
        <f t="shared" si="20"/>
        <v>0</v>
      </c>
      <c r="AJ78" s="227">
        <f t="shared" si="0"/>
        <v>0</v>
      </c>
      <c r="AK78" s="226">
        <f t="shared" si="1"/>
        <v>0.01</v>
      </c>
      <c r="AL78" s="227">
        <f t="shared" si="21"/>
        <v>0</v>
      </c>
      <c r="AM78" s="224">
        <f t="shared" si="15"/>
        <v>0.25</v>
      </c>
      <c r="AN78" s="227">
        <f t="shared" si="2"/>
        <v>0</v>
      </c>
      <c r="AO78" s="227">
        <f t="shared" si="22"/>
        <v>0</v>
      </c>
      <c r="AP78" s="222">
        <f t="shared" si="3"/>
        <v>0</v>
      </c>
      <c r="AQ78" s="227">
        <f t="shared" si="4"/>
        <v>0</v>
      </c>
      <c r="AV78" s="111" t="e">
        <f t="shared" si="16"/>
        <v>#DIV/0!</v>
      </c>
      <c r="AW78" s="111" t="e">
        <f t="shared" si="17"/>
        <v>#DIV/0!</v>
      </c>
    </row>
    <row r="79" spans="1:49" s="7" customFormat="1" ht="16.5" customHeight="1">
      <c r="A79" s="65">
        <f t="shared" si="5"/>
        <v>2080</v>
      </c>
      <c r="B79" s="154">
        <v>0</v>
      </c>
      <c r="C79" s="155">
        <v>0</v>
      </c>
      <c r="D79" s="154">
        <v>0</v>
      </c>
      <c r="E79" s="190">
        <f t="shared" si="6"/>
        <v>0</v>
      </c>
      <c r="F79" s="193">
        <f t="shared" si="7"/>
        <v>0</v>
      </c>
      <c r="G79" s="191" t="str">
        <f t="shared" si="8"/>
        <v/>
      </c>
      <c r="H79" s="191" t="str">
        <f t="shared" si="9"/>
        <v/>
      </c>
      <c r="I79" s="191">
        <f t="shared" si="10"/>
        <v>0</v>
      </c>
      <c r="J79" s="192" t="str">
        <f t="shared" si="11"/>
        <v/>
      </c>
      <c r="K79" s="85">
        <v>0</v>
      </c>
      <c r="L79" s="85">
        <v>0</v>
      </c>
      <c r="M79" s="193">
        <f t="shared" si="18"/>
        <v>0</v>
      </c>
      <c r="N79" s="85">
        <v>0</v>
      </c>
      <c r="O79" s="85">
        <v>0</v>
      </c>
      <c r="P79" s="86">
        <f t="shared" si="19"/>
        <v>0</v>
      </c>
      <c r="Q79" s="87">
        <v>0</v>
      </c>
      <c r="R79" s="88">
        <v>0</v>
      </c>
      <c r="S79" s="87">
        <v>0</v>
      </c>
      <c r="T79" s="160">
        <v>0</v>
      </c>
      <c r="U79" s="87">
        <v>0</v>
      </c>
      <c r="V79" s="88">
        <v>0</v>
      </c>
      <c r="W79" s="198">
        <f t="shared" si="12"/>
        <v>0</v>
      </c>
      <c r="X79" s="87">
        <v>0</v>
      </c>
      <c r="Y79" s="87">
        <v>0</v>
      </c>
      <c r="Z79" s="87">
        <v>0</v>
      </c>
      <c r="AA79" s="87">
        <v>0</v>
      </c>
      <c r="AB79" s="87">
        <v>0</v>
      </c>
      <c r="AC79" s="87">
        <v>0</v>
      </c>
      <c r="AD79" s="87">
        <v>0</v>
      </c>
      <c r="AE79" s="198">
        <f t="shared" si="13"/>
        <v>0</v>
      </c>
      <c r="AF79" s="198">
        <f t="shared" si="14"/>
        <v>0</v>
      </c>
      <c r="AG79" s="87">
        <v>0</v>
      </c>
      <c r="AI79" s="222">
        <f t="shared" si="20"/>
        <v>0</v>
      </c>
      <c r="AJ79" s="227">
        <f t="shared" si="0"/>
        <v>0</v>
      </c>
      <c r="AK79" s="226">
        <f t="shared" si="1"/>
        <v>0.01</v>
      </c>
      <c r="AL79" s="227">
        <f t="shared" si="21"/>
        <v>0</v>
      </c>
      <c r="AM79" s="224">
        <f t="shared" si="15"/>
        <v>0.25</v>
      </c>
      <c r="AN79" s="227">
        <f t="shared" si="2"/>
        <v>0</v>
      </c>
      <c r="AO79" s="227">
        <f t="shared" si="22"/>
        <v>0</v>
      </c>
      <c r="AP79" s="222">
        <f t="shared" si="3"/>
        <v>0</v>
      </c>
      <c r="AQ79" s="227">
        <f t="shared" si="4"/>
        <v>0</v>
      </c>
      <c r="AV79" s="111" t="e">
        <f t="shared" si="16"/>
        <v>#DIV/0!</v>
      </c>
      <c r="AW79" s="111" t="e">
        <f t="shared" si="17"/>
        <v>#DIV/0!</v>
      </c>
    </row>
    <row r="80" spans="1:49" s="7" customFormat="1" ht="16.5" customHeight="1">
      <c r="A80" s="65">
        <f t="shared" si="5"/>
        <v>2081</v>
      </c>
      <c r="B80" s="154">
        <v>0</v>
      </c>
      <c r="C80" s="155">
        <v>0</v>
      </c>
      <c r="D80" s="154">
        <v>0</v>
      </c>
      <c r="E80" s="190">
        <f t="shared" si="6"/>
        <v>0</v>
      </c>
      <c r="F80" s="193">
        <f t="shared" si="7"/>
        <v>0</v>
      </c>
      <c r="G80" s="191" t="str">
        <f t="shared" si="8"/>
        <v/>
      </c>
      <c r="H80" s="191" t="str">
        <f t="shared" si="9"/>
        <v/>
      </c>
      <c r="I80" s="191">
        <f t="shared" si="10"/>
        <v>0</v>
      </c>
      <c r="J80" s="192" t="str">
        <f t="shared" si="11"/>
        <v/>
      </c>
      <c r="K80" s="85">
        <v>0</v>
      </c>
      <c r="L80" s="85">
        <v>0</v>
      </c>
      <c r="M80" s="193">
        <f t="shared" si="18"/>
        <v>0</v>
      </c>
      <c r="N80" s="85">
        <v>0</v>
      </c>
      <c r="O80" s="85">
        <v>0</v>
      </c>
      <c r="P80" s="86">
        <f t="shared" si="19"/>
        <v>0</v>
      </c>
      <c r="Q80" s="87">
        <v>0</v>
      </c>
      <c r="R80" s="88">
        <v>0</v>
      </c>
      <c r="S80" s="87">
        <v>0</v>
      </c>
      <c r="T80" s="160">
        <v>0</v>
      </c>
      <c r="U80" s="87">
        <v>0</v>
      </c>
      <c r="V80" s="88">
        <v>0</v>
      </c>
      <c r="W80" s="198">
        <f t="shared" si="12"/>
        <v>0</v>
      </c>
      <c r="X80" s="87">
        <v>0</v>
      </c>
      <c r="Y80" s="87">
        <v>0</v>
      </c>
      <c r="Z80" s="87">
        <v>0</v>
      </c>
      <c r="AA80" s="87">
        <v>0</v>
      </c>
      <c r="AB80" s="87">
        <v>0</v>
      </c>
      <c r="AC80" s="87">
        <v>0</v>
      </c>
      <c r="AD80" s="87">
        <v>0</v>
      </c>
      <c r="AE80" s="198">
        <f t="shared" si="13"/>
        <v>0</v>
      </c>
      <c r="AF80" s="198">
        <f t="shared" si="14"/>
        <v>0</v>
      </c>
      <c r="AG80" s="87">
        <v>0</v>
      </c>
      <c r="AI80" s="222">
        <f t="shared" si="20"/>
        <v>0</v>
      </c>
      <c r="AJ80" s="227">
        <f t="shared" si="0"/>
        <v>0</v>
      </c>
      <c r="AK80" s="226">
        <f t="shared" si="1"/>
        <v>0.01</v>
      </c>
      <c r="AL80" s="227">
        <f t="shared" si="21"/>
        <v>0</v>
      </c>
      <c r="AM80" s="224">
        <f t="shared" si="15"/>
        <v>0.25</v>
      </c>
      <c r="AN80" s="227">
        <f t="shared" si="2"/>
        <v>0</v>
      </c>
      <c r="AO80" s="227">
        <f t="shared" si="22"/>
        <v>0</v>
      </c>
      <c r="AP80" s="222">
        <f t="shared" si="3"/>
        <v>0</v>
      </c>
      <c r="AQ80" s="227">
        <f t="shared" si="4"/>
        <v>0</v>
      </c>
      <c r="AV80" s="111" t="e">
        <f t="shared" si="16"/>
        <v>#DIV/0!</v>
      </c>
      <c r="AW80" s="111" t="e">
        <f t="shared" si="17"/>
        <v>#DIV/0!</v>
      </c>
    </row>
    <row r="81" spans="1:49" s="7" customFormat="1" ht="16.5" customHeight="1">
      <c r="A81" s="65">
        <f t="shared" si="5"/>
        <v>2082</v>
      </c>
      <c r="B81" s="154">
        <v>0</v>
      </c>
      <c r="C81" s="155">
        <v>0</v>
      </c>
      <c r="D81" s="154">
        <v>0</v>
      </c>
      <c r="E81" s="190">
        <f t="shared" si="6"/>
        <v>0</v>
      </c>
      <c r="F81" s="193">
        <f t="shared" si="7"/>
        <v>0</v>
      </c>
      <c r="G81" s="191" t="str">
        <f t="shared" si="8"/>
        <v/>
      </c>
      <c r="H81" s="191" t="str">
        <f t="shared" si="9"/>
        <v/>
      </c>
      <c r="I81" s="191">
        <f t="shared" si="10"/>
        <v>0</v>
      </c>
      <c r="J81" s="192" t="str">
        <f t="shared" si="11"/>
        <v/>
      </c>
      <c r="K81" s="85">
        <v>0</v>
      </c>
      <c r="L81" s="85">
        <v>0</v>
      </c>
      <c r="M81" s="193">
        <f t="shared" si="18"/>
        <v>0</v>
      </c>
      <c r="N81" s="85">
        <v>0</v>
      </c>
      <c r="O81" s="85">
        <v>0</v>
      </c>
      <c r="P81" s="86">
        <f t="shared" si="19"/>
        <v>0</v>
      </c>
      <c r="Q81" s="87">
        <v>0</v>
      </c>
      <c r="R81" s="88">
        <v>0</v>
      </c>
      <c r="S81" s="87">
        <v>0</v>
      </c>
      <c r="T81" s="160">
        <v>0</v>
      </c>
      <c r="U81" s="87">
        <v>0</v>
      </c>
      <c r="V81" s="88">
        <v>0</v>
      </c>
      <c r="W81" s="198">
        <f t="shared" si="12"/>
        <v>0</v>
      </c>
      <c r="X81" s="87">
        <v>0</v>
      </c>
      <c r="Y81" s="87">
        <v>0</v>
      </c>
      <c r="Z81" s="87">
        <v>0</v>
      </c>
      <c r="AA81" s="87">
        <v>0</v>
      </c>
      <c r="AB81" s="87">
        <v>0</v>
      </c>
      <c r="AC81" s="87">
        <v>0</v>
      </c>
      <c r="AD81" s="87">
        <v>0</v>
      </c>
      <c r="AE81" s="198">
        <f t="shared" si="13"/>
        <v>0</v>
      </c>
      <c r="AF81" s="198">
        <f t="shared" si="14"/>
        <v>0</v>
      </c>
      <c r="AG81" s="87">
        <v>0</v>
      </c>
      <c r="AI81" s="222">
        <f t="shared" si="20"/>
        <v>0</v>
      </c>
      <c r="AJ81" s="227">
        <f t="shared" ref="AJ81:AJ96" si="23">ROUND(ROUND(E81,1)*ROUND(Q81,2),0)</f>
        <v>0</v>
      </c>
      <c r="AK81" s="226">
        <f t="shared" ref="AK81:AK96" si="24">ROUND(MAX(1%,1%+(MIN(ROUND(R81,2),120)-55)*8%/65),7)</f>
        <v>0.01</v>
      </c>
      <c r="AL81" s="227">
        <f t="shared" si="21"/>
        <v>0</v>
      </c>
      <c r="AM81" s="224">
        <f t="shared" si="15"/>
        <v>0.25</v>
      </c>
      <c r="AN81" s="227">
        <f t="shared" ref="AN81:AN96" si="25">ROUND(AM81*(AJ81-W81-ROUND(AF81,0)-AI81),0)</f>
        <v>0</v>
      </c>
      <c r="AO81" s="227">
        <f t="shared" si="22"/>
        <v>0</v>
      </c>
      <c r="AP81" s="222">
        <f t="shared" ref="AP81:AP96" si="26">ROUND(AI81+W81+ROUND(AF81,0)-AJ81+IF(AI81&gt;0,AL81,0),0)</f>
        <v>0</v>
      </c>
      <c r="AQ81" s="227">
        <f t="shared" ref="AQ81:AQ96" si="27">ROUND(IF(AP81&gt;0,AP81+(AP81+AI81)/2*ROUND($I$6,4),0),0)</f>
        <v>0</v>
      </c>
      <c r="AV81" s="111" t="e">
        <f t="shared" si="16"/>
        <v>#DIV/0!</v>
      </c>
      <c r="AW81" s="111" t="e">
        <f t="shared" si="17"/>
        <v>#DIV/0!</v>
      </c>
    </row>
    <row r="82" spans="1:49" s="7" customFormat="1" ht="16.5" customHeight="1">
      <c r="A82" s="65">
        <f t="shared" ref="A82:A96" si="28">+A81+1</f>
        <v>2083</v>
      </c>
      <c r="B82" s="154">
        <v>0</v>
      </c>
      <c r="C82" s="155">
        <v>0</v>
      </c>
      <c r="D82" s="154">
        <v>0</v>
      </c>
      <c r="E82" s="190">
        <f t="shared" ref="E82:E96" si="29">ROUND(B82,1)+ROUND(C82,1)</f>
        <v>0</v>
      </c>
      <c r="F82" s="193">
        <f t="shared" ref="F82:F96" si="30">E82*6.29234</f>
        <v>0</v>
      </c>
      <c r="G82" s="191" t="str">
        <f t="shared" ref="G82:G96" si="31">IFERROR(ROUND(E82,1)/M82,"")</f>
        <v/>
      </c>
      <c r="H82" s="191" t="str">
        <f t="shared" ref="H82:H96" si="32">IF(F82=0,"",ROUND(F82,0)/365)</f>
        <v/>
      </c>
      <c r="I82" s="191">
        <f t="shared" ref="I82:I96" si="33">(ROUND(D82,1)*6.29234)/365</f>
        <v>0</v>
      </c>
      <c r="J82" s="192" t="str">
        <f t="shared" ref="J82:J96" si="34">IFERROR((ROUND(I82,0))/(ROUND(H82,0)),"")</f>
        <v/>
      </c>
      <c r="K82" s="85">
        <v>0</v>
      </c>
      <c r="L82" s="85">
        <v>0</v>
      </c>
      <c r="M82" s="193">
        <f t="shared" si="18"/>
        <v>0</v>
      </c>
      <c r="N82" s="85">
        <v>0</v>
      </c>
      <c r="O82" s="85">
        <v>0</v>
      </c>
      <c r="P82" s="86">
        <f t="shared" si="19"/>
        <v>0</v>
      </c>
      <c r="Q82" s="87">
        <v>0</v>
      </c>
      <c r="R82" s="88">
        <v>0</v>
      </c>
      <c r="S82" s="87">
        <v>0</v>
      </c>
      <c r="T82" s="160">
        <v>0</v>
      </c>
      <c r="U82" s="87">
        <v>0</v>
      </c>
      <c r="V82" s="88">
        <v>0</v>
      </c>
      <c r="W82" s="198">
        <f t="shared" ref="W82:W96" si="35">ROUND(-MIN(ROUND(T82,2),0)*ROUND(S82,2)+ROUND(E82,1)*ROUND(U82,2)+ROUND(V82,2)-ROUND(AG82,2),2)</f>
        <v>0</v>
      </c>
      <c r="X82" s="87">
        <v>0</v>
      </c>
      <c r="Y82" s="87">
        <v>0</v>
      </c>
      <c r="Z82" s="87">
        <v>0</v>
      </c>
      <c r="AA82" s="87">
        <v>0</v>
      </c>
      <c r="AB82" s="87">
        <v>0</v>
      </c>
      <c r="AC82" s="87">
        <v>0</v>
      </c>
      <c r="AD82" s="87">
        <v>0</v>
      </c>
      <c r="AE82" s="198">
        <f t="shared" ref="AE82:AE96" si="36">ROUND(AB82,2)+ROUND(AC82,2)+ROUND(AD82,2)</f>
        <v>0</v>
      </c>
      <c r="AF82" s="198">
        <f t="shared" ref="AF82:AF96" si="37">ROUND(X82,2)+ROUND(Y82,2)+ROUND(Z82,2)+ROUND(AA82,2)+ROUND(AE82,2)</f>
        <v>0</v>
      </c>
      <c r="AG82" s="87">
        <v>0</v>
      </c>
      <c r="AI82" s="222">
        <f t="shared" si="20"/>
        <v>0</v>
      </c>
      <c r="AJ82" s="227">
        <f t="shared" si="23"/>
        <v>0</v>
      </c>
      <c r="AK82" s="226">
        <f t="shared" si="24"/>
        <v>0.01</v>
      </c>
      <c r="AL82" s="227">
        <f t="shared" si="21"/>
        <v>0</v>
      </c>
      <c r="AM82" s="224">
        <f t="shared" ref="AM82:AM96" si="38">ROUND(MAX(25%,25%+(MIN(ROUND(R82,2),120)-55)*15%/65),7)</f>
        <v>0.25</v>
      </c>
      <c r="AN82" s="227">
        <f t="shared" si="25"/>
        <v>0</v>
      </c>
      <c r="AO82" s="227">
        <f t="shared" si="22"/>
        <v>0</v>
      </c>
      <c r="AP82" s="222">
        <f t="shared" si="26"/>
        <v>0</v>
      </c>
      <c r="AQ82" s="227">
        <f t="shared" si="27"/>
        <v>0</v>
      </c>
      <c r="AV82" s="111" t="e">
        <f t="shared" ref="AV82:AV96" si="39">ROUND(W82,2)/ROUND(F82,0)</f>
        <v>#DIV/0!</v>
      </c>
      <c r="AW82" s="111" t="e">
        <f t="shared" ref="AW82:AW96" si="40">ROUND(AF82,2)/ROUND(F82,0)</f>
        <v>#DIV/0!</v>
      </c>
    </row>
    <row r="83" spans="1:49" s="7" customFormat="1" ht="16.5" customHeight="1">
      <c r="A83" s="65">
        <f t="shared" si="28"/>
        <v>2084</v>
      </c>
      <c r="B83" s="154">
        <v>0</v>
      </c>
      <c r="C83" s="155">
        <v>0</v>
      </c>
      <c r="D83" s="154">
        <v>0</v>
      </c>
      <c r="E83" s="190">
        <f t="shared" si="29"/>
        <v>0</v>
      </c>
      <c r="F83" s="193">
        <f t="shared" si="30"/>
        <v>0</v>
      </c>
      <c r="G83" s="191" t="str">
        <f t="shared" si="31"/>
        <v/>
      </c>
      <c r="H83" s="191" t="str">
        <f t="shared" si="32"/>
        <v/>
      </c>
      <c r="I83" s="191">
        <f t="shared" si="33"/>
        <v>0</v>
      </c>
      <c r="J83" s="192" t="str">
        <f t="shared" si="34"/>
        <v/>
      </c>
      <c r="K83" s="85">
        <v>0</v>
      </c>
      <c r="L83" s="85">
        <v>0</v>
      </c>
      <c r="M83" s="193">
        <f t="shared" ref="M83:M96" si="41">M82+K83-L83</f>
        <v>0</v>
      </c>
      <c r="N83" s="85">
        <v>0</v>
      </c>
      <c r="O83" s="85">
        <v>0</v>
      </c>
      <c r="P83" s="86">
        <f t="shared" ref="P83:P96" si="42">N83+P82-O83</f>
        <v>0</v>
      </c>
      <c r="Q83" s="87">
        <v>0</v>
      </c>
      <c r="R83" s="88">
        <v>0</v>
      </c>
      <c r="S83" s="87">
        <v>0</v>
      </c>
      <c r="T83" s="160">
        <v>0</v>
      </c>
      <c r="U83" s="87">
        <v>0</v>
      </c>
      <c r="V83" s="88">
        <v>0</v>
      </c>
      <c r="W83" s="198">
        <f t="shared" si="35"/>
        <v>0</v>
      </c>
      <c r="X83" s="87">
        <v>0</v>
      </c>
      <c r="Y83" s="87">
        <v>0</v>
      </c>
      <c r="Z83" s="87">
        <v>0</v>
      </c>
      <c r="AA83" s="87">
        <v>0</v>
      </c>
      <c r="AB83" s="87">
        <v>0</v>
      </c>
      <c r="AC83" s="87">
        <v>0</v>
      </c>
      <c r="AD83" s="87">
        <v>0</v>
      </c>
      <c r="AE83" s="198">
        <f t="shared" si="36"/>
        <v>0</v>
      </c>
      <c r="AF83" s="198">
        <f t="shared" si="37"/>
        <v>0</v>
      </c>
      <c r="AG83" s="87">
        <v>0</v>
      </c>
      <c r="AI83" s="222">
        <f t="shared" ref="AI83:AI96" si="43">+AQ82</f>
        <v>0</v>
      </c>
      <c r="AJ83" s="227">
        <f t="shared" si="23"/>
        <v>0</v>
      </c>
      <c r="AK83" s="226">
        <f t="shared" si="24"/>
        <v>0.01</v>
      </c>
      <c r="AL83" s="227">
        <f t="shared" ref="AL83:AL96" si="44">ROUND(AJ83*AK83,0)</f>
        <v>0</v>
      </c>
      <c r="AM83" s="224">
        <f t="shared" si="38"/>
        <v>0.25</v>
      </c>
      <c r="AN83" s="227">
        <f t="shared" si="25"/>
        <v>0</v>
      </c>
      <c r="AO83" s="227">
        <f t="shared" ref="AO83:AO96" si="45">MAX(AL83,AN83)</f>
        <v>0</v>
      </c>
      <c r="AP83" s="222">
        <f t="shared" si="26"/>
        <v>0</v>
      </c>
      <c r="AQ83" s="227">
        <f t="shared" si="27"/>
        <v>0</v>
      </c>
      <c r="AV83" s="111" t="e">
        <f t="shared" si="39"/>
        <v>#DIV/0!</v>
      </c>
      <c r="AW83" s="111" t="e">
        <f t="shared" si="40"/>
        <v>#DIV/0!</v>
      </c>
    </row>
    <row r="84" spans="1:49" s="7" customFormat="1" ht="16.5" customHeight="1">
      <c r="A84" s="65">
        <f t="shared" si="28"/>
        <v>2085</v>
      </c>
      <c r="B84" s="154">
        <v>0</v>
      </c>
      <c r="C84" s="155">
        <v>0</v>
      </c>
      <c r="D84" s="154">
        <v>0</v>
      </c>
      <c r="E84" s="190">
        <f t="shared" si="29"/>
        <v>0</v>
      </c>
      <c r="F84" s="193">
        <f t="shared" si="30"/>
        <v>0</v>
      </c>
      <c r="G84" s="191" t="str">
        <f t="shared" si="31"/>
        <v/>
      </c>
      <c r="H84" s="191" t="str">
        <f t="shared" si="32"/>
        <v/>
      </c>
      <c r="I84" s="191">
        <f t="shared" si="33"/>
        <v>0</v>
      </c>
      <c r="J84" s="192" t="str">
        <f t="shared" si="34"/>
        <v/>
      </c>
      <c r="K84" s="85">
        <v>0</v>
      </c>
      <c r="L84" s="85">
        <v>0</v>
      </c>
      <c r="M84" s="193">
        <f t="shared" si="41"/>
        <v>0</v>
      </c>
      <c r="N84" s="85">
        <v>0</v>
      </c>
      <c r="O84" s="85">
        <v>0</v>
      </c>
      <c r="P84" s="86">
        <f t="shared" si="42"/>
        <v>0</v>
      </c>
      <c r="Q84" s="87">
        <v>0</v>
      </c>
      <c r="R84" s="88">
        <v>0</v>
      </c>
      <c r="S84" s="87">
        <v>0</v>
      </c>
      <c r="T84" s="160">
        <v>0</v>
      </c>
      <c r="U84" s="87">
        <v>0</v>
      </c>
      <c r="V84" s="88">
        <v>0</v>
      </c>
      <c r="W84" s="198">
        <f t="shared" si="35"/>
        <v>0</v>
      </c>
      <c r="X84" s="87">
        <v>0</v>
      </c>
      <c r="Y84" s="87">
        <v>0</v>
      </c>
      <c r="Z84" s="87">
        <v>0</v>
      </c>
      <c r="AA84" s="87">
        <v>0</v>
      </c>
      <c r="AB84" s="87">
        <v>0</v>
      </c>
      <c r="AC84" s="87">
        <v>0</v>
      </c>
      <c r="AD84" s="87">
        <v>0</v>
      </c>
      <c r="AE84" s="198">
        <f t="shared" si="36"/>
        <v>0</v>
      </c>
      <c r="AF84" s="198">
        <f t="shared" si="37"/>
        <v>0</v>
      </c>
      <c r="AG84" s="87">
        <v>0</v>
      </c>
      <c r="AI84" s="222">
        <f t="shared" si="43"/>
        <v>0</v>
      </c>
      <c r="AJ84" s="227">
        <f t="shared" si="23"/>
        <v>0</v>
      </c>
      <c r="AK84" s="226">
        <f t="shared" si="24"/>
        <v>0.01</v>
      </c>
      <c r="AL84" s="227">
        <f t="shared" si="44"/>
        <v>0</v>
      </c>
      <c r="AM84" s="224">
        <f t="shared" si="38"/>
        <v>0.25</v>
      </c>
      <c r="AN84" s="227">
        <f t="shared" si="25"/>
        <v>0</v>
      </c>
      <c r="AO84" s="227">
        <f t="shared" si="45"/>
        <v>0</v>
      </c>
      <c r="AP84" s="222">
        <f t="shared" si="26"/>
        <v>0</v>
      </c>
      <c r="AQ84" s="227">
        <f t="shared" si="27"/>
        <v>0</v>
      </c>
      <c r="AV84" s="111" t="e">
        <f t="shared" si="39"/>
        <v>#DIV/0!</v>
      </c>
      <c r="AW84" s="111" t="e">
        <f t="shared" si="40"/>
        <v>#DIV/0!</v>
      </c>
    </row>
    <row r="85" spans="1:49" s="7" customFormat="1" ht="16.5" customHeight="1">
      <c r="A85" s="65">
        <f t="shared" si="28"/>
        <v>2086</v>
      </c>
      <c r="B85" s="154">
        <v>0</v>
      </c>
      <c r="C85" s="155">
        <v>0</v>
      </c>
      <c r="D85" s="154">
        <v>0</v>
      </c>
      <c r="E85" s="190">
        <f t="shared" si="29"/>
        <v>0</v>
      </c>
      <c r="F85" s="193">
        <f t="shared" si="30"/>
        <v>0</v>
      </c>
      <c r="G85" s="191" t="str">
        <f t="shared" si="31"/>
        <v/>
      </c>
      <c r="H85" s="191" t="str">
        <f t="shared" si="32"/>
        <v/>
      </c>
      <c r="I85" s="191">
        <f t="shared" si="33"/>
        <v>0</v>
      </c>
      <c r="J85" s="192" t="str">
        <f t="shared" si="34"/>
        <v/>
      </c>
      <c r="K85" s="85">
        <v>0</v>
      </c>
      <c r="L85" s="85">
        <v>0</v>
      </c>
      <c r="M85" s="193">
        <f t="shared" si="41"/>
        <v>0</v>
      </c>
      <c r="N85" s="85">
        <v>0</v>
      </c>
      <c r="O85" s="85">
        <v>0</v>
      </c>
      <c r="P85" s="86">
        <f t="shared" si="42"/>
        <v>0</v>
      </c>
      <c r="Q85" s="87">
        <v>0</v>
      </c>
      <c r="R85" s="88">
        <v>0</v>
      </c>
      <c r="S85" s="87">
        <v>0</v>
      </c>
      <c r="T85" s="160">
        <v>0</v>
      </c>
      <c r="U85" s="87">
        <v>0</v>
      </c>
      <c r="V85" s="88">
        <v>0</v>
      </c>
      <c r="W85" s="198">
        <f t="shared" si="35"/>
        <v>0</v>
      </c>
      <c r="X85" s="87">
        <v>0</v>
      </c>
      <c r="Y85" s="87">
        <v>0</v>
      </c>
      <c r="Z85" s="87">
        <v>0</v>
      </c>
      <c r="AA85" s="87">
        <v>0</v>
      </c>
      <c r="AB85" s="87">
        <v>0</v>
      </c>
      <c r="AC85" s="87">
        <v>0</v>
      </c>
      <c r="AD85" s="87">
        <v>0</v>
      </c>
      <c r="AE85" s="198">
        <f t="shared" si="36"/>
        <v>0</v>
      </c>
      <c r="AF85" s="198">
        <f t="shared" si="37"/>
        <v>0</v>
      </c>
      <c r="AG85" s="87">
        <v>0</v>
      </c>
      <c r="AI85" s="222">
        <f t="shared" si="43"/>
        <v>0</v>
      </c>
      <c r="AJ85" s="227">
        <f t="shared" si="23"/>
        <v>0</v>
      </c>
      <c r="AK85" s="226">
        <f t="shared" si="24"/>
        <v>0.01</v>
      </c>
      <c r="AL85" s="227">
        <f t="shared" si="44"/>
        <v>0</v>
      </c>
      <c r="AM85" s="224">
        <f t="shared" si="38"/>
        <v>0.25</v>
      </c>
      <c r="AN85" s="227">
        <f t="shared" si="25"/>
        <v>0</v>
      </c>
      <c r="AO85" s="227">
        <f t="shared" si="45"/>
        <v>0</v>
      </c>
      <c r="AP85" s="222">
        <f t="shared" si="26"/>
        <v>0</v>
      </c>
      <c r="AQ85" s="227">
        <f t="shared" si="27"/>
        <v>0</v>
      </c>
      <c r="AV85" s="111" t="e">
        <f t="shared" si="39"/>
        <v>#DIV/0!</v>
      </c>
      <c r="AW85" s="111" t="e">
        <f t="shared" si="40"/>
        <v>#DIV/0!</v>
      </c>
    </row>
    <row r="86" spans="1:49" s="7" customFormat="1" ht="16.5" customHeight="1">
      <c r="A86" s="65">
        <f t="shared" si="28"/>
        <v>2087</v>
      </c>
      <c r="B86" s="154">
        <v>0</v>
      </c>
      <c r="C86" s="155">
        <v>0</v>
      </c>
      <c r="D86" s="154">
        <v>0</v>
      </c>
      <c r="E86" s="190">
        <f t="shared" si="29"/>
        <v>0</v>
      </c>
      <c r="F86" s="193">
        <f t="shared" si="30"/>
        <v>0</v>
      </c>
      <c r="G86" s="191" t="str">
        <f t="shared" si="31"/>
        <v/>
      </c>
      <c r="H86" s="191" t="str">
        <f t="shared" si="32"/>
        <v/>
      </c>
      <c r="I86" s="191">
        <f t="shared" si="33"/>
        <v>0</v>
      </c>
      <c r="J86" s="192" t="str">
        <f t="shared" si="34"/>
        <v/>
      </c>
      <c r="K86" s="85">
        <v>0</v>
      </c>
      <c r="L86" s="85">
        <v>0</v>
      </c>
      <c r="M86" s="193">
        <f t="shared" si="41"/>
        <v>0</v>
      </c>
      <c r="N86" s="85">
        <v>0</v>
      </c>
      <c r="O86" s="85">
        <v>0</v>
      </c>
      <c r="P86" s="86">
        <f t="shared" si="42"/>
        <v>0</v>
      </c>
      <c r="Q86" s="87">
        <v>0</v>
      </c>
      <c r="R86" s="88">
        <v>0</v>
      </c>
      <c r="S86" s="87">
        <v>0</v>
      </c>
      <c r="T86" s="160">
        <v>0</v>
      </c>
      <c r="U86" s="87">
        <v>0</v>
      </c>
      <c r="V86" s="88">
        <v>0</v>
      </c>
      <c r="W86" s="198">
        <f t="shared" si="35"/>
        <v>0</v>
      </c>
      <c r="X86" s="87">
        <v>0</v>
      </c>
      <c r="Y86" s="87">
        <v>0</v>
      </c>
      <c r="Z86" s="87">
        <v>0</v>
      </c>
      <c r="AA86" s="87">
        <v>0</v>
      </c>
      <c r="AB86" s="87">
        <v>0</v>
      </c>
      <c r="AC86" s="87">
        <v>0</v>
      </c>
      <c r="AD86" s="87">
        <v>0</v>
      </c>
      <c r="AE86" s="198">
        <f t="shared" si="36"/>
        <v>0</v>
      </c>
      <c r="AF86" s="198">
        <f t="shared" si="37"/>
        <v>0</v>
      </c>
      <c r="AG86" s="87">
        <v>0</v>
      </c>
      <c r="AI86" s="222">
        <f t="shared" si="43"/>
        <v>0</v>
      </c>
      <c r="AJ86" s="227">
        <f t="shared" si="23"/>
        <v>0</v>
      </c>
      <c r="AK86" s="226">
        <f t="shared" si="24"/>
        <v>0.01</v>
      </c>
      <c r="AL86" s="227">
        <f t="shared" si="44"/>
        <v>0</v>
      </c>
      <c r="AM86" s="224">
        <f t="shared" si="38"/>
        <v>0.25</v>
      </c>
      <c r="AN86" s="227">
        <f t="shared" si="25"/>
        <v>0</v>
      </c>
      <c r="AO86" s="227">
        <f t="shared" si="45"/>
        <v>0</v>
      </c>
      <c r="AP86" s="222">
        <f t="shared" si="26"/>
        <v>0</v>
      </c>
      <c r="AQ86" s="227">
        <f t="shared" si="27"/>
        <v>0</v>
      </c>
      <c r="AV86" s="111" t="e">
        <f t="shared" si="39"/>
        <v>#DIV/0!</v>
      </c>
      <c r="AW86" s="111" t="e">
        <f t="shared" si="40"/>
        <v>#DIV/0!</v>
      </c>
    </row>
    <row r="87" spans="1:49" s="7" customFormat="1" ht="16.5" customHeight="1">
      <c r="A87" s="65">
        <f t="shared" si="28"/>
        <v>2088</v>
      </c>
      <c r="B87" s="154">
        <v>0</v>
      </c>
      <c r="C87" s="155">
        <v>0</v>
      </c>
      <c r="D87" s="154">
        <v>0</v>
      </c>
      <c r="E87" s="190">
        <f t="shared" si="29"/>
        <v>0</v>
      </c>
      <c r="F87" s="193">
        <f t="shared" si="30"/>
        <v>0</v>
      </c>
      <c r="G87" s="191" t="str">
        <f t="shared" si="31"/>
        <v/>
      </c>
      <c r="H87" s="191" t="str">
        <f t="shared" si="32"/>
        <v/>
      </c>
      <c r="I87" s="191">
        <f t="shared" si="33"/>
        <v>0</v>
      </c>
      <c r="J87" s="192" t="str">
        <f t="shared" si="34"/>
        <v/>
      </c>
      <c r="K87" s="85">
        <v>0</v>
      </c>
      <c r="L87" s="85">
        <v>0</v>
      </c>
      <c r="M87" s="193">
        <f t="shared" si="41"/>
        <v>0</v>
      </c>
      <c r="N87" s="85">
        <v>0</v>
      </c>
      <c r="O87" s="85">
        <v>0</v>
      </c>
      <c r="P87" s="86">
        <f t="shared" si="42"/>
        <v>0</v>
      </c>
      <c r="Q87" s="87">
        <v>0</v>
      </c>
      <c r="R87" s="88">
        <v>0</v>
      </c>
      <c r="S87" s="87">
        <v>0</v>
      </c>
      <c r="T87" s="160">
        <v>0</v>
      </c>
      <c r="U87" s="87">
        <v>0</v>
      </c>
      <c r="V87" s="88">
        <v>0</v>
      </c>
      <c r="W87" s="198">
        <f t="shared" si="35"/>
        <v>0</v>
      </c>
      <c r="X87" s="87">
        <v>0</v>
      </c>
      <c r="Y87" s="87">
        <v>0</v>
      </c>
      <c r="Z87" s="87">
        <v>0</v>
      </c>
      <c r="AA87" s="87">
        <v>0</v>
      </c>
      <c r="AB87" s="87">
        <v>0</v>
      </c>
      <c r="AC87" s="87">
        <v>0</v>
      </c>
      <c r="AD87" s="87">
        <v>0</v>
      </c>
      <c r="AE87" s="198">
        <f t="shared" si="36"/>
        <v>0</v>
      </c>
      <c r="AF87" s="198">
        <f t="shared" si="37"/>
        <v>0</v>
      </c>
      <c r="AG87" s="87">
        <v>0</v>
      </c>
      <c r="AI87" s="222">
        <f t="shared" si="43"/>
        <v>0</v>
      </c>
      <c r="AJ87" s="227">
        <f t="shared" si="23"/>
        <v>0</v>
      </c>
      <c r="AK87" s="226">
        <f t="shared" si="24"/>
        <v>0.01</v>
      </c>
      <c r="AL87" s="227">
        <f t="shared" si="44"/>
        <v>0</v>
      </c>
      <c r="AM87" s="224">
        <f t="shared" si="38"/>
        <v>0.25</v>
      </c>
      <c r="AN87" s="227">
        <f t="shared" si="25"/>
        <v>0</v>
      </c>
      <c r="AO87" s="227">
        <f t="shared" si="45"/>
        <v>0</v>
      </c>
      <c r="AP87" s="222">
        <f t="shared" si="26"/>
        <v>0</v>
      </c>
      <c r="AQ87" s="227">
        <f t="shared" si="27"/>
        <v>0</v>
      </c>
      <c r="AV87" s="111" t="e">
        <f t="shared" si="39"/>
        <v>#DIV/0!</v>
      </c>
      <c r="AW87" s="111" t="e">
        <f t="shared" si="40"/>
        <v>#DIV/0!</v>
      </c>
    </row>
    <row r="88" spans="1:49" s="7" customFormat="1" ht="16.5" customHeight="1">
      <c r="A88" s="65">
        <f t="shared" si="28"/>
        <v>2089</v>
      </c>
      <c r="B88" s="154">
        <v>0</v>
      </c>
      <c r="C88" s="155">
        <v>0</v>
      </c>
      <c r="D88" s="154">
        <v>0</v>
      </c>
      <c r="E88" s="190">
        <f t="shared" si="29"/>
        <v>0</v>
      </c>
      <c r="F88" s="193">
        <f t="shared" si="30"/>
        <v>0</v>
      </c>
      <c r="G88" s="191" t="str">
        <f t="shared" si="31"/>
        <v/>
      </c>
      <c r="H88" s="191" t="str">
        <f t="shared" si="32"/>
        <v/>
      </c>
      <c r="I88" s="191">
        <f t="shared" si="33"/>
        <v>0</v>
      </c>
      <c r="J88" s="192" t="str">
        <f t="shared" si="34"/>
        <v/>
      </c>
      <c r="K88" s="85">
        <v>0</v>
      </c>
      <c r="L88" s="85">
        <v>0</v>
      </c>
      <c r="M88" s="193">
        <f t="shared" si="41"/>
        <v>0</v>
      </c>
      <c r="N88" s="85">
        <v>0</v>
      </c>
      <c r="O88" s="85">
        <v>0</v>
      </c>
      <c r="P88" s="86">
        <f t="shared" si="42"/>
        <v>0</v>
      </c>
      <c r="Q88" s="87">
        <v>0</v>
      </c>
      <c r="R88" s="88">
        <v>0</v>
      </c>
      <c r="S88" s="87">
        <v>0</v>
      </c>
      <c r="T88" s="160">
        <v>0</v>
      </c>
      <c r="U88" s="87">
        <v>0</v>
      </c>
      <c r="V88" s="88">
        <v>0</v>
      </c>
      <c r="W88" s="198">
        <f t="shared" si="35"/>
        <v>0</v>
      </c>
      <c r="X88" s="87">
        <v>0</v>
      </c>
      <c r="Y88" s="87">
        <v>0</v>
      </c>
      <c r="Z88" s="87">
        <v>0</v>
      </c>
      <c r="AA88" s="87">
        <v>0</v>
      </c>
      <c r="AB88" s="87">
        <v>0</v>
      </c>
      <c r="AC88" s="87">
        <v>0</v>
      </c>
      <c r="AD88" s="87">
        <v>0</v>
      </c>
      <c r="AE88" s="198">
        <f t="shared" si="36"/>
        <v>0</v>
      </c>
      <c r="AF88" s="198">
        <f t="shared" si="37"/>
        <v>0</v>
      </c>
      <c r="AG88" s="87">
        <v>0</v>
      </c>
      <c r="AI88" s="222">
        <f t="shared" si="43"/>
        <v>0</v>
      </c>
      <c r="AJ88" s="227">
        <f t="shared" si="23"/>
        <v>0</v>
      </c>
      <c r="AK88" s="226">
        <f t="shared" si="24"/>
        <v>0.01</v>
      </c>
      <c r="AL88" s="227">
        <f t="shared" si="44"/>
        <v>0</v>
      </c>
      <c r="AM88" s="224">
        <f t="shared" si="38"/>
        <v>0.25</v>
      </c>
      <c r="AN88" s="227">
        <f t="shared" si="25"/>
        <v>0</v>
      </c>
      <c r="AO88" s="227">
        <f t="shared" si="45"/>
        <v>0</v>
      </c>
      <c r="AP88" s="222">
        <f t="shared" si="26"/>
        <v>0</v>
      </c>
      <c r="AQ88" s="227">
        <f t="shared" si="27"/>
        <v>0</v>
      </c>
      <c r="AV88" s="111" t="e">
        <f t="shared" si="39"/>
        <v>#DIV/0!</v>
      </c>
      <c r="AW88" s="111" t="e">
        <f t="shared" si="40"/>
        <v>#DIV/0!</v>
      </c>
    </row>
    <row r="89" spans="1:49" s="7" customFormat="1" ht="16.5" customHeight="1">
      <c r="A89" s="65">
        <f t="shared" si="28"/>
        <v>2090</v>
      </c>
      <c r="B89" s="154">
        <v>0</v>
      </c>
      <c r="C89" s="155">
        <v>0</v>
      </c>
      <c r="D89" s="154">
        <v>0</v>
      </c>
      <c r="E89" s="190">
        <f t="shared" si="29"/>
        <v>0</v>
      </c>
      <c r="F89" s="193">
        <f t="shared" si="30"/>
        <v>0</v>
      </c>
      <c r="G89" s="191" t="str">
        <f t="shared" si="31"/>
        <v/>
      </c>
      <c r="H89" s="191" t="str">
        <f t="shared" si="32"/>
        <v/>
      </c>
      <c r="I89" s="191">
        <f t="shared" si="33"/>
        <v>0</v>
      </c>
      <c r="J89" s="192" t="str">
        <f t="shared" si="34"/>
        <v/>
      </c>
      <c r="K89" s="85">
        <v>0</v>
      </c>
      <c r="L89" s="85">
        <v>0</v>
      </c>
      <c r="M89" s="193">
        <f t="shared" si="41"/>
        <v>0</v>
      </c>
      <c r="N89" s="85">
        <v>0</v>
      </c>
      <c r="O89" s="85">
        <v>0</v>
      </c>
      <c r="P89" s="86">
        <f t="shared" si="42"/>
        <v>0</v>
      </c>
      <c r="Q89" s="87">
        <v>0</v>
      </c>
      <c r="R89" s="88">
        <v>0</v>
      </c>
      <c r="S89" s="87">
        <v>0</v>
      </c>
      <c r="T89" s="160">
        <v>0</v>
      </c>
      <c r="U89" s="87">
        <v>0</v>
      </c>
      <c r="V89" s="88">
        <v>0</v>
      </c>
      <c r="W89" s="198">
        <f t="shared" si="35"/>
        <v>0</v>
      </c>
      <c r="X89" s="87">
        <v>0</v>
      </c>
      <c r="Y89" s="87">
        <v>0</v>
      </c>
      <c r="Z89" s="87">
        <v>0</v>
      </c>
      <c r="AA89" s="87">
        <v>0</v>
      </c>
      <c r="AB89" s="87">
        <v>0</v>
      </c>
      <c r="AC89" s="87">
        <v>0</v>
      </c>
      <c r="AD89" s="87">
        <v>0</v>
      </c>
      <c r="AE89" s="198">
        <f t="shared" si="36"/>
        <v>0</v>
      </c>
      <c r="AF89" s="198">
        <f t="shared" si="37"/>
        <v>0</v>
      </c>
      <c r="AG89" s="87">
        <v>0</v>
      </c>
      <c r="AI89" s="222">
        <f t="shared" si="43"/>
        <v>0</v>
      </c>
      <c r="AJ89" s="227">
        <f t="shared" si="23"/>
        <v>0</v>
      </c>
      <c r="AK89" s="226">
        <f t="shared" si="24"/>
        <v>0.01</v>
      </c>
      <c r="AL89" s="227">
        <f t="shared" si="44"/>
        <v>0</v>
      </c>
      <c r="AM89" s="224">
        <f t="shared" si="38"/>
        <v>0.25</v>
      </c>
      <c r="AN89" s="227">
        <f t="shared" si="25"/>
        <v>0</v>
      </c>
      <c r="AO89" s="227">
        <f t="shared" si="45"/>
        <v>0</v>
      </c>
      <c r="AP89" s="222">
        <f t="shared" si="26"/>
        <v>0</v>
      </c>
      <c r="AQ89" s="227">
        <f t="shared" si="27"/>
        <v>0</v>
      </c>
      <c r="AV89" s="111" t="e">
        <f t="shared" si="39"/>
        <v>#DIV/0!</v>
      </c>
      <c r="AW89" s="111" t="e">
        <f t="shared" si="40"/>
        <v>#DIV/0!</v>
      </c>
    </row>
    <row r="90" spans="1:49" s="7" customFormat="1" ht="16.5" customHeight="1">
      <c r="A90" s="65">
        <f t="shared" si="28"/>
        <v>2091</v>
      </c>
      <c r="B90" s="154">
        <v>0</v>
      </c>
      <c r="C90" s="155">
        <v>0</v>
      </c>
      <c r="D90" s="154">
        <v>0</v>
      </c>
      <c r="E90" s="190">
        <f t="shared" si="29"/>
        <v>0</v>
      </c>
      <c r="F90" s="193">
        <f t="shared" si="30"/>
        <v>0</v>
      </c>
      <c r="G90" s="191" t="str">
        <f t="shared" si="31"/>
        <v/>
      </c>
      <c r="H90" s="191" t="str">
        <f t="shared" si="32"/>
        <v/>
      </c>
      <c r="I90" s="191">
        <f t="shared" si="33"/>
        <v>0</v>
      </c>
      <c r="J90" s="192" t="str">
        <f t="shared" si="34"/>
        <v/>
      </c>
      <c r="K90" s="85">
        <v>0</v>
      </c>
      <c r="L90" s="85">
        <v>0</v>
      </c>
      <c r="M90" s="193">
        <f t="shared" si="41"/>
        <v>0</v>
      </c>
      <c r="N90" s="85">
        <v>0</v>
      </c>
      <c r="O90" s="85">
        <v>0</v>
      </c>
      <c r="P90" s="86">
        <f t="shared" si="42"/>
        <v>0</v>
      </c>
      <c r="Q90" s="87">
        <v>0</v>
      </c>
      <c r="R90" s="88">
        <v>0</v>
      </c>
      <c r="S90" s="87">
        <v>0</v>
      </c>
      <c r="T90" s="160">
        <v>0</v>
      </c>
      <c r="U90" s="87">
        <v>0</v>
      </c>
      <c r="V90" s="88">
        <v>0</v>
      </c>
      <c r="W90" s="198">
        <f t="shared" si="35"/>
        <v>0</v>
      </c>
      <c r="X90" s="87">
        <v>0</v>
      </c>
      <c r="Y90" s="87">
        <v>0</v>
      </c>
      <c r="Z90" s="87">
        <v>0</v>
      </c>
      <c r="AA90" s="87">
        <v>0</v>
      </c>
      <c r="AB90" s="87">
        <v>0</v>
      </c>
      <c r="AC90" s="87">
        <v>0</v>
      </c>
      <c r="AD90" s="87">
        <v>0</v>
      </c>
      <c r="AE90" s="198">
        <f t="shared" si="36"/>
        <v>0</v>
      </c>
      <c r="AF90" s="198">
        <f t="shared" si="37"/>
        <v>0</v>
      </c>
      <c r="AG90" s="87">
        <v>0</v>
      </c>
      <c r="AI90" s="222">
        <f t="shared" si="43"/>
        <v>0</v>
      </c>
      <c r="AJ90" s="227">
        <f t="shared" si="23"/>
        <v>0</v>
      </c>
      <c r="AK90" s="226">
        <f t="shared" si="24"/>
        <v>0.01</v>
      </c>
      <c r="AL90" s="227">
        <f t="shared" si="44"/>
        <v>0</v>
      </c>
      <c r="AM90" s="224">
        <f t="shared" si="38"/>
        <v>0.25</v>
      </c>
      <c r="AN90" s="227">
        <f t="shared" si="25"/>
        <v>0</v>
      </c>
      <c r="AO90" s="227">
        <f t="shared" si="45"/>
        <v>0</v>
      </c>
      <c r="AP90" s="222">
        <f t="shared" si="26"/>
        <v>0</v>
      </c>
      <c r="AQ90" s="227">
        <f t="shared" si="27"/>
        <v>0</v>
      </c>
      <c r="AV90" s="111" t="e">
        <f t="shared" si="39"/>
        <v>#DIV/0!</v>
      </c>
      <c r="AW90" s="111" t="e">
        <f t="shared" si="40"/>
        <v>#DIV/0!</v>
      </c>
    </row>
    <row r="91" spans="1:49" s="7" customFormat="1" ht="16.5" customHeight="1">
      <c r="A91" s="65">
        <f t="shared" si="28"/>
        <v>2092</v>
      </c>
      <c r="B91" s="154">
        <v>0</v>
      </c>
      <c r="C91" s="155">
        <v>0</v>
      </c>
      <c r="D91" s="154">
        <v>0</v>
      </c>
      <c r="E91" s="190">
        <f t="shared" si="29"/>
        <v>0</v>
      </c>
      <c r="F91" s="193">
        <f t="shared" si="30"/>
        <v>0</v>
      </c>
      <c r="G91" s="191" t="str">
        <f t="shared" si="31"/>
        <v/>
      </c>
      <c r="H91" s="191" t="str">
        <f t="shared" si="32"/>
        <v/>
      </c>
      <c r="I91" s="191">
        <f t="shared" si="33"/>
        <v>0</v>
      </c>
      <c r="J91" s="192" t="str">
        <f t="shared" si="34"/>
        <v/>
      </c>
      <c r="K91" s="85">
        <v>0</v>
      </c>
      <c r="L91" s="85">
        <v>0</v>
      </c>
      <c r="M91" s="193">
        <f t="shared" si="41"/>
        <v>0</v>
      </c>
      <c r="N91" s="85">
        <v>0</v>
      </c>
      <c r="O91" s="85">
        <v>0</v>
      </c>
      <c r="P91" s="86">
        <f t="shared" si="42"/>
        <v>0</v>
      </c>
      <c r="Q91" s="87">
        <v>0</v>
      </c>
      <c r="R91" s="88">
        <v>0</v>
      </c>
      <c r="S91" s="87">
        <v>0</v>
      </c>
      <c r="T91" s="160">
        <v>0</v>
      </c>
      <c r="U91" s="87">
        <v>0</v>
      </c>
      <c r="V91" s="88">
        <v>0</v>
      </c>
      <c r="W91" s="198">
        <f t="shared" si="35"/>
        <v>0</v>
      </c>
      <c r="X91" s="87">
        <v>0</v>
      </c>
      <c r="Y91" s="87">
        <v>0</v>
      </c>
      <c r="Z91" s="87">
        <v>0</v>
      </c>
      <c r="AA91" s="87">
        <v>0</v>
      </c>
      <c r="AB91" s="87">
        <v>0</v>
      </c>
      <c r="AC91" s="87">
        <v>0</v>
      </c>
      <c r="AD91" s="87">
        <v>0</v>
      </c>
      <c r="AE91" s="198">
        <f t="shared" si="36"/>
        <v>0</v>
      </c>
      <c r="AF91" s="198">
        <f t="shared" si="37"/>
        <v>0</v>
      </c>
      <c r="AG91" s="87">
        <v>0</v>
      </c>
      <c r="AI91" s="222">
        <f t="shared" si="43"/>
        <v>0</v>
      </c>
      <c r="AJ91" s="227">
        <f t="shared" si="23"/>
        <v>0</v>
      </c>
      <c r="AK91" s="226">
        <f t="shared" si="24"/>
        <v>0.01</v>
      </c>
      <c r="AL91" s="227">
        <f t="shared" si="44"/>
        <v>0</v>
      </c>
      <c r="AM91" s="224">
        <f t="shared" si="38"/>
        <v>0.25</v>
      </c>
      <c r="AN91" s="227">
        <f t="shared" si="25"/>
        <v>0</v>
      </c>
      <c r="AO91" s="227">
        <f t="shared" si="45"/>
        <v>0</v>
      </c>
      <c r="AP91" s="222">
        <f t="shared" si="26"/>
        <v>0</v>
      </c>
      <c r="AQ91" s="227">
        <f t="shared" si="27"/>
        <v>0</v>
      </c>
      <c r="AV91" s="111" t="e">
        <f t="shared" si="39"/>
        <v>#DIV/0!</v>
      </c>
      <c r="AW91" s="111" t="e">
        <f t="shared" si="40"/>
        <v>#DIV/0!</v>
      </c>
    </row>
    <row r="92" spans="1:49" s="7" customFormat="1" ht="16.5" customHeight="1">
      <c r="A92" s="65">
        <f t="shared" si="28"/>
        <v>2093</v>
      </c>
      <c r="B92" s="154">
        <v>0</v>
      </c>
      <c r="C92" s="155">
        <v>0</v>
      </c>
      <c r="D92" s="154">
        <v>0</v>
      </c>
      <c r="E92" s="190">
        <f t="shared" si="29"/>
        <v>0</v>
      </c>
      <c r="F92" s="193">
        <f t="shared" si="30"/>
        <v>0</v>
      </c>
      <c r="G92" s="191" t="str">
        <f t="shared" si="31"/>
        <v/>
      </c>
      <c r="H92" s="191" t="str">
        <f t="shared" si="32"/>
        <v/>
      </c>
      <c r="I92" s="191">
        <f t="shared" si="33"/>
        <v>0</v>
      </c>
      <c r="J92" s="192" t="str">
        <f t="shared" si="34"/>
        <v/>
      </c>
      <c r="K92" s="85">
        <v>0</v>
      </c>
      <c r="L92" s="85">
        <v>0</v>
      </c>
      <c r="M92" s="193">
        <f t="shared" si="41"/>
        <v>0</v>
      </c>
      <c r="N92" s="85">
        <v>0</v>
      </c>
      <c r="O92" s="85">
        <v>0</v>
      </c>
      <c r="P92" s="86">
        <f t="shared" si="42"/>
        <v>0</v>
      </c>
      <c r="Q92" s="87">
        <v>0</v>
      </c>
      <c r="R92" s="88">
        <v>0</v>
      </c>
      <c r="S92" s="87">
        <v>0</v>
      </c>
      <c r="T92" s="160">
        <v>0</v>
      </c>
      <c r="U92" s="87">
        <v>0</v>
      </c>
      <c r="V92" s="88">
        <v>0</v>
      </c>
      <c r="W92" s="198">
        <f t="shared" si="35"/>
        <v>0</v>
      </c>
      <c r="X92" s="87">
        <v>0</v>
      </c>
      <c r="Y92" s="87">
        <v>0</v>
      </c>
      <c r="Z92" s="87">
        <v>0</v>
      </c>
      <c r="AA92" s="87">
        <v>0</v>
      </c>
      <c r="AB92" s="87">
        <v>0</v>
      </c>
      <c r="AC92" s="87">
        <v>0</v>
      </c>
      <c r="AD92" s="87">
        <v>0</v>
      </c>
      <c r="AE92" s="198">
        <f t="shared" si="36"/>
        <v>0</v>
      </c>
      <c r="AF92" s="198">
        <f t="shared" si="37"/>
        <v>0</v>
      </c>
      <c r="AG92" s="87">
        <v>0</v>
      </c>
      <c r="AI92" s="222">
        <f t="shared" si="43"/>
        <v>0</v>
      </c>
      <c r="AJ92" s="227">
        <f t="shared" si="23"/>
        <v>0</v>
      </c>
      <c r="AK92" s="226">
        <f t="shared" si="24"/>
        <v>0.01</v>
      </c>
      <c r="AL92" s="227">
        <f t="shared" si="44"/>
        <v>0</v>
      </c>
      <c r="AM92" s="224">
        <f t="shared" si="38"/>
        <v>0.25</v>
      </c>
      <c r="AN92" s="227">
        <f t="shared" si="25"/>
        <v>0</v>
      </c>
      <c r="AO92" s="227">
        <f t="shared" si="45"/>
        <v>0</v>
      </c>
      <c r="AP92" s="222">
        <f t="shared" si="26"/>
        <v>0</v>
      </c>
      <c r="AQ92" s="227">
        <f t="shared" si="27"/>
        <v>0</v>
      </c>
      <c r="AV92" s="111" t="e">
        <f t="shared" si="39"/>
        <v>#DIV/0!</v>
      </c>
      <c r="AW92" s="111" t="e">
        <f t="shared" si="40"/>
        <v>#DIV/0!</v>
      </c>
    </row>
    <row r="93" spans="1:49" s="7" customFormat="1" ht="16.5" customHeight="1">
      <c r="A93" s="65">
        <f t="shared" si="28"/>
        <v>2094</v>
      </c>
      <c r="B93" s="154">
        <v>0</v>
      </c>
      <c r="C93" s="155">
        <v>0</v>
      </c>
      <c r="D93" s="154">
        <v>0</v>
      </c>
      <c r="E93" s="190">
        <f t="shared" si="29"/>
        <v>0</v>
      </c>
      <c r="F93" s="193">
        <f t="shared" si="30"/>
        <v>0</v>
      </c>
      <c r="G93" s="191" t="str">
        <f t="shared" si="31"/>
        <v/>
      </c>
      <c r="H93" s="191" t="str">
        <f t="shared" si="32"/>
        <v/>
      </c>
      <c r="I93" s="191">
        <f t="shared" si="33"/>
        <v>0</v>
      </c>
      <c r="J93" s="192" t="str">
        <f t="shared" si="34"/>
        <v/>
      </c>
      <c r="K93" s="85">
        <v>0</v>
      </c>
      <c r="L93" s="85">
        <v>0</v>
      </c>
      <c r="M93" s="193">
        <f t="shared" si="41"/>
        <v>0</v>
      </c>
      <c r="N93" s="85">
        <v>0</v>
      </c>
      <c r="O93" s="85">
        <v>0</v>
      </c>
      <c r="P93" s="86">
        <f t="shared" si="42"/>
        <v>0</v>
      </c>
      <c r="Q93" s="87">
        <v>0</v>
      </c>
      <c r="R93" s="88">
        <v>0</v>
      </c>
      <c r="S93" s="87">
        <v>0</v>
      </c>
      <c r="T93" s="160">
        <v>0</v>
      </c>
      <c r="U93" s="87">
        <v>0</v>
      </c>
      <c r="V93" s="88">
        <v>0</v>
      </c>
      <c r="W93" s="198">
        <f t="shared" si="35"/>
        <v>0</v>
      </c>
      <c r="X93" s="87">
        <v>0</v>
      </c>
      <c r="Y93" s="87">
        <v>0</v>
      </c>
      <c r="Z93" s="87">
        <v>0</v>
      </c>
      <c r="AA93" s="87">
        <v>0</v>
      </c>
      <c r="AB93" s="87">
        <v>0</v>
      </c>
      <c r="AC93" s="87">
        <v>0</v>
      </c>
      <c r="AD93" s="87">
        <v>0</v>
      </c>
      <c r="AE93" s="198">
        <f t="shared" si="36"/>
        <v>0</v>
      </c>
      <c r="AF93" s="198">
        <f t="shared" si="37"/>
        <v>0</v>
      </c>
      <c r="AG93" s="87">
        <v>0</v>
      </c>
      <c r="AI93" s="222">
        <f t="shared" si="43"/>
        <v>0</v>
      </c>
      <c r="AJ93" s="227">
        <f t="shared" si="23"/>
        <v>0</v>
      </c>
      <c r="AK93" s="226">
        <f t="shared" si="24"/>
        <v>0.01</v>
      </c>
      <c r="AL93" s="227">
        <f t="shared" si="44"/>
        <v>0</v>
      </c>
      <c r="AM93" s="224">
        <f t="shared" si="38"/>
        <v>0.25</v>
      </c>
      <c r="AN93" s="227">
        <f t="shared" si="25"/>
        <v>0</v>
      </c>
      <c r="AO93" s="227">
        <f t="shared" si="45"/>
        <v>0</v>
      </c>
      <c r="AP93" s="222">
        <f t="shared" si="26"/>
        <v>0</v>
      </c>
      <c r="AQ93" s="227">
        <f t="shared" si="27"/>
        <v>0</v>
      </c>
      <c r="AV93" s="111" t="e">
        <f t="shared" si="39"/>
        <v>#DIV/0!</v>
      </c>
      <c r="AW93" s="111" t="e">
        <f t="shared" si="40"/>
        <v>#DIV/0!</v>
      </c>
    </row>
    <row r="94" spans="1:49" s="7" customFormat="1" ht="16.5" customHeight="1">
      <c r="A94" s="65">
        <f t="shared" si="28"/>
        <v>2095</v>
      </c>
      <c r="B94" s="154">
        <v>0</v>
      </c>
      <c r="C94" s="155">
        <v>0</v>
      </c>
      <c r="D94" s="154">
        <v>0</v>
      </c>
      <c r="E94" s="190">
        <f t="shared" si="29"/>
        <v>0</v>
      </c>
      <c r="F94" s="193">
        <f t="shared" si="30"/>
        <v>0</v>
      </c>
      <c r="G94" s="191" t="str">
        <f t="shared" si="31"/>
        <v/>
      </c>
      <c r="H94" s="191" t="str">
        <f t="shared" si="32"/>
        <v/>
      </c>
      <c r="I94" s="191">
        <f t="shared" si="33"/>
        <v>0</v>
      </c>
      <c r="J94" s="192" t="str">
        <f t="shared" si="34"/>
        <v/>
      </c>
      <c r="K94" s="85">
        <v>0</v>
      </c>
      <c r="L94" s="85">
        <v>0</v>
      </c>
      <c r="M94" s="193">
        <f t="shared" si="41"/>
        <v>0</v>
      </c>
      <c r="N94" s="85">
        <v>0</v>
      </c>
      <c r="O94" s="85">
        <v>0</v>
      </c>
      <c r="P94" s="86">
        <f t="shared" si="42"/>
        <v>0</v>
      </c>
      <c r="Q94" s="87">
        <v>0</v>
      </c>
      <c r="R94" s="88">
        <v>0</v>
      </c>
      <c r="S94" s="87">
        <v>0</v>
      </c>
      <c r="T94" s="160">
        <v>0</v>
      </c>
      <c r="U94" s="87">
        <v>0</v>
      </c>
      <c r="V94" s="88">
        <v>0</v>
      </c>
      <c r="W94" s="198">
        <f t="shared" si="35"/>
        <v>0</v>
      </c>
      <c r="X94" s="87">
        <v>0</v>
      </c>
      <c r="Y94" s="87">
        <v>0</v>
      </c>
      <c r="Z94" s="87">
        <v>0</v>
      </c>
      <c r="AA94" s="87">
        <v>0</v>
      </c>
      <c r="AB94" s="87">
        <v>0</v>
      </c>
      <c r="AC94" s="87">
        <v>0</v>
      </c>
      <c r="AD94" s="87">
        <v>0</v>
      </c>
      <c r="AE94" s="198">
        <f t="shared" si="36"/>
        <v>0</v>
      </c>
      <c r="AF94" s="198">
        <f t="shared" si="37"/>
        <v>0</v>
      </c>
      <c r="AG94" s="87">
        <v>0</v>
      </c>
      <c r="AI94" s="222">
        <f t="shared" si="43"/>
        <v>0</v>
      </c>
      <c r="AJ94" s="227">
        <f t="shared" si="23"/>
        <v>0</v>
      </c>
      <c r="AK94" s="226">
        <f t="shared" si="24"/>
        <v>0.01</v>
      </c>
      <c r="AL94" s="227">
        <f t="shared" si="44"/>
        <v>0</v>
      </c>
      <c r="AM94" s="224">
        <f t="shared" si="38"/>
        <v>0.25</v>
      </c>
      <c r="AN94" s="227">
        <f t="shared" si="25"/>
        <v>0</v>
      </c>
      <c r="AO94" s="227">
        <f t="shared" si="45"/>
        <v>0</v>
      </c>
      <c r="AP94" s="222">
        <f t="shared" si="26"/>
        <v>0</v>
      </c>
      <c r="AQ94" s="227">
        <f t="shared" si="27"/>
        <v>0</v>
      </c>
      <c r="AV94" s="111" t="e">
        <f t="shared" si="39"/>
        <v>#DIV/0!</v>
      </c>
      <c r="AW94" s="111" t="e">
        <f t="shared" si="40"/>
        <v>#DIV/0!</v>
      </c>
    </row>
    <row r="95" spans="1:49" s="7" customFormat="1" ht="16.5" customHeight="1">
      <c r="A95" s="65">
        <f t="shared" si="28"/>
        <v>2096</v>
      </c>
      <c r="B95" s="154">
        <v>0</v>
      </c>
      <c r="C95" s="155">
        <v>0</v>
      </c>
      <c r="D95" s="154">
        <v>0</v>
      </c>
      <c r="E95" s="190">
        <f t="shared" si="29"/>
        <v>0</v>
      </c>
      <c r="F95" s="193">
        <f t="shared" si="30"/>
        <v>0</v>
      </c>
      <c r="G95" s="191" t="str">
        <f t="shared" si="31"/>
        <v/>
      </c>
      <c r="H95" s="191" t="str">
        <f t="shared" si="32"/>
        <v/>
      </c>
      <c r="I95" s="191">
        <f t="shared" si="33"/>
        <v>0</v>
      </c>
      <c r="J95" s="192" t="str">
        <f t="shared" si="34"/>
        <v/>
      </c>
      <c r="K95" s="85">
        <v>0</v>
      </c>
      <c r="L95" s="85">
        <v>0</v>
      </c>
      <c r="M95" s="193">
        <f t="shared" si="41"/>
        <v>0</v>
      </c>
      <c r="N95" s="85">
        <v>0</v>
      </c>
      <c r="O95" s="85">
        <v>0</v>
      </c>
      <c r="P95" s="86">
        <f t="shared" si="42"/>
        <v>0</v>
      </c>
      <c r="Q95" s="87">
        <v>0</v>
      </c>
      <c r="R95" s="88">
        <v>0</v>
      </c>
      <c r="S95" s="87">
        <v>0</v>
      </c>
      <c r="T95" s="160">
        <v>0</v>
      </c>
      <c r="U95" s="87">
        <v>0</v>
      </c>
      <c r="V95" s="88">
        <v>0</v>
      </c>
      <c r="W95" s="198">
        <f t="shared" si="35"/>
        <v>0</v>
      </c>
      <c r="X95" s="87">
        <v>0</v>
      </c>
      <c r="Y95" s="87">
        <v>0</v>
      </c>
      <c r="Z95" s="87">
        <v>0</v>
      </c>
      <c r="AA95" s="87">
        <v>0</v>
      </c>
      <c r="AB95" s="87">
        <v>0</v>
      </c>
      <c r="AC95" s="87">
        <v>0</v>
      </c>
      <c r="AD95" s="87">
        <v>0</v>
      </c>
      <c r="AE95" s="198">
        <f t="shared" si="36"/>
        <v>0</v>
      </c>
      <c r="AF95" s="198">
        <f t="shared" si="37"/>
        <v>0</v>
      </c>
      <c r="AG95" s="87">
        <v>0</v>
      </c>
      <c r="AI95" s="222">
        <f t="shared" si="43"/>
        <v>0</v>
      </c>
      <c r="AJ95" s="227">
        <f t="shared" si="23"/>
        <v>0</v>
      </c>
      <c r="AK95" s="226">
        <f t="shared" si="24"/>
        <v>0.01</v>
      </c>
      <c r="AL95" s="227">
        <f t="shared" si="44"/>
        <v>0</v>
      </c>
      <c r="AM95" s="224">
        <f t="shared" si="38"/>
        <v>0.25</v>
      </c>
      <c r="AN95" s="227">
        <f t="shared" si="25"/>
        <v>0</v>
      </c>
      <c r="AO95" s="227">
        <f t="shared" si="45"/>
        <v>0</v>
      </c>
      <c r="AP95" s="222">
        <f t="shared" si="26"/>
        <v>0</v>
      </c>
      <c r="AQ95" s="227">
        <f t="shared" si="27"/>
        <v>0</v>
      </c>
      <c r="AV95" s="111" t="e">
        <f t="shared" si="39"/>
        <v>#DIV/0!</v>
      </c>
      <c r="AW95" s="111" t="e">
        <f t="shared" si="40"/>
        <v>#DIV/0!</v>
      </c>
    </row>
    <row r="96" spans="1:49" s="7" customFormat="1" ht="16.5" customHeight="1" thickBot="1">
      <c r="A96" s="66">
        <f t="shared" si="28"/>
        <v>2097</v>
      </c>
      <c r="B96" s="154">
        <v>0</v>
      </c>
      <c r="C96" s="156">
        <v>0</v>
      </c>
      <c r="D96" s="154">
        <v>0</v>
      </c>
      <c r="E96" s="190">
        <f t="shared" si="29"/>
        <v>0</v>
      </c>
      <c r="F96" s="194">
        <f t="shared" si="30"/>
        <v>0</v>
      </c>
      <c r="G96" s="191" t="str">
        <f t="shared" si="31"/>
        <v/>
      </c>
      <c r="H96" s="191" t="str">
        <f t="shared" si="32"/>
        <v/>
      </c>
      <c r="I96" s="191">
        <f t="shared" si="33"/>
        <v>0</v>
      </c>
      <c r="J96" s="192" t="str">
        <f t="shared" si="34"/>
        <v/>
      </c>
      <c r="K96" s="90">
        <v>0</v>
      </c>
      <c r="L96" s="90">
        <v>0</v>
      </c>
      <c r="M96" s="194">
        <f t="shared" si="41"/>
        <v>0</v>
      </c>
      <c r="N96" s="90">
        <v>0</v>
      </c>
      <c r="O96" s="90">
        <v>0</v>
      </c>
      <c r="P96" s="91">
        <f t="shared" si="42"/>
        <v>0</v>
      </c>
      <c r="Q96" s="92">
        <v>0</v>
      </c>
      <c r="R96" s="93">
        <v>0</v>
      </c>
      <c r="S96" s="92">
        <v>0</v>
      </c>
      <c r="T96" s="161">
        <v>0</v>
      </c>
      <c r="U96" s="92">
        <v>0</v>
      </c>
      <c r="V96" s="93">
        <v>0</v>
      </c>
      <c r="W96" s="198">
        <f t="shared" si="35"/>
        <v>0</v>
      </c>
      <c r="X96" s="92">
        <v>0</v>
      </c>
      <c r="Y96" s="92">
        <v>0</v>
      </c>
      <c r="Z96" s="92">
        <v>0</v>
      </c>
      <c r="AA96" s="92">
        <v>0</v>
      </c>
      <c r="AB96" s="92">
        <v>0</v>
      </c>
      <c r="AC96" s="92">
        <v>0</v>
      </c>
      <c r="AD96" s="92">
        <v>0</v>
      </c>
      <c r="AE96" s="198">
        <f t="shared" si="36"/>
        <v>0</v>
      </c>
      <c r="AF96" s="198">
        <f t="shared" si="37"/>
        <v>0</v>
      </c>
      <c r="AG96" s="92">
        <v>0</v>
      </c>
      <c r="AI96" s="230">
        <f t="shared" si="43"/>
        <v>0</v>
      </c>
      <c r="AJ96" s="229">
        <f t="shared" si="23"/>
        <v>0</v>
      </c>
      <c r="AK96" s="228">
        <f t="shared" si="24"/>
        <v>0.01</v>
      </c>
      <c r="AL96" s="229">
        <f t="shared" si="44"/>
        <v>0</v>
      </c>
      <c r="AM96" s="224">
        <f t="shared" si="38"/>
        <v>0.25</v>
      </c>
      <c r="AN96" s="229">
        <f t="shared" si="25"/>
        <v>0</v>
      </c>
      <c r="AO96" s="229">
        <f t="shared" si="45"/>
        <v>0</v>
      </c>
      <c r="AP96" s="230">
        <f t="shared" si="26"/>
        <v>0</v>
      </c>
      <c r="AQ96" s="229">
        <f t="shared" si="27"/>
        <v>0</v>
      </c>
      <c r="AV96" s="111" t="e">
        <f t="shared" si="39"/>
        <v>#DIV/0!</v>
      </c>
      <c r="AW96" s="111" t="e">
        <f t="shared" si="40"/>
        <v>#DIV/0!</v>
      </c>
    </row>
    <row r="97" spans="1:43" s="120" customFormat="1" ht="30.75" customHeight="1" thickBot="1">
      <c r="A97" s="112" t="s">
        <v>0</v>
      </c>
      <c r="B97" s="114">
        <f t="array" ref="B97">SUM(ROUND(B17:B96,1))</f>
        <v>0</v>
      </c>
      <c r="C97" s="114">
        <f t="array" ref="C97">SUM(ROUND(C17:C96,1))</f>
        <v>0</v>
      </c>
      <c r="D97" s="113"/>
      <c r="E97" s="195">
        <f t="array" ref="E97">SUM(ROUND(E17:E96,1))</f>
        <v>0</v>
      </c>
      <c r="F97" s="196">
        <f t="array" ref="F97">SUM(ROUND(F17:F96,0))</f>
        <v>0</v>
      </c>
      <c r="G97" s="196"/>
      <c r="H97" s="196"/>
      <c r="I97" s="196"/>
      <c r="J97" s="195"/>
      <c r="K97" s="113"/>
      <c r="L97" s="113"/>
      <c r="M97" s="197">
        <f>M96</f>
        <v>0</v>
      </c>
      <c r="N97" s="116"/>
      <c r="O97" s="116"/>
      <c r="P97" s="197">
        <f>P96</f>
        <v>0</v>
      </c>
      <c r="Q97" s="116"/>
      <c r="R97" s="116"/>
      <c r="S97" s="117"/>
      <c r="T97" s="158">
        <f t="array" ref="T97">SUM(ROUND(T17:T96,2))</f>
        <v>0</v>
      </c>
      <c r="U97" s="118"/>
      <c r="V97" s="118">
        <f t="array" ref="V97">SUM(ROUND(V17:V96,2))</f>
        <v>0</v>
      </c>
      <c r="W97" s="199">
        <f t="shared" ref="W97" si="46">SUM(W17:W96)</f>
        <v>0</v>
      </c>
      <c r="X97" s="118">
        <f t="array" ref="X97">SUM(ROUND(X17:X96,2))</f>
        <v>0</v>
      </c>
      <c r="Y97" s="118">
        <f t="array" ref="Y97">SUM(ROUND(Y17:Y96,2))</f>
        <v>0</v>
      </c>
      <c r="Z97" s="118">
        <f t="array" ref="Z97">SUM(ROUND(Z17:Z96,2))</f>
        <v>0</v>
      </c>
      <c r="AA97" s="118">
        <f t="array" ref="AA97">SUM(ROUND(AA17:AA96,2))</f>
        <v>0</v>
      </c>
      <c r="AB97" s="118">
        <f t="array" ref="AB97">SUM(ROUND(AB17:AB96,2))</f>
        <v>0</v>
      </c>
      <c r="AC97" s="118">
        <f t="array" ref="AC97">SUM(ROUND(AC17:AC96,2))</f>
        <v>0</v>
      </c>
      <c r="AD97" s="118">
        <f t="array" ref="AD97">SUM(ROUND(AD17:AD96,2))</f>
        <v>0</v>
      </c>
      <c r="AE97" s="199">
        <f t="shared" ref="AE97:AF97" si="47">SUM(AE17:AE96)</f>
        <v>0</v>
      </c>
      <c r="AF97" s="199">
        <f t="shared" si="47"/>
        <v>0</v>
      </c>
      <c r="AG97" s="118">
        <f t="array" ref="AG97">SUM(ROUND(AG17:AG96,2))</f>
        <v>0</v>
      </c>
      <c r="AI97" s="119"/>
      <c r="AJ97" s="119">
        <f>SUM(AJ17:AJ96)</f>
        <v>0</v>
      </c>
      <c r="AK97" s="119"/>
      <c r="AL97" s="119">
        <f>SUM(AL17:AL96)</f>
        <v>0</v>
      </c>
      <c r="AM97" s="119"/>
      <c r="AN97" s="119">
        <f>SUM(AN17:AN96)</f>
        <v>0</v>
      </c>
      <c r="AO97" s="119">
        <f>SUM(AO17:AO96)</f>
        <v>0</v>
      </c>
      <c r="AP97" s="119"/>
      <c r="AQ97" s="119"/>
    </row>
    <row r="98" spans="1:43" ht="16.5" thickTop="1">
      <c r="A98" s="7"/>
      <c r="B98" s="7"/>
      <c r="C98" s="7"/>
      <c r="D98" s="7"/>
      <c r="E98" s="34"/>
      <c r="F98" s="34"/>
      <c r="G98" s="34"/>
      <c r="H98" s="34"/>
      <c r="I98" s="34"/>
      <c r="J98" s="34"/>
      <c r="K98" s="34"/>
      <c r="L98" s="34"/>
      <c r="M98" s="34"/>
      <c r="N98" s="34"/>
      <c r="O98" s="34"/>
      <c r="P98" s="34"/>
      <c r="Q98" s="7"/>
      <c r="R98" s="27"/>
      <c r="S98" s="7"/>
      <c r="T98" s="7"/>
      <c r="U98" s="7"/>
      <c r="V98" s="27"/>
      <c r="W98" s="3"/>
      <c r="X98" s="3"/>
      <c r="Y98" s="3"/>
      <c r="Z98" s="3"/>
      <c r="AA98" s="3"/>
      <c r="AB98" s="35"/>
      <c r="AC98" s="35"/>
      <c r="AD98" s="35"/>
      <c r="AE98" s="205"/>
      <c r="AF98" s="205"/>
      <c r="AG98" s="3"/>
      <c r="AI98" s="80"/>
      <c r="AJ98" s="80"/>
      <c r="AK98" s="80"/>
      <c r="AL98" s="80"/>
      <c r="AM98" s="80"/>
      <c r="AN98" s="80"/>
      <c r="AO98" s="80"/>
      <c r="AP98" s="80"/>
      <c r="AQ98" s="80"/>
    </row>
    <row r="99" spans="1:43">
      <c r="E99" s="1"/>
      <c r="F99" s="1"/>
      <c r="G99" s="1"/>
      <c r="H99" s="1"/>
      <c r="I99" s="1"/>
      <c r="J99" s="1"/>
      <c r="K99" s="1"/>
      <c r="L99" s="1"/>
      <c r="M99" s="1"/>
      <c r="N99" s="1"/>
      <c r="O99" s="1"/>
      <c r="P99" s="1"/>
      <c r="Q99" s="9"/>
      <c r="R99" s="25"/>
      <c r="S99" s="9"/>
      <c r="T99" s="9"/>
      <c r="U99" s="9"/>
      <c r="V99" s="16"/>
      <c r="W99" s="8"/>
      <c r="X99" s="10"/>
      <c r="Y99" s="10"/>
      <c r="Z99" s="8"/>
      <c r="AA99" s="8"/>
      <c r="AB99" s="17"/>
      <c r="AC99" s="17"/>
      <c r="AD99" s="17"/>
      <c r="AE99" s="8"/>
      <c r="AF99" s="8"/>
      <c r="AG99" s="8"/>
    </row>
    <row r="100" spans="1:43">
      <c r="E100" s="11"/>
      <c r="F100" s="11"/>
      <c r="G100" s="11"/>
      <c r="H100" s="11"/>
      <c r="I100" s="11"/>
      <c r="J100" s="11"/>
      <c r="K100" s="11"/>
      <c r="L100" s="11"/>
      <c r="M100" s="11"/>
      <c r="N100" s="11"/>
      <c r="O100" s="11"/>
      <c r="P100" s="11"/>
      <c r="Q100" s="5"/>
      <c r="R100" s="16"/>
      <c r="S100" s="5"/>
      <c r="V100" s="16"/>
      <c r="W100" s="5"/>
      <c r="AB100" s="16"/>
      <c r="AE100" s="5"/>
    </row>
    <row r="101" spans="1:43" ht="15.75">
      <c r="A101" s="20" t="s">
        <v>2</v>
      </c>
      <c r="B101" s="20"/>
      <c r="C101" s="20"/>
      <c r="D101" s="20"/>
      <c r="E101" s="12"/>
      <c r="F101" s="12"/>
      <c r="G101" s="12"/>
      <c r="H101" s="12"/>
      <c r="I101" s="12"/>
      <c r="J101" s="12"/>
      <c r="K101" s="12"/>
      <c r="L101" s="12"/>
      <c r="M101" s="12"/>
      <c r="N101" s="12"/>
      <c r="O101" s="12"/>
      <c r="P101" s="12"/>
      <c r="Q101" s="5"/>
      <c r="R101" s="16"/>
      <c r="S101" s="5"/>
      <c r="V101" s="16"/>
      <c r="W101" s="5"/>
      <c r="AB101" s="16"/>
      <c r="AE101" s="5"/>
    </row>
    <row r="102" spans="1:43" ht="18.75">
      <c r="A102" s="21" t="s">
        <v>219</v>
      </c>
      <c r="B102" s="21"/>
      <c r="C102" s="21"/>
      <c r="D102" s="21"/>
      <c r="E102" s="13"/>
      <c r="F102" s="13"/>
      <c r="G102" s="13"/>
      <c r="H102" s="13"/>
      <c r="I102" s="13"/>
      <c r="J102" s="13"/>
      <c r="K102" s="13"/>
      <c r="L102" s="13"/>
      <c r="M102" s="13"/>
      <c r="N102" s="13"/>
      <c r="O102" s="13"/>
      <c r="P102" s="13"/>
      <c r="Q102" s="5"/>
      <c r="R102" s="16"/>
      <c r="S102" s="5"/>
      <c r="V102" s="16"/>
      <c r="W102" s="5"/>
      <c r="AB102" s="16"/>
      <c r="AE102" s="5"/>
    </row>
    <row r="103" spans="1:43" ht="18.75">
      <c r="A103" s="21" t="s">
        <v>86</v>
      </c>
      <c r="B103" s="21"/>
      <c r="C103" s="21"/>
      <c r="D103" s="21"/>
      <c r="E103" s="13"/>
      <c r="F103" s="13"/>
      <c r="G103" s="13"/>
      <c r="H103" s="13"/>
      <c r="I103" s="13"/>
      <c r="J103" s="13"/>
      <c r="K103" s="13"/>
      <c r="L103" s="13"/>
      <c r="M103" s="13"/>
      <c r="N103" s="13"/>
      <c r="O103" s="13"/>
      <c r="P103" s="13"/>
      <c r="Q103" s="5"/>
      <c r="R103" s="16"/>
      <c r="S103" s="5"/>
      <c r="V103" s="16"/>
      <c r="W103" s="5"/>
      <c r="AB103" s="16"/>
      <c r="AE103" s="5"/>
    </row>
    <row r="104" spans="1:43" ht="20.25" customHeight="1">
      <c r="A104" s="36" t="s">
        <v>87</v>
      </c>
      <c r="B104" s="36"/>
      <c r="C104" s="36"/>
      <c r="D104" s="36"/>
      <c r="E104" s="22"/>
      <c r="F104" s="22"/>
      <c r="G104" s="22"/>
      <c r="H104" s="22"/>
      <c r="I104" s="22"/>
      <c r="J104" s="22"/>
      <c r="K104" s="22"/>
      <c r="L104" s="22"/>
      <c r="M104" s="22"/>
      <c r="N104" s="22"/>
      <c r="O104" s="22"/>
      <c r="P104" s="16"/>
      <c r="Q104" s="5"/>
      <c r="R104" s="16"/>
      <c r="S104" s="5"/>
      <c r="V104" s="16"/>
      <c r="W104" s="5"/>
      <c r="AB104" s="16"/>
      <c r="AE104" s="5"/>
    </row>
    <row r="105" spans="1:43" s="16" customFormat="1" ht="20.25" customHeight="1">
      <c r="A105" s="26" t="s">
        <v>214</v>
      </c>
      <c r="B105" s="26"/>
      <c r="C105" s="26"/>
      <c r="D105" s="26"/>
      <c r="AI105" s="5"/>
      <c r="AJ105" s="5"/>
      <c r="AK105" s="5"/>
      <c r="AL105" s="5"/>
      <c r="AM105" s="5"/>
      <c r="AN105" s="5"/>
      <c r="AO105" s="5"/>
      <c r="AP105" s="5"/>
      <c r="AQ105" s="5"/>
    </row>
    <row r="106" spans="1:43" ht="18.75">
      <c r="A106" s="21" t="s">
        <v>88</v>
      </c>
      <c r="B106" s="21"/>
      <c r="C106" s="21"/>
      <c r="D106" s="21"/>
      <c r="Q106" s="5"/>
      <c r="R106" s="16"/>
      <c r="S106" s="5"/>
      <c r="V106" s="16"/>
      <c r="W106" s="5"/>
      <c r="AB106" s="16"/>
      <c r="AE106" s="5"/>
      <c r="AI106" s="16"/>
      <c r="AJ106" s="16"/>
      <c r="AK106" s="16"/>
      <c r="AL106" s="16"/>
      <c r="AM106" s="16"/>
      <c r="AN106" s="16"/>
      <c r="AO106" s="16"/>
      <c r="AP106" s="16"/>
      <c r="AQ106" s="16"/>
    </row>
    <row r="107" spans="1:43" ht="18.75">
      <c r="A107" s="21" t="s">
        <v>89</v>
      </c>
      <c r="B107" s="21"/>
      <c r="C107" s="21"/>
      <c r="D107" s="21"/>
      <c r="Q107" s="5"/>
      <c r="R107" s="16"/>
      <c r="S107" s="5"/>
      <c r="V107" s="16"/>
      <c r="W107" s="5"/>
      <c r="AB107" s="16"/>
      <c r="AE107" s="5"/>
    </row>
    <row r="108" spans="1:43" ht="18.75">
      <c r="A108" s="62" t="s">
        <v>162</v>
      </c>
      <c r="B108" s="63"/>
      <c r="C108" s="63"/>
      <c r="D108" s="63"/>
      <c r="E108" s="63"/>
      <c r="F108" s="63"/>
      <c r="G108" s="63"/>
      <c r="H108" s="63"/>
      <c r="I108" s="63"/>
      <c r="J108" s="63"/>
      <c r="K108" s="63"/>
      <c r="L108" s="63"/>
      <c r="M108" s="63"/>
      <c r="Q108" s="5"/>
      <c r="R108" s="16"/>
      <c r="S108" s="5"/>
      <c r="V108" s="16"/>
      <c r="W108" s="5"/>
      <c r="AB108" s="16"/>
      <c r="AE108" s="5"/>
    </row>
    <row r="109" spans="1:43" ht="18.75">
      <c r="A109" s="62" t="s">
        <v>213</v>
      </c>
      <c r="B109" s="63"/>
      <c r="C109" s="63"/>
      <c r="D109" s="63"/>
      <c r="E109" s="63"/>
      <c r="F109" s="63"/>
      <c r="G109" s="63"/>
      <c r="H109" s="63"/>
      <c r="I109" s="63"/>
      <c r="J109" s="63"/>
      <c r="K109" s="63"/>
      <c r="L109" s="63"/>
      <c r="M109" s="63"/>
      <c r="Q109" s="5"/>
      <c r="R109" s="16"/>
      <c r="S109" s="5"/>
      <c r="V109" s="16"/>
      <c r="W109" s="5"/>
      <c r="AB109" s="16"/>
      <c r="AE109" s="5"/>
    </row>
    <row r="110" spans="1:43" ht="18.75">
      <c r="A110" s="62" t="s">
        <v>90</v>
      </c>
      <c r="B110" s="63"/>
      <c r="C110" s="63"/>
      <c r="D110" s="63"/>
      <c r="E110" s="63"/>
      <c r="F110" s="63"/>
      <c r="G110" s="63"/>
      <c r="H110" s="63"/>
      <c r="I110" s="63"/>
      <c r="J110" s="63"/>
      <c r="K110" s="63"/>
      <c r="L110" s="63"/>
      <c r="M110" s="63"/>
      <c r="Q110" s="5"/>
      <c r="R110" s="16"/>
      <c r="S110" s="5"/>
      <c r="V110" s="16"/>
      <c r="W110" s="5"/>
      <c r="AB110" s="16"/>
      <c r="AE110" s="5"/>
    </row>
    <row r="111" spans="1:43" ht="18.75">
      <c r="A111" s="62" t="s">
        <v>220</v>
      </c>
      <c r="B111" s="63"/>
      <c r="C111" s="63"/>
      <c r="D111" s="63"/>
      <c r="E111" s="63"/>
      <c r="F111" s="63"/>
      <c r="G111" s="63"/>
      <c r="H111" s="63"/>
      <c r="I111" s="63"/>
      <c r="J111" s="63"/>
      <c r="K111" s="63"/>
      <c r="L111" s="63"/>
      <c r="M111" s="63"/>
      <c r="Q111" s="5"/>
      <c r="R111" s="16"/>
      <c r="S111" s="5"/>
      <c r="V111" s="16"/>
      <c r="W111" s="5"/>
      <c r="AB111" s="16"/>
      <c r="AE111" s="5"/>
    </row>
    <row r="112" spans="1:43" ht="18.75">
      <c r="A112" s="62" t="s">
        <v>221</v>
      </c>
      <c r="B112" s="63"/>
      <c r="C112" s="63"/>
      <c r="D112" s="63"/>
      <c r="E112" s="63"/>
      <c r="F112" s="63"/>
      <c r="G112" s="63"/>
      <c r="H112" s="63"/>
      <c r="I112" s="63"/>
      <c r="J112" s="63"/>
      <c r="K112" s="63"/>
      <c r="L112" s="63"/>
      <c r="M112" s="63"/>
      <c r="Q112" s="5"/>
      <c r="R112" s="16"/>
      <c r="S112" s="5"/>
      <c r="V112" s="16"/>
      <c r="W112" s="5"/>
      <c r="AB112" s="16"/>
      <c r="AE112" s="5"/>
    </row>
    <row r="113" spans="1:31" ht="18.75">
      <c r="A113" s="62" t="s">
        <v>92</v>
      </c>
      <c r="B113" s="63"/>
      <c r="C113" s="63"/>
      <c r="D113" s="63"/>
      <c r="E113" s="63"/>
      <c r="F113" s="63"/>
      <c r="G113" s="63"/>
      <c r="H113" s="63"/>
      <c r="I113" s="63"/>
      <c r="J113" s="63"/>
      <c r="K113" s="63"/>
      <c r="L113" s="63"/>
      <c r="M113" s="63"/>
      <c r="Q113" s="5"/>
      <c r="R113" s="16"/>
      <c r="S113" s="5"/>
      <c r="V113" s="16"/>
      <c r="W113" s="5"/>
      <c r="AB113" s="16"/>
      <c r="AE113" s="5"/>
    </row>
    <row r="114" spans="1:31" ht="18.75">
      <c r="A114" s="62" t="s">
        <v>222</v>
      </c>
      <c r="B114" s="63"/>
      <c r="C114" s="63"/>
      <c r="D114" s="63"/>
      <c r="E114" s="63"/>
      <c r="F114" s="63"/>
      <c r="G114" s="63"/>
      <c r="H114" s="63"/>
      <c r="I114" s="63"/>
      <c r="J114" s="63"/>
      <c r="K114" s="63"/>
      <c r="L114" s="63"/>
      <c r="M114" s="63"/>
    </row>
    <row r="115" spans="1:31" ht="18.75">
      <c r="A115" s="62" t="s">
        <v>223</v>
      </c>
      <c r="B115" s="63"/>
      <c r="C115" s="63"/>
      <c r="D115" s="63"/>
      <c r="E115" s="63"/>
      <c r="F115" s="63"/>
      <c r="G115" s="63"/>
      <c r="H115" s="63"/>
      <c r="I115" s="63"/>
      <c r="J115" s="63"/>
      <c r="K115" s="63"/>
      <c r="L115" s="63"/>
      <c r="M115" s="63"/>
    </row>
    <row r="116" spans="1:31" ht="18.75">
      <c r="A116" s="62" t="s">
        <v>91</v>
      </c>
      <c r="B116" s="63"/>
      <c r="C116" s="63"/>
      <c r="D116" s="63"/>
      <c r="E116" s="63"/>
      <c r="F116" s="63"/>
      <c r="G116" s="63"/>
      <c r="H116" s="63"/>
      <c r="I116" s="63"/>
      <c r="J116" s="63"/>
      <c r="K116" s="63"/>
      <c r="L116" s="63"/>
      <c r="M116" s="63"/>
    </row>
    <row r="117" spans="1:31" ht="18.75">
      <c r="A117" s="62" t="s">
        <v>163</v>
      </c>
      <c r="B117" s="63"/>
      <c r="C117" s="63"/>
      <c r="D117" s="63"/>
      <c r="E117" s="63"/>
      <c r="F117" s="63"/>
      <c r="G117" s="63"/>
      <c r="H117" s="63"/>
      <c r="I117" s="63"/>
      <c r="J117" s="63"/>
      <c r="K117" s="63"/>
      <c r="L117" s="63"/>
      <c r="M117" s="63"/>
    </row>
    <row r="118" spans="1:31" ht="18.75">
      <c r="A118" s="62" t="s">
        <v>218</v>
      </c>
      <c r="B118" s="63"/>
      <c r="C118" s="63"/>
      <c r="D118" s="63"/>
      <c r="E118" s="63"/>
      <c r="F118" s="63"/>
      <c r="G118" s="63"/>
      <c r="H118" s="63"/>
      <c r="I118" s="63"/>
      <c r="J118" s="63"/>
      <c r="K118" s="63"/>
      <c r="L118" s="63"/>
      <c r="M118" s="63"/>
    </row>
  </sheetData>
  <sheetProtection algorithmName="SHA-512" hashValue="m1KHwFfTjADvhePWL+172/x/NVM2kLyb6P8H9bbBQcwxpZuucgQLLXlocEoJhWnHLCoRLghkE76wL1D22vzigw==" saltValue="lgALlbc5YV8jhBZxk5ciBA==" spinCount="100000" sheet="1" objects="1" scenarios="1" formatColumns="0" formatRows="0"/>
  <mergeCells count="17">
    <mergeCell ref="AI13:AQ13"/>
    <mergeCell ref="B14:F14"/>
    <mergeCell ref="G14:J14"/>
    <mergeCell ref="K14:M14"/>
    <mergeCell ref="N14:P14"/>
    <mergeCell ref="T14:W14"/>
    <mergeCell ref="X14:Y14"/>
    <mergeCell ref="Z14:AA14"/>
    <mergeCell ref="AB14:AE14"/>
    <mergeCell ref="B1:L1"/>
    <mergeCell ref="N1:O1"/>
    <mergeCell ref="O3:R7"/>
    <mergeCell ref="G8:H8"/>
    <mergeCell ref="A13:A14"/>
    <mergeCell ref="C5:F5"/>
    <mergeCell ref="C6:F6"/>
    <mergeCell ref="E10:F10"/>
  </mergeCells>
  <conditionalFormatting sqref="A17">
    <cfRule type="expression" dxfId="15" priority="11" stopIfTrue="1">
      <formula>$A$13&lt;&gt;""</formula>
    </cfRule>
  </conditionalFormatting>
  <conditionalFormatting sqref="D17:D96">
    <cfRule type="expression" dxfId="14" priority="9" stopIfTrue="1">
      <formula>$AT$15</formula>
    </cfRule>
  </conditionalFormatting>
  <conditionalFormatting sqref="G10">
    <cfRule type="notContainsBlanks" dxfId="13" priority="7" stopIfTrue="1">
      <formula>LEN(TRIM(G10))&gt;0</formula>
    </cfRule>
  </conditionalFormatting>
  <conditionalFormatting sqref="A13">
    <cfRule type="notContainsBlanks" dxfId="12" priority="6" stopIfTrue="1">
      <formula>LEN(TRIM(A13))&gt;0</formula>
    </cfRule>
  </conditionalFormatting>
  <conditionalFormatting sqref="E10">
    <cfRule type="expression" dxfId="11" priority="4" stopIfTrue="1">
      <formula>$D$10=""</formula>
    </cfRule>
  </conditionalFormatting>
  <conditionalFormatting sqref="G17:G96">
    <cfRule type="expression" dxfId="10" priority="3" stopIfTrue="1">
      <formula>$AU$15=1</formula>
    </cfRule>
  </conditionalFormatting>
  <conditionalFormatting sqref="K17:P96">
    <cfRule type="expression" dxfId="9" priority="2" stopIfTrue="1">
      <formula>$AU$15=1</formula>
    </cfRule>
  </conditionalFormatting>
  <conditionalFormatting sqref="I17:J96">
    <cfRule type="expression" dxfId="8" priority="1" stopIfTrue="1">
      <formula>$AT$15</formula>
    </cfRule>
  </conditionalFormatting>
  <dataValidations count="7">
    <dataValidation type="decimal" operator="greaterThanOrEqual" allowBlank="1" showInputMessage="1" showErrorMessage="1" error="Please enter a value greater than or equal to zero" sqref="Q17:S96">
      <formula1>0</formula1>
    </dataValidation>
    <dataValidation type="decimal" operator="lessThanOrEqual" allowBlank="1" showInputMessage="1" showErrorMessage="1" sqref="T97">
      <formula1>0</formula1>
    </dataValidation>
    <dataValidation type="whole" allowBlank="1" showInputMessage="1" showErrorMessage="1" errorTitle="Enter year on YYYY format" sqref="I3:I5">
      <formula1>1900</formula1>
      <formula2>2500</formula2>
    </dataValidation>
    <dataValidation type="decimal" allowBlank="1" showInputMessage="1" showErrorMessage="1" error="Enter value between 0% and 100%." sqref="I6">
      <formula1>0</formula1>
      <formula2>1</formula2>
    </dataValidation>
    <dataValidation type="decimal" allowBlank="1" showInputMessage="1" showErrorMessage="1" error="Enter value between -99,999,999,999 and 99,999,999,999." sqref="I8">
      <formula1>-99999999999</formula1>
      <formula2>99999999999</formula2>
    </dataValidation>
    <dataValidation type="list" allowBlank="1" showInputMessage="1" showErrorMessage="1" sqref="C10">
      <formula1>"Mining, Primary, Thermal, EOR, Other"</formula1>
    </dataValidation>
    <dataValidation type="list" allowBlank="1" showInputMessage="1" showErrorMessage="1" sqref="C9">
      <formula1>"Athabasca, Cold Lake, Peace River, Wabasca"</formula1>
    </dataValidation>
  </dataValidations>
  <pageMargins left="0.7" right="0.7" top="0.75" bottom="0.75" header="0.3" footer="0.3"/>
  <pageSetup paperSize="5" scale="45" fitToWidth="2" fitToHeight="2" pageOrder="overThenDown" orientation="landscape" r:id="rId1"/>
  <headerFooter alignWithMargins="0">
    <oddFooter>&amp;L&amp;A&amp;CPage &amp;P/&amp;N&amp;R&amp;F</oddFooter>
  </headerFooter>
  <rowBreaks count="1" manualBreakCount="1">
    <brk id="58" max="16383" man="1"/>
  </rowBreaks>
  <colBreaks count="1" manualBreakCount="1">
    <brk id="19" max="96"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70C0"/>
  </sheetPr>
  <dimension ref="A1:AW118"/>
  <sheetViews>
    <sheetView showGridLines="0" zoomScale="85" zoomScaleNormal="85" zoomScaleSheetLayoutView="25" workbookViewId="0">
      <selection activeCell="D18" sqref="D18"/>
    </sheetView>
  </sheetViews>
  <sheetFormatPr defaultColWidth="15.5703125" defaultRowHeight="12.75"/>
  <cols>
    <col min="1" max="1" width="20.7109375" style="5" customWidth="1"/>
    <col min="2" max="2" width="22.28515625" style="5" customWidth="1"/>
    <col min="3" max="8" width="17.7109375" style="5" customWidth="1"/>
    <col min="9" max="9" width="21.7109375" style="5" customWidth="1"/>
    <col min="10" max="16" width="15.7109375" style="5" customWidth="1"/>
    <col min="17" max="17" width="20.7109375" style="61" customWidth="1"/>
    <col min="18" max="18" width="20.7109375" style="5" customWidth="1"/>
    <col min="19" max="19" width="20.7109375" style="16" customWidth="1"/>
    <col min="20" max="22" width="20.7109375" style="5" customWidth="1"/>
    <col min="23" max="23" width="20.7109375" style="16" customWidth="1"/>
    <col min="24" max="28" width="20.7109375" style="5" customWidth="1"/>
    <col min="29" max="31" width="20.7109375" style="16" customWidth="1"/>
    <col min="32" max="32" width="21.7109375" style="5" customWidth="1"/>
    <col min="33" max="33" width="20.7109375" style="5" customWidth="1"/>
    <col min="34" max="34" width="18.28515625" style="5" customWidth="1"/>
    <col min="35" max="43" width="20.7109375" style="5" customWidth="1"/>
    <col min="44" max="44" width="15.5703125" style="5" customWidth="1"/>
    <col min="45" max="45" width="20.42578125" style="5" hidden="1" customWidth="1"/>
    <col min="46" max="47" width="22.140625" style="5" hidden="1" customWidth="1"/>
    <col min="48" max="49" width="15.5703125" style="5" hidden="1" customWidth="1"/>
    <col min="50" max="16384" width="15.5703125" style="5"/>
  </cols>
  <sheetData>
    <row r="1" spans="1:49" s="4" customFormat="1" ht="34.5" customHeight="1">
      <c r="A1" s="74"/>
      <c r="B1" s="246" t="s">
        <v>185</v>
      </c>
      <c r="C1" s="246"/>
      <c r="D1" s="246"/>
      <c r="E1" s="246"/>
      <c r="F1" s="246"/>
      <c r="G1" s="246"/>
      <c r="H1" s="246"/>
      <c r="I1" s="246"/>
      <c r="J1" s="246"/>
      <c r="K1" s="246"/>
      <c r="L1" s="246"/>
      <c r="M1" s="219" t="str">
        <f>"(version "&amp;Notes!C4&amp;")"</f>
        <v>(version 4.10)</v>
      </c>
      <c r="N1" s="247" t="s">
        <v>154</v>
      </c>
      <c r="O1" s="247"/>
      <c r="P1" s="72"/>
      <c r="Q1" s="72"/>
      <c r="R1" s="72"/>
      <c r="S1" s="212"/>
      <c r="T1" s="212"/>
      <c r="U1" s="212"/>
      <c r="V1" s="213"/>
      <c r="W1" s="212"/>
      <c r="X1" s="212"/>
      <c r="Y1" s="212"/>
      <c r="Z1" s="212"/>
      <c r="AA1" s="212"/>
      <c r="AB1" s="213"/>
      <c r="AC1" s="213"/>
      <c r="AD1" s="213"/>
      <c r="AE1" s="212"/>
      <c r="AF1" s="212"/>
      <c r="AG1" s="28"/>
      <c r="AH1" s="28"/>
      <c r="AI1" s="28"/>
      <c r="AJ1" s="28"/>
      <c r="AK1" s="28"/>
      <c r="AL1" s="28"/>
      <c r="AM1" s="28"/>
      <c r="AN1" s="28"/>
      <c r="AO1" s="28"/>
      <c r="AP1" s="28"/>
      <c r="AQ1" s="28"/>
    </row>
    <row r="2" spans="1:49" ht="12" customHeight="1" thickBot="1">
      <c r="D2" s="2"/>
      <c r="E2" s="2"/>
      <c r="F2" s="2"/>
      <c r="G2" s="2"/>
      <c r="H2" s="2"/>
      <c r="I2" s="2"/>
      <c r="J2" s="2"/>
      <c r="K2" s="2"/>
      <c r="L2" s="37"/>
      <c r="M2" s="220"/>
      <c r="N2" s="37"/>
      <c r="O2" s="2"/>
      <c r="P2" s="59"/>
      <c r="Q2" s="15"/>
      <c r="R2" s="23"/>
      <c r="S2" s="15"/>
      <c r="T2" s="15"/>
      <c r="U2" s="15"/>
      <c r="V2" s="23"/>
      <c r="W2" s="214"/>
      <c r="X2" s="214"/>
      <c r="Y2" s="15"/>
      <c r="Z2" s="15"/>
      <c r="AA2" s="15"/>
      <c r="AB2" s="23"/>
      <c r="AC2" s="23"/>
      <c r="AD2" s="23"/>
      <c r="AE2" s="15"/>
      <c r="AF2" s="15"/>
      <c r="AG2" s="15"/>
      <c r="AH2" s="29"/>
      <c r="AI2" s="29"/>
      <c r="AJ2" s="29"/>
      <c r="AK2" s="29"/>
      <c r="AL2" s="29"/>
      <c r="AM2" s="29"/>
      <c r="AN2" s="29"/>
      <c r="AO2" s="29"/>
      <c r="AP2" s="29"/>
      <c r="AQ2" s="29"/>
    </row>
    <row r="3" spans="1:49" s="14" customFormat="1" ht="24.95" customHeight="1" thickBot="1">
      <c r="B3" s="75" t="s">
        <v>130</v>
      </c>
      <c r="C3" s="71" t="str">
        <f>IF('New Application OR Existing OSR'!C3="","",'New Application OR Existing OSR'!C3)</f>
        <v/>
      </c>
      <c r="D3" s="167" t="s">
        <v>186</v>
      </c>
      <c r="E3" s="207"/>
      <c r="F3" s="207"/>
      <c r="G3" s="96" t="s">
        <v>121</v>
      </c>
      <c r="H3" s="97"/>
      <c r="I3" s="100"/>
      <c r="J3" s="167" t="s">
        <v>138</v>
      </c>
      <c r="K3" s="78" t="s">
        <v>144</v>
      </c>
      <c r="L3" s="221"/>
      <c r="M3" s="167" t="s">
        <v>143</v>
      </c>
      <c r="N3" s="68" t="s">
        <v>10</v>
      </c>
      <c r="O3" s="248"/>
      <c r="P3" s="249"/>
      <c r="Q3" s="249"/>
      <c r="R3" s="250"/>
      <c r="S3" s="215"/>
      <c r="T3" s="215"/>
      <c r="U3" s="216"/>
      <c r="V3" s="216"/>
      <c r="W3" s="216"/>
      <c r="X3" s="216"/>
      <c r="Y3" s="217"/>
      <c r="Z3" s="217"/>
      <c r="AA3" s="217"/>
      <c r="AB3" s="217"/>
      <c r="AC3" s="217"/>
      <c r="AD3" s="217"/>
      <c r="AE3" s="217"/>
      <c r="AF3" s="217"/>
      <c r="AG3" s="217"/>
      <c r="AH3" s="217"/>
      <c r="AI3" s="217"/>
      <c r="AJ3" s="217"/>
      <c r="AK3" s="217"/>
      <c r="AL3" s="217"/>
      <c r="AM3" s="217"/>
      <c r="AN3" s="217"/>
      <c r="AO3" s="217"/>
      <c r="AP3" s="217"/>
      <c r="AQ3" s="217"/>
    </row>
    <row r="4" spans="1:49" s="14" customFormat="1" ht="24.95" customHeight="1" thickBot="1">
      <c r="B4" s="24" t="s">
        <v>7</v>
      </c>
      <c r="C4" s="71" t="str">
        <f>IF('New Application OR Existing OSR'!C4="","",'New Application OR Existing OSR'!C4)</f>
        <v/>
      </c>
      <c r="D4" s="167" t="s">
        <v>149</v>
      </c>
      <c r="E4" s="207"/>
      <c r="F4" s="207"/>
      <c r="G4" s="96" t="s">
        <v>122</v>
      </c>
      <c r="H4" s="97"/>
      <c r="I4" s="100"/>
      <c r="J4" s="167" t="s">
        <v>138</v>
      </c>
      <c r="K4" s="78" t="s">
        <v>145</v>
      </c>
      <c r="L4" s="221"/>
      <c r="M4" s="167" t="s">
        <v>140</v>
      </c>
      <c r="O4" s="251"/>
      <c r="P4" s="252"/>
      <c r="Q4" s="252"/>
      <c r="R4" s="253"/>
      <c r="S4" s="215"/>
      <c r="T4" s="215"/>
      <c r="U4" s="216"/>
      <c r="V4" s="216"/>
      <c r="W4" s="216"/>
      <c r="X4" s="216"/>
      <c r="Y4" s="217"/>
      <c r="Z4" s="217"/>
      <c r="AA4" s="217"/>
      <c r="AB4" s="217"/>
      <c r="AC4" s="217"/>
      <c r="AD4" s="217"/>
      <c r="AE4" s="217"/>
      <c r="AF4" s="217"/>
      <c r="AG4" s="217"/>
      <c r="AH4" s="217"/>
      <c r="AI4" s="217"/>
      <c r="AJ4" s="217"/>
      <c r="AK4" s="217"/>
      <c r="AL4" s="217"/>
      <c r="AM4" s="217"/>
      <c r="AN4" s="217"/>
      <c r="AO4" s="217"/>
      <c r="AP4" s="217"/>
      <c r="AQ4" s="217"/>
    </row>
    <row r="5" spans="1:49" s="14" customFormat="1" ht="24.95" customHeight="1" thickBot="1">
      <c r="B5" s="75" t="s">
        <v>131</v>
      </c>
      <c r="C5" s="257" t="str">
        <f>IF('New Application OR Existing OSR'!C5="","",'New Application OR Existing OSR'!C5)</f>
        <v/>
      </c>
      <c r="D5" s="258" t="str">
        <f>IF('New Application OR Existing OSR'!D5="","",'New Application OR Existing OSR'!D5)</f>
        <v/>
      </c>
      <c r="E5" s="258" t="str">
        <f>IF('New Application OR Existing OSR'!E5="","",'New Application OR Existing OSR'!E5)</f>
        <v/>
      </c>
      <c r="F5" s="259" t="str">
        <f>IF('New Application OR Existing OSR'!F5="","",'New Application OR Existing OSR'!F5)</f>
        <v/>
      </c>
      <c r="G5" s="96" t="s">
        <v>12</v>
      </c>
      <c r="H5" s="97"/>
      <c r="I5" s="101"/>
      <c r="J5" s="167" t="s">
        <v>138</v>
      </c>
      <c r="K5" s="78" t="s">
        <v>146</v>
      </c>
      <c r="L5" s="221"/>
      <c r="M5" s="167" t="s">
        <v>142</v>
      </c>
      <c r="O5" s="251"/>
      <c r="P5" s="252"/>
      <c r="Q5" s="252"/>
      <c r="R5" s="253"/>
      <c r="S5" s="215"/>
      <c r="T5" s="215"/>
      <c r="U5" s="216"/>
      <c r="V5" s="216"/>
      <c r="W5" s="216"/>
      <c r="X5" s="216"/>
      <c r="Y5" s="217"/>
      <c r="Z5" s="217"/>
      <c r="AA5" s="217"/>
      <c r="AB5" s="217"/>
      <c r="AC5" s="217"/>
      <c r="AD5" s="217"/>
      <c r="AE5" s="217"/>
      <c r="AF5" s="217"/>
      <c r="AG5" s="217"/>
      <c r="AH5" s="217"/>
      <c r="AI5" s="217"/>
      <c r="AJ5" s="217"/>
      <c r="AK5" s="217"/>
      <c r="AL5" s="217"/>
      <c r="AM5" s="217"/>
      <c r="AN5" s="217"/>
      <c r="AO5" s="217"/>
      <c r="AP5" s="217"/>
      <c r="AQ5" s="217"/>
    </row>
    <row r="6" spans="1:49" s="14" customFormat="1" ht="24.95" customHeight="1" thickBot="1">
      <c r="B6" s="75" t="s">
        <v>132</v>
      </c>
      <c r="C6" s="257" t="str">
        <f>IF('New Application OR Existing OSR'!C6="","",'New Application OR Existing OSR'!C6)</f>
        <v/>
      </c>
      <c r="D6" s="258" t="str">
        <f>IF('New Application OR Existing OSR'!D6="","",'New Application OR Existing OSR'!D6)</f>
        <v/>
      </c>
      <c r="E6" s="258" t="str">
        <f>IF('New Application OR Existing OSR'!E6="","",'New Application OR Existing OSR'!E6)</f>
        <v/>
      </c>
      <c r="F6" s="259" t="str">
        <f>IF('New Application OR Existing OSR'!F6="","",'New Application OR Existing OSR'!F6)</f>
        <v/>
      </c>
      <c r="G6" s="96" t="s">
        <v>11</v>
      </c>
      <c r="H6" s="97"/>
      <c r="I6" s="77"/>
      <c r="J6" s="167" t="s">
        <v>140</v>
      </c>
      <c r="K6" s="78" t="s">
        <v>147</v>
      </c>
      <c r="L6" s="99"/>
      <c r="M6" s="167" t="s">
        <v>141</v>
      </c>
      <c r="O6" s="251"/>
      <c r="P6" s="252"/>
      <c r="Q6" s="252"/>
      <c r="R6" s="253"/>
      <c r="S6" s="215"/>
      <c r="T6" s="215"/>
      <c r="U6" s="216"/>
      <c r="V6" s="216"/>
      <c r="W6" s="216"/>
      <c r="X6" s="216"/>
      <c r="Y6" s="217"/>
      <c r="Z6" s="217"/>
      <c r="AA6" s="217"/>
      <c r="AB6" s="217"/>
      <c r="AC6" s="217"/>
      <c r="AD6" s="217"/>
      <c r="AE6" s="217"/>
      <c r="AF6" s="217"/>
      <c r="AG6" s="217"/>
      <c r="AH6" s="217"/>
      <c r="AI6" s="217"/>
      <c r="AJ6" s="217"/>
      <c r="AK6" s="217"/>
      <c r="AL6" s="217"/>
      <c r="AM6" s="217"/>
      <c r="AN6" s="217"/>
      <c r="AO6" s="217"/>
      <c r="AP6" s="217"/>
      <c r="AQ6" s="217"/>
    </row>
    <row r="7" spans="1:49" s="14" customFormat="1" ht="24.95" customHeight="1" thickBot="1">
      <c r="B7" s="75" t="s">
        <v>133</v>
      </c>
      <c r="C7" s="71" t="str">
        <f>IF('New Application OR Existing OSR'!C7="","",'New Application OR Existing OSR'!C7)</f>
        <v/>
      </c>
      <c r="D7" s="168"/>
      <c r="E7" s="168"/>
      <c r="F7" s="208"/>
      <c r="G7" s="98"/>
      <c r="H7" s="97"/>
      <c r="I7" s="102"/>
      <c r="J7" s="211"/>
      <c r="K7" s="78" t="s">
        <v>15</v>
      </c>
      <c r="L7" s="99"/>
      <c r="M7" s="200"/>
      <c r="O7" s="254"/>
      <c r="P7" s="255"/>
      <c r="Q7" s="255"/>
      <c r="R7" s="256"/>
      <c r="S7" s="215"/>
      <c r="T7" s="215"/>
      <c r="U7" s="216"/>
      <c r="V7" s="216"/>
      <c r="W7" s="216"/>
      <c r="X7" s="216"/>
      <c r="Y7" s="217"/>
      <c r="Z7" s="217"/>
      <c r="AA7" s="217"/>
      <c r="AB7" s="217"/>
      <c r="AC7" s="217"/>
      <c r="AD7" s="217"/>
      <c r="AE7" s="217"/>
      <c r="AF7" s="217"/>
      <c r="AG7" s="217"/>
      <c r="AH7" s="217"/>
      <c r="AI7" s="217"/>
      <c r="AJ7" s="217"/>
      <c r="AK7" s="217"/>
      <c r="AL7" s="217"/>
      <c r="AM7" s="217"/>
      <c r="AN7" s="217"/>
      <c r="AO7" s="217"/>
      <c r="AP7" s="217"/>
      <c r="AQ7" s="217"/>
    </row>
    <row r="8" spans="1:49" s="14" customFormat="1" ht="45.75" thickBot="1">
      <c r="B8" s="76" t="s">
        <v>134</v>
      </c>
      <c r="C8" s="70">
        <f>IF('New Application OR Existing OSR'!C8="","",'New Application OR Existing OSR'!C8)</f>
        <v>43374</v>
      </c>
      <c r="D8" s="167" t="s">
        <v>139</v>
      </c>
      <c r="E8" s="168"/>
      <c r="F8" s="209"/>
      <c r="G8" s="235" t="s">
        <v>16</v>
      </c>
      <c r="H8" s="236"/>
      <c r="I8" s="163"/>
      <c r="J8" s="167" t="s">
        <v>136</v>
      </c>
      <c r="K8" s="78" t="s">
        <v>17</v>
      </c>
      <c r="L8" s="99"/>
      <c r="M8" s="200"/>
      <c r="O8" s="73"/>
      <c r="P8" s="73"/>
      <c r="Q8" s="73"/>
      <c r="R8" s="73"/>
      <c r="S8" s="216"/>
      <c r="T8" s="216"/>
      <c r="U8" s="216"/>
      <c r="V8" s="216"/>
      <c r="W8" s="217"/>
      <c r="X8" s="217"/>
      <c r="Y8" s="217"/>
      <c r="Z8" s="217"/>
      <c r="AA8" s="217"/>
      <c r="AB8" s="217"/>
      <c r="AC8" s="217"/>
      <c r="AD8" s="217"/>
      <c r="AE8" s="217"/>
      <c r="AF8" s="217"/>
      <c r="AG8" s="217"/>
      <c r="AH8" s="217"/>
      <c r="AI8" s="217"/>
      <c r="AJ8" s="217"/>
      <c r="AK8" s="217"/>
      <c r="AL8" s="217"/>
      <c r="AM8" s="217"/>
      <c r="AN8" s="217"/>
      <c r="AO8" s="217"/>
      <c r="AP8" s="217"/>
      <c r="AQ8" s="217"/>
    </row>
    <row r="9" spans="1:49" s="14" customFormat="1" ht="24.95" customHeight="1" thickBot="1">
      <c r="B9" s="75" t="s">
        <v>165</v>
      </c>
      <c r="C9" s="206" t="str">
        <f>IF('New Application OR Existing OSR'!C9="","",'New Application OR Existing OSR'!C9)</f>
        <v/>
      </c>
      <c r="D9" s="169"/>
      <c r="E9" s="169"/>
      <c r="F9" s="169"/>
      <c r="J9" s="217"/>
      <c r="K9" s="78" t="s">
        <v>3</v>
      </c>
      <c r="L9" s="99"/>
      <c r="M9" s="200"/>
      <c r="O9" s="73"/>
      <c r="P9" s="73"/>
      <c r="Q9" s="73"/>
      <c r="R9" s="73"/>
      <c r="S9" s="216"/>
      <c r="T9" s="216"/>
      <c r="U9" s="216"/>
      <c r="V9" s="216"/>
      <c r="W9" s="217"/>
      <c r="X9" s="217"/>
      <c r="Y9" s="217"/>
      <c r="Z9" s="217"/>
      <c r="AA9" s="217"/>
      <c r="AB9" s="217"/>
      <c r="AC9" s="217"/>
      <c r="AD9" s="217"/>
      <c r="AE9" s="217"/>
      <c r="AF9" s="217"/>
      <c r="AG9" s="217"/>
      <c r="AH9" s="217"/>
      <c r="AI9" s="217"/>
      <c r="AJ9" s="217"/>
      <c r="AK9" s="217"/>
      <c r="AL9" s="217"/>
      <c r="AM9" s="217"/>
      <c r="AN9" s="217"/>
      <c r="AO9" s="217"/>
      <c r="AP9" s="217"/>
      <c r="AQ9" s="217"/>
    </row>
    <row r="10" spans="1:49" s="18" customFormat="1" ht="24.95" customHeight="1" thickBot="1">
      <c r="B10" s="75" t="s">
        <v>166</v>
      </c>
      <c r="C10" s="206" t="str">
        <f>IF('New Application OR Existing OSR'!C10="","",'New Application OR Existing OSR'!C10)</f>
        <v/>
      </c>
      <c r="D10" s="170" t="str">
        <f>IF(OR(C10="Other",C10="EOR"),"Please specify","")</f>
        <v/>
      </c>
      <c r="E10" s="260">
        <f>'New Application OR Existing OSR'!E10</f>
        <v>0</v>
      </c>
      <c r="F10" s="261"/>
      <c r="G10" s="69"/>
      <c r="J10" s="218"/>
      <c r="M10" s="218"/>
      <c r="N10" s="73"/>
      <c r="O10" s="73"/>
      <c r="P10" s="73"/>
      <c r="Q10" s="73"/>
      <c r="R10" s="73"/>
      <c r="S10" s="216"/>
      <c r="T10" s="216"/>
      <c r="U10" s="216"/>
      <c r="V10" s="216"/>
      <c r="W10" s="218"/>
      <c r="X10" s="218"/>
      <c r="Y10" s="218"/>
      <c r="Z10" s="218"/>
      <c r="AA10" s="218"/>
      <c r="AB10" s="218"/>
      <c r="AC10" s="218"/>
      <c r="AD10" s="218"/>
      <c r="AE10" s="218"/>
      <c r="AF10" s="218"/>
      <c r="AG10" s="218"/>
      <c r="AH10" s="218"/>
      <c r="AI10" s="218"/>
      <c r="AJ10" s="218"/>
      <c r="AK10" s="218"/>
      <c r="AL10" s="218"/>
      <c r="AM10" s="218"/>
      <c r="AN10" s="218"/>
      <c r="AO10" s="218"/>
      <c r="AP10" s="218"/>
      <c r="AQ10" s="218"/>
    </row>
    <row r="11" spans="1:49" s="6" customFormat="1" ht="15" customHeight="1">
      <c r="A11" s="33"/>
      <c r="B11" s="33"/>
      <c r="C11" s="33"/>
      <c r="J11" s="200"/>
      <c r="M11" s="200"/>
      <c r="P11" s="60"/>
      <c r="R11" s="19"/>
      <c r="S11" s="200"/>
      <c r="T11" s="203"/>
      <c r="U11" s="202"/>
      <c r="V11" s="202"/>
      <c r="W11" s="203"/>
      <c r="X11" s="203"/>
      <c r="Y11" s="200"/>
      <c r="Z11" s="200"/>
      <c r="AA11" s="200"/>
      <c r="AB11" s="202"/>
      <c r="AC11" s="202"/>
      <c r="AD11" s="202"/>
      <c r="AE11" s="200"/>
      <c r="AF11" s="204"/>
      <c r="AG11" s="200"/>
      <c r="AH11" s="200"/>
      <c r="AI11" s="200"/>
      <c r="AJ11" s="200"/>
      <c r="AK11" s="200"/>
      <c r="AL11" s="200"/>
      <c r="AM11" s="200"/>
      <c r="AN11" s="200"/>
      <c r="AO11" s="200"/>
      <c r="AP11" s="200"/>
      <c r="AQ11" s="200"/>
    </row>
    <row r="12" spans="1:49" s="200" customFormat="1" ht="15" customHeight="1" thickBot="1">
      <c r="A12" s="33"/>
      <c r="B12" s="33"/>
      <c r="C12" s="33"/>
      <c r="P12" s="201"/>
      <c r="R12" s="202"/>
      <c r="T12" s="203"/>
      <c r="U12" s="202"/>
      <c r="V12" s="202"/>
      <c r="W12" s="203"/>
      <c r="X12" s="203"/>
      <c r="AB12" s="202"/>
      <c r="AC12" s="202"/>
      <c r="AD12" s="202"/>
      <c r="AF12" s="204"/>
    </row>
    <row r="13" spans="1:49" s="178" customFormat="1" ht="22.5" customHeight="1" thickBot="1">
      <c r="A13" s="233" t="str">
        <f>IF(AND(C8&lt;&gt;"",AS15&lt;&gt;1,AS15&lt;&gt;12),"Please enter "&amp;YEAR(C8)&amp;" production and cost figures for "&amp;12-MONTH(C8)+1&amp;" months only",IF(AND(C8&lt;&gt;"",AS15&lt;&gt;1,AS15=12),"Please enter "&amp;YEAR(C8)&amp;" production and cost figures for "&amp;12-MONTH(C8)+1&amp;" month only",""))</f>
        <v>Please enter 2018 production and cost figures for 3 months only</v>
      </c>
      <c r="B13" s="67" t="s">
        <v>93</v>
      </c>
      <c r="C13" s="67"/>
      <c r="D13" s="67"/>
      <c r="E13" s="67"/>
      <c r="F13" s="67"/>
      <c r="G13" s="67"/>
      <c r="H13" s="67"/>
      <c r="I13" s="67"/>
      <c r="J13" s="67"/>
      <c r="K13" s="67" t="s">
        <v>94</v>
      </c>
      <c r="L13" s="67"/>
      <c r="M13" s="67"/>
      <c r="N13" s="67"/>
      <c r="O13" s="67"/>
      <c r="P13" s="67"/>
      <c r="Q13" s="174" t="s">
        <v>111</v>
      </c>
      <c r="R13" s="175"/>
      <c r="S13" s="176"/>
      <c r="T13" s="67" t="s">
        <v>112</v>
      </c>
      <c r="U13" s="177"/>
      <c r="V13" s="177"/>
      <c r="W13" s="67"/>
      <c r="X13" s="67"/>
      <c r="Y13" s="67"/>
      <c r="Z13" s="67"/>
      <c r="AA13" s="67"/>
      <c r="AB13" s="95"/>
      <c r="AC13" s="95"/>
      <c r="AD13" s="95"/>
      <c r="AE13" s="95"/>
      <c r="AF13" s="95"/>
      <c r="AG13" s="95" t="s">
        <v>119</v>
      </c>
      <c r="AI13" s="237" t="s">
        <v>148</v>
      </c>
      <c r="AJ13" s="238"/>
      <c r="AK13" s="238"/>
      <c r="AL13" s="238"/>
      <c r="AM13" s="238"/>
      <c r="AN13" s="238"/>
      <c r="AO13" s="238"/>
      <c r="AP13" s="238"/>
      <c r="AQ13" s="239"/>
      <c r="AS13" s="179" t="s">
        <v>120</v>
      </c>
      <c r="AT13" s="179" t="s">
        <v>167</v>
      </c>
      <c r="AU13" s="179" t="s">
        <v>167</v>
      </c>
      <c r="AV13" s="179" t="s">
        <v>174</v>
      </c>
      <c r="AW13" s="179" t="s">
        <v>174</v>
      </c>
    </row>
    <row r="14" spans="1:49" s="184" customFormat="1" ht="24" customHeight="1" thickBot="1">
      <c r="A14" s="234"/>
      <c r="B14" s="240" t="s">
        <v>109</v>
      </c>
      <c r="C14" s="241"/>
      <c r="D14" s="241"/>
      <c r="E14" s="241"/>
      <c r="F14" s="242"/>
      <c r="G14" s="240" t="s">
        <v>110</v>
      </c>
      <c r="H14" s="241"/>
      <c r="I14" s="241"/>
      <c r="J14" s="242"/>
      <c r="K14" s="240" t="s">
        <v>93</v>
      </c>
      <c r="L14" s="241"/>
      <c r="M14" s="242"/>
      <c r="N14" s="240" t="s">
        <v>116</v>
      </c>
      <c r="O14" s="241"/>
      <c r="P14" s="242"/>
      <c r="Q14" s="180"/>
      <c r="R14" s="181"/>
      <c r="S14" s="182"/>
      <c r="T14" s="240" t="s">
        <v>129</v>
      </c>
      <c r="U14" s="241"/>
      <c r="V14" s="241"/>
      <c r="W14" s="242"/>
      <c r="X14" s="243" t="s">
        <v>155</v>
      </c>
      <c r="Y14" s="244"/>
      <c r="Z14" s="243" t="s">
        <v>158</v>
      </c>
      <c r="AA14" s="244"/>
      <c r="AB14" s="243" t="s">
        <v>159</v>
      </c>
      <c r="AC14" s="245"/>
      <c r="AD14" s="245"/>
      <c r="AE14" s="244"/>
      <c r="AF14" s="183"/>
      <c r="AG14" s="182"/>
      <c r="AS14" s="185" t="str">
        <f>"Month of effective date"</f>
        <v>Month of effective date</v>
      </c>
      <c r="AT14" s="185" t="s">
        <v>168</v>
      </c>
      <c r="AU14" s="185" t="s">
        <v>169</v>
      </c>
      <c r="AV14" s="185" t="s">
        <v>175</v>
      </c>
      <c r="AW14" s="185" t="s">
        <v>176</v>
      </c>
    </row>
    <row r="15" spans="1:49" s="188" customFormat="1" ht="78" thickBot="1">
      <c r="A15" s="186" t="s">
        <v>83</v>
      </c>
      <c r="B15" s="187" t="s">
        <v>102</v>
      </c>
      <c r="C15" s="187" t="s">
        <v>103</v>
      </c>
      <c r="D15" s="187" t="s">
        <v>164</v>
      </c>
      <c r="E15" s="187" t="s">
        <v>104</v>
      </c>
      <c r="F15" s="187" t="s">
        <v>104</v>
      </c>
      <c r="G15" s="187" t="s">
        <v>105</v>
      </c>
      <c r="H15" s="187" t="s">
        <v>105</v>
      </c>
      <c r="I15" s="187" t="s">
        <v>160</v>
      </c>
      <c r="J15" s="187" t="s">
        <v>161</v>
      </c>
      <c r="K15" s="187" t="s">
        <v>114</v>
      </c>
      <c r="L15" s="187" t="s">
        <v>115</v>
      </c>
      <c r="M15" s="187" t="s">
        <v>152</v>
      </c>
      <c r="N15" s="187" t="s">
        <v>117</v>
      </c>
      <c r="O15" s="187" t="s">
        <v>118</v>
      </c>
      <c r="P15" s="187" t="s">
        <v>153</v>
      </c>
      <c r="Q15" s="187" t="s">
        <v>106</v>
      </c>
      <c r="R15" s="187" t="s">
        <v>107</v>
      </c>
      <c r="S15" s="187" t="s">
        <v>14</v>
      </c>
      <c r="T15" s="187" t="s">
        <v>151</v>
      </c>
      <c r="U15" s="187" t="s">
        <v>108</v>
      </c>
      <c r="V15" s="187" t="s">
        <v>150</v>
      </c>
      <c r="W15" s="187" t="s">
        <v>128</v>
      </c>
      <c r="X15" s="187" t="s">
        <v>157</v>
      </c>
      <c r="Y15" s="187" t="s">
        <v>156</v>
      </c>
      <c r="Z15" s="187" t="s">
        <v>157</v>
      </c>
      <c r="AA15" s="187" t="s">
        <v>156</v>
      </c>
      <c r="AB15" s="187" t="s">
        <v>126</v>
      </c>
      <c r="AC15" s="187" t="s">
        <v>123</v>
      </c>
      <c r="AD15" s="187" t="s">
        <v>124</v>
      </c>
      <c r="AE15" s="187" t="s">
        <v>125</v>
      </c>
      <c r="AF15" s="187" t="s">
        <v>127</v>
      </c>
      <c r="AG15" s="187" t="s">
        <v>217</v>
      </c>
      <c r="AI15" s="189" t="s">
        <v>70</v>
      </c>
      <c r="AJ15" s="189" t="s">
        <v>71</v>
      </c>
      <c r="AK15" s="189" t="s">
        <v>84</v>
      </c>
      <c r="AL15" s="189" t="s">
        <v>72</v>
      </c>
      <c r="AM15" s="189" t="s">
        <v>85</v>
      </c>
      <c r="AN15" s="189" t="s">
        <v>73</v>
      </c>
      <c r="AO15" s="189" t="s">
        <v>74</v>
      </c>
      <c r="AP15" s="189" t="s">
        <v>78</v>
      </c>
      <c r="AQ15" s="189" t="s">
        <v>79</v>
      </c>
      <c r="AS15" s="189">
        <f>MONTH(C8)</f>
        <v>10</v>
      </c>
      <c r="AT15" s="189">
        <f>IF(OR(C10="mining",C10="primary"),1,0)</f>
        <v>0</v>
      </c>
      <c r="AU15" s="189">
        <f>IF(C10="mining",1,0)</f>
        <v>0</v>
      </c>
      <c r="AV15" s="173"/>
      <c r="AW15" s="173"/>
    </row>
    <row r="16" spans="1:49" s="173" customFormat="1" ht="17.25" customHeight="1">
      <c r="A16" s="171" t="s">
        <v>137</v>
      </c>
      <c r="B16" s="172" t="s">
        <v>95</v>
      </c>
      <c r="C16" s="172" t="s">
        <v>95</v>
      </c>
      <c r="D16" s="172" t="s">
        <v>95</v>
      </c>
      <c r="E16" s="172" t="s">
        <v>95</v>
      </c>
      <c r="F16" s="172" t="s">
        <v>96</v>
      </c>
      <c r="G16" s="172" t="s">
        <v>135</v>
      </c>
      <c r="H16" s="172" t="s">
        <v>113</v>
      </c>
      <c r="I16" s="172" t="s">
        <v>113</v>
      </c>
      <c r="J16" s="172" t="s">
        <v>97</v>
      </c>
      <c r="K16" s="172" t="s">
        <v>97</v>
      </c>
      <c r="L16" s="172" t="s">
        <v>97</v>
      </c>
      <c r="M16" s="172" t="s">
        <v>97</v>
      </c>
      <c r="N16" s="172" t="s">
        <v>97</v>
      </c>
      <c r="O16" s="172" t="s">
        <v>97</v>
      </c>
      <c r="P16" s="172" t="s">
        <v>97</v>
      </c>
      <c r="Q16" s="172" t="s">
        <v>98</v>
      </c>
      <c r="R16" s="172" t="s">
        <v>99</v>
      </c>
      <c r="S16" s="172" t="s">
        <v>101</v>
      </c>
      <c r="T16" s="172" t="s">
        <v>100</v>
      </c>
      <c r="U16" s="172" t="s">
        <v>98</v>
      </c>
      <c r="V16" s="172" t="s">
        <v>136</v>
      </c>
      <c r="W16" s="172" t="s">
        <v>136</v>
      </c>
      <c r="X16" s="172" t="s">
        <v>136</v>
      </c>
      <c r="Y16" s="172" t="s">
        <v>136</v>
      </c>
      <c r="Z16" s="172" t="s">
        <v>136</v>
      </c>
      <c r="AA16" s="172" t="s">
        <v>136</v>
      </c>
      <c r="AB16" s="172" t="s">
        <v>136</v>
      </c>
      <c r="AC16" s="172" t="s">
        <v>136</v>
      </c>
      <c r="AD16" s="172" t="s">
        <v>136</v>
      </c>
      <c r="AE16" s="172" t="s">
        <v>136</v>
      </c>
      <c r="AF16" s="172" t="s">
        <v>136</v>
      </c>
      <c r="AG16" s="172" t="s">
        <v>136</v>
      </c>
      <c r="AI16" s="172" t="s">
        <v>136</v>
      </c>
      <c r="AJ16" s="172" t="s">
        <v>136</v>
      </c>
      <c r="AK16" s="172" t="s">
        <v>140</v>
      </c>
      <c r="AL16" s="172" t="s">
        <v>136</v>
      </c>
      <c r="AM16" s="172" t="s">
        <v>140</v>
      </c>
      <c r="AN16" s="172" t="s">
        <v>136</v>
      </c>
      <c r="AO16" s="172" t="s">
        <v>136</v>
      </c>
      <c r="AP16" s="172" t="s">
        <v>136</v>
      </c>
      <c r="AQ16" s="172" t="s">
        <v>136</v>
      </c>
      <c r="AV16" s="172" t="s">
        <v>99</v>
      </c>
      <c r="AW16" s="172" t="s">
        <v>99</v>
      </c>
    </row>
    <row r="17" spans="1:49" s="7" customFormat="1" ht="16.5" customHeight="1">
      <c r="A17" s="64">
        <f>YEAR(C8)</f>
        <v>2018</v>
      </c>
      <c r="B17" s="154">
        <v>0</v>
      </c>
      <c r="C17" s="154">
        <v>0</v>
      </c>
      <c r="D17" s="154">
        <v>0</v>
      </c>
      <c r="E17" s="190">
        <f>ROUND(B17,1)+ROUND(C17,1)</f>
        <v>0</v>
      </c>
      <c r="F17" s="191">
        <f>E17*6.29234</f>
        <v>0</v>
      </c>
      <c r="G17" s="191" t="str">
        <f>IFERROR(ROUND(E17,1)/M17,"")</f>
        <v/>
      </c>
      <c r="H17" s="191" t="str">
        <f>IF(F17=0,"",ROUND(F17,0)/365)</f>
        <v/>
      </c>
      <c r="I17" s="191">
        <f>(ROUND(D17,1)*6.29234)/365</f>
        <v>0</v>
      </c>
      <c r="J17" s="192" t="str">
        <f>IFERROR((ROUND(I17,0))/(ROUND(H17,0)),"")</f>
        <v/>
      </c>
      <c r="K17" s="81">
        <v>0</v>
      </c>
      <c r="L17" s="81">
        <v>0</v>
      </c>
      <c r="M17" s="191">
        <f>K17-L17</f>
        <v>0</v>
      </c>
      <c r="N17" s="81">
        <v>0</v>
      </c>
      <c r="O17" s="81">
        <v>0</v>
      </c>
      <c r="P17" s="82">
        <f>N17-O17</f>
        <v>0</v>
      </c>
      <c r="Q17" s="83">
        <v>0</v>
      </c>
      <c r="R17" s="84">
        <v>0</v>
      </c>
      <c r="S17" s="83">
        <v>0</v>
      </c>
      <c r="T17" s="157">
        <v>0</v>
      </c>
      <c r="U17" s="83">
        <v>0</v>
      </c>
      <c r="V17" s="84">
        <v>0</v>
      </c>
      <c r="W17" s="198">
        <f>ROUND(-MIN(ROUND(T17,2),0)*ROUND(S17,2)+ROUND(E17,1)*ROUND(U17,2)+ROUND(V17,2)-ROUND(AG17,2),2)</f>
        <v>0</v>
      </c>
      <c r="X17" s="83">
        <v>0</v>
      </c>
      <c r="Y17" s="83">
        <v>0</v>
      </c>
      <c r="Z17" s="83">
        <v>0</v>
      </c>
      <c r="AA17" s="83">
        <v>0</v>
      </c>
      <c r="AB17" s="83">
        <v>0</v>
      </c>
      <c r="AC17" s="83">
        <v>0</v>
      </c>
      <c r="AD17" s="83">
        <v>0</v>
      </c>
      <c r="AE17" s="198">
        <f>ROUND(AB17,2)+ROUND(AC17,2)+ROUND(AD17,2)</f>
        <v>0</v>
      </c>
      <c r="AF17" s="198">
        <f>ROUND(X17,2)+ROUND(Y17,2)+ROUND(Z17,2)+ROUND(AA17,2)+ROUND(AE17,2)</f>
        <v>0</v>
      </c>
      <c r="AG17" s="83">
        <v>0</v>
      </c>
      <c r="AI17" s="94">
        <f>ROUND(I8,0)</f>
        <v>0</v>
      </c>
      <c r="AJ17" s="223">
        <f t="shared" ref="AJ17:AJ80" si="0">ROUND(ROUND(E17,1)*ROUND(Q17,2),0)</f>
        <v>0</v>
      </c>
      <c r="AK17" s="224">
        <f t="shared" ref="AK17:AK80" si="1">ROUND(MAX(1%,1%+(MIN(ROUND(R17,2),120)-55)*8%/65),7)</f>
        <v>0.01</v>
      </c>
      <c r="AL17" s="223">
        <f>ROUND(AJ17*AK17,0)</f>
        <v>0</v>
      </c>
      <c r="AM17" s="224">
        <f>ROUND(MAX(25%,25%+(MIN(ROUND(R17,2),120)-55)*15%/65),7)</f>
        <v>0.25</v>
      </c>
      <c r="AN17" s="223">
        <f t="shared" ref="AN17:AN80" si="2">ROUND(AM17*(AJ17-W17-ROUND(AF17,0)-AI17),0)</f>
        <v>0</v>
      </c>
      <c r="AO17" s="223">
        <f>MAX(AL17,AN17)</f>
        <v>0</v>
      </c>
      <c r="AP17" s="225">
        <f t="shared" ref="AP17:AP80" si="3">ROUND(AI17+W17+ROUND(AF17,0)-AJ17+IF(AI17&gt;0,AL17,0),0)</f>
        <v>0</v>
      </c>
      <c r="AQ17" s="223">
        <f t="shared" ref="AQ17:AQ80" si="4">ROUND(IF(AP17&gt;0,AP17+(AP17+AI17)/2*ROUND($I$6,4),0),0)</f>
        <v>0</v>
      </c>
      <c r="AV17" s="111" t="e">
        <f>ROUND(W17,2)/ROUND(F17,0)</f>
        <v>#DIV/0!</v>
      </c>
      <c r="AW17" s="111" t="e">
        <f>ROUND(AF17,2)/ROUND(F17,0)</f>
        <v>#DIV/0!</v>
      </c>
    </row>
    <row r="18" spans="1:49" s="7" customFormat="1" ht="16.5" customHeight="1">
      <c r="A18" s="65">
        <f t="shared" ref="A18:A81" si="5">+A17+1</f>
        <v>2019</v>
      </c>
      <c r="B18" s="154">
        <v>0</v>
      </c>
      <c r="C18" s="155">
        <v>0</v>
      </c>
      <c r="D18" s="154">
        <v>0</v>
      </c>
      <c r="E18" s="190">
        <f t="shared" ref="E18:E81" si="6">ROUND(B18,1)+ROUND(C18,1)</f>
        <v>0</v>
      </c>
      <c r="F18" s="191">
        <f t="shared" ref="F18:F81" si="7">E18*6.29234</f>
        <v>0</v>
      </c>
      <c r="G18" s="191" t="str">
        <f t="shared" ref="G18:G81" si="8">IFERROR(ROUND(E18,1)/M18,"")</f>
        <v/>
      </c>
      <c r="H18" s="191" t="str">
        <f t="shared" ref="H18:H81" si="9">IF(F18=0,"",ROUND(F18,0)/365)</f>
        <v/>
      </c>
      <c r="I18" s="191">
        <f t="shared" ref="I18:I81" si="10">(ROUND(D18,1)*6.29234)/365</f>
        <v>0</v>
      </c>
      <c r="J18" s="192" t="str">
        <f t="shared" ref="J18:J81" si="11">IFERROR((ROUND(I18,0))/(ROUND(H18,0)),"")</f>
        <v/>
      </c>
      <c r="K18" s="85">
        <v>0</v>
      </c>
      <c r="L18" s="85">
        <v>0</v>
      </c>
      <c r="M18" s="193">
        <f>M17+K18-L18</f>
        <v>0</v>
      </c>
      <c r="N18" s="85">
        <v>0</v>
      </c>
      <c r="O18" s="85">
        <v>0</v>
      </c>
      <c r="P18" s="86">
        <f>N18+P17-O18</f>
        <v>0</v>
      </c>
      <c r="Q18" s="83">
        <v>0</v>
      </c>
      <c r="R18" s="84">
        <v>0</v>
      </c>
      <c r="S18" s="83">
        <v>0</v>
      </c>
      <c r="T18" s="157">
        <v>0</v>
      </c>
      <c r="U18" s="83">
        <v>0</v>
      </c>
      <c r="V18" s="84">
        <v>0</v>
      </c>
      <c r="W18" s="198">
        <f t="shared" ref="W18:W81" si="12">ROUND(-MIN(ROUND(T18,2),0)*ROUND(S18,2)+ROUND(E18,1)*ROUND(U18,2)+ROUND(V18,2)-ROUND(AG18,2),2)</f>
        <v>0</v>
      </c>
      <c r="X18" s="83">
        <v>0</v>
      </c>
      <c r="Y18" s="83">
        <v>0</v>
      </c>
      <c r="Z18" s="83">
        <v>0</v>
      </c>
      <c r="AA18" s="83">
        <v>0</v>
      </c>
      <c r="AB18" s="83">
        <v>0</v>
      </c>
      <c r="AC18" s="83">
        <v>0</v>
      </c>
      <c r="AD18" s="83">
        <v>0</v>
      </c>
      <c r="AE18" s="198">
        <f t="shared" ref="AE18:AE81" si="13">ROUND(AB18,2)+ROUND(AC18,2)+ROUND(AD18,2)</f>
        <v>0</v>
      </c>
      <c r="AF18" s="198">
        <f t="shared" ref="AF18:AF81" si="14">ROUND(X18,2)+ROUND(Y18,2)+ROUND(Z18,2)+ROUND(AA18,2)+ROUND(AE18,2)</f>
        <v>0</v>
      </c>
      <c r="AG18" s="83">
        <v>0</v>
      </c>
      <c r="AI18" s="222">
        <f>+AQ17</f>
        <v>0</v>
      </c>
      <c r="AJ18" s="227">
        <f t="shared" si="0"/>
        <v>0</v>
      </c>
      <c r="AK18" s="226">
        <f t="shared" si="1"/>
        <v>0.01</v>
      </c>
      <c r="AL18" s="227">
        <f>ROUND(AJ18*AK18,0)</f>
        <v>0</v>
      </c>
      <c r="AM18" s="224">
        <f t="shared" ref="AM18:AM81" si="15">ROUND(MAX(25%,25%+(MIN(ROUND(R18,2),120)-55)*15%/65),7)</f>
        <v>0.25</v>
      </c>
      <c r="AN18" s="227">
        <f t="shared" si="2"/>
        <v>0</v>
      </c>
      <c r="AO18" s="227">
        <f>MAX(AL18,AN18)</f>
        <v>0</v>
      </c>
      <c r="AP18" s="222">
        <f t="shared" si="3"/>
        <v>0</v>
      </c>
      <c r="AQ18" s="227">
        <f t="shared" si="4"/>
        <v>0</v>
      </c>
      <c r="AV18" s="111" t="e">
        <f t="shared" ref="AV18:AV81" si="16">ROUND(W18,2)/ROUND(F18,0)</f>
        <v>#DIV/0!</v>
      </c>
      <c r="AW18" s="111" t="e">
        <f t="shared" ref="AW18:AW81" si="17">ROUND(AF18,2)/ROUND(F18,0)</f>
        <v>#DIV/0!</v>
      </c>
    </row>
    <row r="19" spans="1:49" s="7" customFormat="1" ht="16.5" customHeight="1">
      <c r="A19" s="65">
        <f t="shared" si="5"/>
        <v>2020</v>
      </c>
      <c r="B19" s="154">
        <v>0</v>
      </c>
      <c r="C19" s="155">
        <v>0</v>
      </c>
      <c r="D19" s="154">
        <v>0</v>
      </c>
      <c r="E19" s="190">
        <f t="shared" si="6"/>
        <v>0</v>
      </c>
      <c r="F19" s="191">
        <f t="shared" si="7"/>
        <v>0</v>
      </c>
      <c r="G19" s="191" t="str">
        <f t="shared" si="8"/>
        <v/>
      </c>
      <c r="H19" s="191" t="str">
        <f t="shared" si="9"/>
        <v/>
      </c>
      <c r="I19" s="191">
        <f t="shared" si="10"/>
        <v>0</v>
      </c>
      <c r="J19" s="192" t="str">
        <f t="shared" si="11"/>
        <v/>
      </c>
      <c r="K19" s="85">
        <v>0</v>
      </c>
      <c r="L19" s="85">
        <v>0</v>
      </c>
      <c r="M19" s="193">
        <f t="shared" ref="M19:M82" si="18">M18+K19-L19</f>
        <v>0</v>
      </c>
      <c r="N19" s="85">
        <v>0</v>
      </c>
      <c r="O19" s="85">
        <v>0</v>
      </c>
      <c r="P19" s="86">
        <f t="shared" ref="P19:P82" si="19">N19+P18-O19</f>
        <v>0</v>
      </c>
      <c r="Q19" s="83">
        <v>0</v>
      </c>
      <c r="R19" s="84">
        <v>0</v>
      </c>
      <c r="S19" s="83">
        <v>0</v>
      </c>
      <c r="T19" s="157">
        <v>0</v>
      </c>
      <c r="U19" s="83">
        <v>0</v>
      </c>
      <c r="V19" s="84">
        <v>0</v>
      </c>
      <c r="W19" s="198">
        <f t="shared" si="12"/>
        <v>0</v>
      </c>
      <c r="X19" s="83">
        <v>0</v>
      </c>
      <c r="Y19" s="83">
        <v>0</v>
      </c>
      <c r="Z19" s="83">
        <v>0</v>
      </c>
      <c r="AA19" s="83">
        <v>0</v>
      </c>
      <c r="AB19" s="83">
        <v>0</v>
      </c>
      <c r="AC19" s="83">
        <v>0</v>
      </c>
      <c r="AD19" s="83">
        <v>0</v>
      </c>
      <c r="AE19" s="198">
        <f t="shared" si="13"/>
        <v>0</v>
      </c>
      <c r="AF19" s="198">
        <f t="shared" si="14"/>
        <v>0</v>
      </c>
      <c r="AG19" s="83">
        <v>0</v>
      </c>
      <c r="AI19" s="222">
        <f t="shared" ref="AI19:AI82" si="20">+AQ18</f>
        <v>0</v>
      </c>
      <c r="AJ19" s="227">
        <f t="shared" si="0"/>
        <v>0</v>
      </c>
      <c r="AK19" s="226">
        <f t="shared" si="1"/>
        <v>0.01</v>
      </c>
      <c r="AL19" s="227">
        <f t="shared" ref="AL19:AL82" si="21">ROUND(AJ19*AK19,0)</f>
        <v>0</v>
      </c>
      <c r="AM19" s="224">
        <f t="shared" si="15"/>
        <v>0.25</v>
      </c>
      <c r="AN19" s="227">
        <f t="shared" si="2"/>
        <v>0</v>
      </c>
      <c r="AO19" s="227">
        <f t="shared" ref="AO19:AO82" si="22">MAX(AL19,AN19)</f>
        <v>0</v>
      </c>
      <c r="AP19" s="222">
        <f t="shared" si="3"/>
        <v>0</v>
      </c>
      <c r="AQ19" s="227">
        <f t="shared" si="4"/>
        <v>0</v>
      </c>
      <c r="AV19" s="111" t="e">
        <f t="shared" si="16"/>
        <v>#DIV/0!</v>
      </c>
      <c r="AW19" s="111" t="e">
        <f t="shared" si="17"/>
        <v>#DIV/0!</v>
      </c>
    </row>
    <row r="20" spans="1:49" s="7" customFormat="1" ht="16.5" customHeight="1">
      <c r="A20" s="65">
        <f t="shared" si="5"/>
        <v>2021</v>
      </c>
      <c r="B20" s="154">
        <v>0</v>
      </c>
      <c r="C20" s="155">
        <v>0</v>
      </c>
      <c r="D20" s="154">
        <v>0</v>
      </c>
      <c r="E20" s="190">
        <f t="shared" si="6"/>
        <v>0</v>
      </c>
      <c r="F20" s="191">
        <f t="shared" si="7"/>
        <v>0</v>
      </c>
      <c r="G20" s="191" t="str">
        <f t="shared" si="8"/>
        <v/>
      </c>
      <c r="H20" s="191" t="str">
        <f t="shared" si="9"/>
        <v/>
      </c>
      <c r="I20" s="191">
        <f t="shared" si="10"/>
        <v>0</v>
      </c>
      <c r="J20" s="192" t="str">
        <f t="shared" si="11"/>
        <v/>
      </c>
      <c r="K20" s="85">
        <v>0</v>
      </c>
      <c r="L20" s="85">
        <v>0</v>
      </c>
      <c r="M20" s="193">
        <f t="shared" si="18"/>
        <v>0</v>
      </c>
      <c r="N20" s="85">
        <v>0</v>
      </c>
      <c r="O20" s="85">
        <v>0</v>
      </c>
      <c r="P20" s="86">
        <f t="shared" si="19"/>
        <v>0</v>
      </c>
      <c r="Q20" s="83">
        <v>0</v>
      </c>
      <c r="R20" s="84">
        <v>0</v>
      </c>
      <c r="S20" s="83">
        <v>0</v>
      </c>
      <c r="T20" s="157">
        <v>0</v>
      </c>
      <c r="U20" s="83">
        <v>0</v>
      </c>
      <c r="V20" s="84">
        <v>0</v>
      </c>
      <c r="W20" s="198">
        <f t="shared" si="12"/>
        <v>0</v>
      </c>
      <c r="X20" s="83">
        <v>0</v>
      </c>
      <c r="Y20" s="83">
        <v>0</v>
      </c>
      <c r="Z20" s="83">
        <v>0</v>
      </c>
      <c r="AA20" s="83">
        <v>0</v>
      </c>
      <c r="AB20" s="83">
        <v>0</v>
      </c>
      <c r="AC20" s="83">
        <v>0</v>
      </c>
      <c r="AD20" s="83">
        <v>0</v>
      </c>
      <c r="AE20" s="198">
        <f t="shared" si="13"/>
        <v>0</v>
      </c>
      <c r="AF20" s="198">
        <f t="shared" si="14"/>
        <v>0</v>
      </c>
      <c r="AG20" s="83">
        <v>0</v>
      </c>
      <c r="AI20" s="222">
        <f t="shared" si="20"/>
        <v>0</v>
      </c>
      <c r="AJ20" s="227">
        <f t="shared" si="0"/>
        <v>0</v>
      </c>
      <c r="AK20" s="226">
        <f t="shared" si="1"/>
        <v>0.01</v>
      </c>
      <c r="AL20" s="227">
        <f t="shared" si="21"/>
        <v>0</v>
      </c>
      <c r="AM20" s="224">
        <f t="shared" si="15"/>
        <v>0.25</v>
      </c>
      <c r="AN20" s="227">
        <f t="shared" si="2"/>
        <v>0</v>
      </c>
      <c r="AO20" s="227">
        <f t="shared" si="22"/>
        <v>0</v>
      </c>
      <c r="AP20" s="222">
        <f t="shared" si="3"/>
        <v>0</v>
      </c>
      <c r="AQ20" s="227">
        <f t="shared" si="4"/>
        <v>0</v>
      </c>
      <c r="AV20" s="111" t="e">
        <f t="shared" si="16"/>
        <v>#DIV/0!</v>
      </c>
      <c r="AW20" s="111" t="e">
        <f t="shared" si="17"/>
        <v>#DIV/0!</v>
      </c>
    </row>
    <row r="21" spans="1:49" s="7" customFormat="1" ht="16.5" customHeight="1">
      <c r="A21" s="65">
        <f t="shared" si="5"/>
        <v>2022</v>
      </c>
      <c r="B21" s="154">
        <v>0</v>
      </c>
      <c r="C21" s="155">
        <v>0</v>
      </c>
      <c r="D21" s="154">
        <v>0</v>
      </c>
      <c r="E21" s="190">
        <f t="shared" si="6"/>
        <v>0</v>
      </c>
      <c r="F21" s="191">
        <f t="shared" si="7"/>
        <v>0</v>
      </c>
      <c r="G21" s="191" t="str">
        <f t="shared" si="8"/>
        <v/>
      </c>
      <c r="H21" s="191" t="str">
        <f t="shared" si="9"/>
        <v/>
      </c>
      <c r="I21" s="191">
        <f t="shared" si="10"/>
        <v>0</v>
      </c>
      <c r="J21" s="192" t="str">
        <f t="shared" si="11"/>
        <v/>
      </c>
      <c r="K21" s="85">
        <v>0</v>
      </c>
      <c r="L21" s="85">
        <v>0</v>
      </c>
      <c r="M21" s="193">
        <f t="shared" si="18"/>
        <v>0</v>
      </c>
      <c r="N21" s="85">
        <v>0</v>
      </c>
      <c r="O21" s="85">
        <v>0</v>
      </c>
      <c r="P21" s="86">
        <f t="shared" si="19"/>
        <v>0</v>
      </c>
      <c r="Q21" s="83">
        <v>0</v>
      </c>
      <c r="R21" s="84">
        <v>0</v>
      </c>
      <c r="S21" s="83">
        <v>0</v>
      </c>
      <c r="T21" s="157">
        <v>0</v>
      </c>
      <c r="U21" s="83">
        <v>0</v>
      </c>
      <c r="V21" s="84">
        <v>0</v>
      </c>
      <c r="W21" s="198">
        <f t="shared" si="12"/>
        <v>0</v>
      </c>
      <c r="X21" s="83">
        <v>0</v>
      </c>
      <c r="Y21" s="83">
        <v>0</v>
      </c>
      <c r="Z21" s="83">
        <v>0</v>
      </c>
      <c r="AA21" s="83">
        <v>0</v>
      </c>
      <c r="AB21" s="83">
        <v>0</v>
      </c>
      <c r="AC21" s="83">
        <v>0</v>
      </c>
      <c r="AD21" s="83">
        <v>0</v>
      </c>
      <c r="AE21" s="198">
        <f t="shared" si="13"/>
        <v>0</v>
      </c>
      <c r="AF21" s="198">
        <f t="shared" si="14"/>
        <v>0</v>
      </c>
      <c r="AG21" s="83">
        <v>0</v>
      </c>
      <c r="AI21" s="222">
        <f t="shared" si="20"/>
        <v>0</v>
      </c>
      <c r="AJ21" s="227">
        <f t="shared" si="0"/>
        <v>0</v>
      </c>
      <c r="AK21" s="226">
        <f t="shared" si="1"/>
        <v>0.01</v>
      </c>
      <c r="AL21" s="227">
        <f t="shared" si="21"/>
        <v>0</v>
      </c>
      <c r="AM21" s="224">
        <f t="shared" si="15"/>
        <v>0.25</v>
      </c>
      <c r="AN21" s="227">
        <f t="shared" si="2"/>
        <v>0</v>
      </c>
      <c r="AO21" s="227">
        <f t="shared" si="22"/>
        <v>0</v>
      </c>
      <c r="AP21" s="222">
        <f t="shared" si="3"/>
        <v>0</v>
      </c>
      <c r="AQ21" s="227">
        <f t="shared" si="4"/>
        <v>0</v>
      </c>
      <c r="AV21" s="111" t="e">
        <f t="shared" si="16"/>
        <v>#DIV/0!</v>
      </c>
      <c r="AW21" s="111" t="e">
        <f t="shared" si="17"/>
        <v>#DIV/0!</v>
      </c>
    </row>
    <row r="22" spans="1:49" s="7" customFormat="1" ht="16.5" customHeight="1">
      <c r="A22" s="65">
        <f t="shared" si="5"/>
        <v>2023</v>
      </c>
      <c r="B22" s="154">
        <v>0</v>
      </c>
      <c r="C22" s="155">
        <v>0</v>
      </c>
      <c r="D22" s="154">
        <v>0</v>
      </c>
      <c r="E22" s="190">
        <f t="shared" si="6"/>
        <v>0</v>
      </c>
      <c r="F22" s="191">
        <f t="shared" si="7"/>
        <v>0</v>
      </c>
      <c r="G22" s="191" t="str">
        <f t="shared" si="8"/>
        <v/>
      </c>
      <c r="H22" s="191" t="str">
        <f t="shared" si="9"/>
        <v/>
      </c>
      <c r="I22" s="191">
        <f t="shared" si="10"/>
        <v>0</v>
      </c>
      <c r="J22" s="192" t="str">
        <f t="shared" si="11"/>
        <v/>
      </c>
      <c r="K22" s="85">
        <v>0</v>
      </c>
      <c r="L22" s="85">
        <v>0</v>
      </c>
      <c r="M22" s="193">
        <f t="shared" si="18"/>
        <v>0</v>
      </c>
      <c r="N22" s="85">
        <v>0</v>
      </c>
      <c r="O22" s="85">
        <v>0</v>
      </c>
      <c r="P22" s="86">
        <f t="shared" si="19"/>
        <v>0</v>
      </c>
      <c r="Q22" s="83">
        <v>0</v>
      </c>
      <c r="R22" s="84">
        <v>0</v>
      </c>
      <c r="S22" s="83">
        <v>0</v>
      </c>
      <c r="T22" s="157">
        <v>0</v>
      </c>
      <c r="U22" s="83">
        <v>0</v>
      </c>
      <c r="V22" s="84">
        <v>0</v>
      </c>
      <c r="W22" s="198">
        <f t="shared" si="12"/>
        <v>0</v>
      </c>
      <c r="X22" s="83">
        <v>0</v>
      </c>
      <c r="Y22" s="83">
        <v>0</v>
      </c>
      <c r="Z22" s="83">
        <v>0</v>
      </c>
      <c r="AA22" s="83">
        <v>0</v>
      </c>
      <c r="AB22" s="83">
        <v>0</v>
      </c>
      <c r="AC22" s="83">
        <v>0</v>
      </c>
      <c r="AD22" s="83">
        <v>0</v>
      </c>
      <c r="AE22" s="198">
        <f t="shared" si="13"/>
        <v>0</v>
      </c>
      <c r="AF22" s="198">
        <f t="shared" si="14"/>
        <v>0</v>
      </c>
      <c r="AG22" s="83">
        <v>0</v>
      </c>
      <c r="AI22" s="222">
        <f t="shared" si="20"/>
        <v>0</v>
      </c>
      <c r="AJ22" s="227">
        <f t="shared" si="0"/>
        <v>0</v>
      </c>
      <c r="AK22" s="226">
        <f t="shared" si="1"/>
        <v>0.01</v>
      </c>
      <c r="AL22" s="227">
        <f t="shared" si="21"/>
        <v>0</v>
      </c>
      <c r="AM22" s="224">
        <f t="shared" si="15"/>
        <v>0.25</v>
      </c>
      <c r="AN22" s="227">
        <f t="shared" si="2"/>
        <v>0</v>
      </c>
      <c r="AO22" s="227">
        <f t="shared" si="22"/>
        <v>0</v>
      </c>
      <c r="AP22" s="222">
        <f t="shared" si="3"/>
        <v>0</v>
      </c>
      <c r="AQ22" s="227">
        <f t="shared" si="4"/>
        <v>0</v>
      </c>
      <c r="AV22" s="111" t="e">
        <f t="shared" si="16"/>
        <v>#DIV/0!</v>
      </c>
      <c r="AW22" s="111" t="e">
        <f t="shared" si="17"/>
        <v>#DIV/0!</v>
      </c>
    </row>
    <row r="23" spans="1:49" s="7" customFormat="1" ht="16.5" customHeight="1">
      <c r="A23" s="65">
        <f t="shared" si="5"/>
        <v>2024</v>
      </c>
      <c r="B23" s="154">
        <v>0</v>
      </c>
      <c r="C23" s="155">
        <v>0</v>
      </c>
      <c r="D23" s="154">
        <v>0</v>
      </c>
      <c r="E23" s="190">
        <f t="shared" si="6"/>
        <v>0</v>
      </c>
      <c r="F23" s="191">
        <f t="shared" si="7"/>
        <v>0</v>
      </c>
      <c r="G23" s="191" t="str">
        <f t="shared" si="8"/>
        <v/>
      </c>
      <c r="H23" s="191" t="str">
        <f t="shared" si="9"/>
        <v/>
      </c>
      <c r="I23" s="191">
        <f t="shared" si="10"/>
        <v>0</v>
      </c>
      <c r="J23" s="192" t="str">
        <f t="shared" si="11"/>
        <v/>
      </c>
      <c r="K23" s="85">
        <v>0</v>
      </c>
      <c r="L23" s="85">
        <v>0</v>
      </c>
      <c r="M23" s="193">
        <f t="shared" si="18"/>
        <v>0</v>
      </c>
      <c r="N23" s="85">
        <v>0</v>
      </c>
      <c r="O23" s="85">
        <v>0</v>
      </c>
      <c r="P23" s="86">
        <f t="shared" si="19"/>
        <v>0</v>
      </c>
      <c r="Q23" s="83">
        <v>0</v>
      </c>
      <c r="R23" s="84">
        <v>0</v>
      </c>
      <c r="S23" s="83">
        <v>0</v>
      </c>
      <c r="T23" s="157">
        <v>0</v>
      </c>
      <c r="U23" s="83">
        <v>0</v>
      </c>
      <c r="V23" s="84">
        <v>0</v>
      </c>
      <c r="W23" s="198">
        <f t="shared" si="12"/>
        <v>0</v>
      </c>
      <c r="X23" s="83">
        <v>0</v>
      </c>
      <c r="Y23" s="83">
        <v>0</v>
      </c>
      <c r="Z23" s="83">
        <v>0</v>
      </c>
      <c r="AA23" s="83">
        <v>0</v>
      </c>
      <c r="AB23" s="83">
        <v>0</v>
      </c>
      <c r="AC23" s="83">
        <v>0</v>
      </c>
      <c r="AD23" s="83">
        <v>0</v>
      </c>
      <c r="AE23" s="198">
        <f t="shared" si="13"/>
        <v>0</v>
      </c>
      <c r="AF23" s="198">
        <f t="shared" si="14"/>
        <v>0</v>
      </c>
      <c r="AG23" s="83">
        <v>0</v>
      </c>
      <c r="AI23" s="222">
        <f t="shared" si="20"/>
        <v>0</v>
      </c>
      <c r="AJ23" s="227">
        <f t="shared" si="0"/>
        <v>0</v>
      </c>
      <c r="AK23" s="226">
        <f t="shared" si="1"/>
        <v>0.01</v>
      </c>
      <c r="AL23" s="227">
        <f t="shared" si="21"/>
        <v>0</v>
      </c>
      <c r="AM23" s="224">
        <f t="shared" si="15"/>
        <v>0.25</v>
      </c>
      <c r="AN23" s="227">
        <f t="shared" si="2"/>
        <v>0</v>
      </c>
      <c r="AO23" s="227">
        <f t="shared" si="22"/>
        <v>0</v>
      </c>
      <c r="AP23" s="222">
        <f t="shared" si="3"/>
        <v>0</v>
      </c>
      <c r="AQ23" s="227">
        <f t="shared" si="4"/>
        <v>0</v>
      </c>
      <c r="AV23" s="111" t="e">
        <f t="shared" si="16"/>
        <v>#DIV/0!</v>
      </c>
      <c r="AW23" s="111" t="e">
        <f t="shared" si="17"/>
        <v>#DIV/0!</v>
      </c>
    </row>
    <row r="24" spans="1:49" s="7" customFormat="1" ht="16.5" customHeight="1">
      <c r="A24" s="65">
        <f t="shared" si="5"/>
        <v>2025</v>
      </c>
      <c r="B24" s="154">
        <v>0</v>
      </c>
      <c r="C24" s="155">
        <v>0</v>
      </c>
      <c r="D24" s="154">
        <v>0</v>
      </c>
      <c r="E24" s="190">
        <f t="shared" si="6"/>
        <v>0</v>
      </c>
      <c r="F24" s="191">
        <f t="shared" si="7"/>
        <v>0</v>
      </c>
      <c r="G24" s="191" t="str">
        <f t="shared" si="8"/>
        <v/>
      </c>
      <c r="H24" s="191" t="str">
        <f t="shared" si="9"/>
        <v/>
      </c>
      <c r="I24" s="191">
        <f t="shared" si="10"/>
        <v>0</v>
      </c>
      <c r="J24" s="192" t="str">
        <f t="shared" si="11"/>
        <v/>
      </c>
      <c r="K24" s="85">
        <v>0</v>
      </c>
      <c r="L24" s="85">
        <v>0</v>
      </c>
      <c r="M24" s="193">
        <f t="shared" si="18"/>
        <v>0</v>
      </c>
      <c r="N24" s="85">
        <v>0</v>
      </c>
      <c r="O24" s="85">
        <v>0</v>
      </c>
      <c r="P24" s="86">
        <f t="shared" si="19"/>
        <v>0</v>
      </c>
      <c r="Q24" s="83">
        <v>0</v>
      </c>
      <c r="R24" s="84">
        <v>0</v>
      </c>
      <c r="S24" s="83">
        <v>0</v>
      </c>
      <c r="T24" s="157">
        <v>0</v>
      </c>
      <c r="U24" s="83">
        <v>0</v>
      </c>
      <c r="V24" s="84">
        <v>0</v>
      </c>
      <c r="W24" s="198">
        <f t="shared" si="12"/>
        <v>0</v>
      </c>
      <c r="X24" s="83">
        <v>0</v>
      </c>
      <c r="Y24" s="83">
        <v>0</v>
      </c>
      <c r="Z24" s="83">
        <v>0</v>
      </c>
      <c r="AA24" s="83">
        <v>0</v>
      </c>
      <c r="AB24" s="83">
        <v>0</v>
      </c>
      <c r="AC24" s="83">
        <v>0</v>
      </c>
      <c r="AD24" s="83">
        <v>0</v>
      </c>
      <c r="AE24" s="198">
        <f t="shared" si="13"/>
        <v>0</v>
      </c>
      <c r="AF24" s="198">
        <f t="shared" si="14"/>
        <v>0</v>
      </c>
      <c r="AG24" s="83">
        <v>0</v>
      </c>
      <c r="AI24" s="222">
        <f t="shared" si="20"/>
        <v>0</v>
      </c>
      <c r="AJ24" s="227">
        <f t="shared" si="0"/>
        <v>0</v>
      </c>
      <c r="AK24" s="226">
        <f t="shared" si="1"/>
        <v>0.01</v>
      </c>
      <c r="AL24" s="227">
        <f t="shared" si="21"/>
        <v>0</v>
      </c>
      <c r="AM24" s="224">
        <f t="shared" si="15"/>
        <v>0.25</v>
      </c>
      <c r="AN24" s="227">
        <f t="shared" si="2"/>
        <v>0</v>
      </c>
      <c r="AO24" s="227">
        <f t="shared" si="22"/>
        <v>0</v>
      </c>
      <c r="AP24" s="222">
        <f t="shared" si="3"/>
        <v>0</v>
      </c>
      <c r="AQ24" s="227">
        <f t="shared" si="4"/>
        <v>0</v>
      </c>
      <c r="AV24" s="111" t="e">
        <f t="shared" si="16"/>
        <v>#DIV/0!</v>
      </c>
      <c r="AW24" s="111" t="e">
        <f t="shared" si="17"/>
        <v>#DIV/0!</v>
      </c>
    </row>
    <row r="25" spans="1:49" s="7" customFormat="1" ht="16.5" customHeight="1">
      <c r="A25" s="65">
        <f t="shared" si="5"/>
        <v>2026</v>
      </c>
      <c r="B25" s="154">
        <v>0</v>
      </c>
      <c r="C25" s="155">
        <v>0</v>
      </c>
      <c r="D25" s="154">
        <v>0</v>
      </c>
      <c r="E25" s="190">
        <f t="shared" si="6"/>
        <v>0</v>
      </c>
      <c r="F25" s="191">
        <f t="shared" si="7"/>
        <v>0</v>
      </c>
      <c r="G25" s="191" t="str">
        <f t="shared" si="8"/>
        <v/>
      </c>
      <c r="H25" s="191" t="str">
        <f t="shared" si="9"/>
        <v/>
      </c>
      <c r="I25" s="191">
        <f t="shared" si="10"/>
        <v>0</v>
      </c>
      <c r="J25" s="192" t="str">
        <f t="shared" si="11"/>
        <v/>
      </c>
      <c r="K25" s="85">
        <v>0</v>
      </c>
      <c r="L25" s="85">
        <v>0</v>
      </c>
      <c r="M25" s="193">
        <f t="shared" si="18"/>
        <v>0</v>
      </c>
      <c r="N25" s="85">
        <v>0</v>
      </c>
      <c r="O25" s="85">
        <v>0</v>
      </c>
      <c r="P25" s="86">
        <f t="shared" si="19"/>
        <v>0</v>
      </c>
      <c r="Q25" s="83">
        <v>0</v>
      </c>
      <c r="R25" s="84">
        <v>0</v>
      </c>
      <c r="S25" s="83">
        <v>0</v>
      </c>
      <c r="T25" s="157">
        <v>0</v>
      </c>
      <c r="U25" s="83">
        <v>0</v>
      </c>
      <c r="V25" s="84">
        <v>0</v>
      </c>
      <c r="W25" s="198">
        <f t="shared" si="12"/>
        <v>0</v>
      </c>
      <c r="X25" s="83">
        <v>0</v>
      </c>
      <c r="Y25" s="83">
        <v>0</v>
      </c>
      <c r="Z25" s="83">
        <v>0</v>
      </c>
      <c r="AA25" s="83">
        <v>0</v>
      </c>
      <c r="AB25" s="83">
        <v>0</v>
      </c>
      <c r="AC25" s="83">
        <v>0</v>
      </c>
      <c r="AD25" s="83">
        <v>0</v>
      </c>
      <c r="AE25" s="198">
        <f t="shared" si="13"/>
        <v>0</v>
      </c>
      <c r="AF25" s="198">
        <f t="shared" si="14"/>
        <v>0</v>
      </c>
      <c r="AG25" s="83">
        <v>0</v>
      </c>
      <c r="AI25" s="222">
        <f t="shared" si="20"/>
        <v>0</v>
      </c>
      <c r="AJ25" s="227">
        <f t="shared" si="0"/>
        <v>0</v>
      </c>
      <c r="AK25" s="226">
        <f t="shared" si="1"/>
        <v>0.01</v>
      </c>
      <c r="AL25" s="227">
        <f t="shared" si="21"/>
        <v>0</v>
      </c>
      <c r="AM25" s="224">
        <f t="shared" si="15"/>
        <v>0.25</v>
      </c>
      <c r="AN25" s="227">
        <f t="shared" si="2"/>
        <v>0</v>
      </c>
      <c r="AO25" s="227">
        <f t="shared" si="22"/>
        <v>0</v>
      </c>
      <c r="AP25" s="222">
        <f t="shared" si="3"/>
        <v>0</v>
      </c>
      <c r="AQ25" s="227">
        <f t="shared" si="4"/>
        <v>0</v>
      </c>
      <c r="AV25" s="111" t="e">
        <f t="shared" si="16"/>
        <v>#DIV/0!</v>
      </c>
      <c r="AW25" s="111" t="e">
        <f t="shared" si="17"/>
        <v>#DIV/0!</v>
      </c>
    </row>
    <row r="26" spans="1:49" s="7" customFormat="1" ht="16.5" customHeight="1">
      <c r="A26" s="65">
        <f t="shared" si="5"/>
        <v>2027</v>
      </c>
      <c r="B26" s="154">
        <v>0</v>
      </c>
      <c r="C26" s="155">
        <v>0</v>
      </c>
      <c r="D26" s="154">
        <v>0</v>
      </c>
      <c r="E26" s="190">
        <f t="shared" si="6"/>
        <v>0</v>
      </c>
      <c r="F26" s="191">
        <f t="shared" si="7"/>
        <v>0</v>
      </c>
      <c r="G26" s="191" t="str">
        <f t="shared" si="8"/>
        <v/>
      </c>
      <c r="H26" s="191" t="str">
        <f t="shared" si="9"/>
        <v/>
      </c>
      <c r="I26" s="191">
        <f t="shared" si="10"/>
        <v>0</v>
      </c>
      <c r="J26" s="192" t="str">
        <f t="shared" si="11"/>
        <v/>
      </c>
      <c r="K26" s="85">
        <v>0</v>
      </c>
      <c r="L26" s="85">
        <v>0</v>
      </c>
      <c r="M26" s="193">
        <f t="shared" si="18"/>
        <v>0</v>
      </c>
      <c r="N26" s="85">
        <v>0</v>
      </c>
      <c r="O26" s="85">
        <v>0</v>
      </c>
      <c r="P26" s="86">
        <f t="shared" si="19"/>
        <v>0</v>
      </c>
      <c r="Q26" s="83">
        <v>0</v>
      </c>
      <c r="R26" s="84">
        <v>0</v>
      </c>
      <c r="S26" s="83">
        <v>0</v>
      </c>
      <c r="T26" s="157">
        <v>0</v>
      </c>
      <c r="U26" s="83">
        <v>0</v>
      </c>
      <c r="V26" s="84">
        <v>0</v>
      </c>
      <c r="W26" s="198">
        <f t="shared" si="12"/>
        <v>0</v>
      </c>
      <c r="X26" s="83">
        <v>0</v>
      </c>
      <c r="Y26" s="83">
        <v>0</v>
      </c>
      <c r="Z26" s="83">
        <v>0</v>
      </c>
      <c r="AA26" s="83">
        <v>0</v>
      </c>
      <c r="AB26" s="83">
        <v>0</v>
      </c>
      <c r="AC26" s="83">
        <v>0</v>
      </c>
      <c r="AD26" s="83">
        <v>0</v>
      </c>
      <c r="AE26" s="198">
        <f t="shared" si="13"/>
        <v>0</v>
      </c>
      <c r="AF26" s="198">
        <f t="shared" si="14"/>
        <v>0</v>
      </c>
      <c r="AG26" s="83">
        <v>0</v>
      </c>
      <c r="AI26" s="222">
        <f t="shared" si="20"/>
        <v>0</v>
      </c>
      <c r="AJ26" s="227">
        <f t="shared" si="0"/>
        <v>0</v>
      </c>
      <c r="AK26" s="226">
        <f t="shared" si="1"/>
        <v>0.01</v>
      </c>
      <c r="AL26" s="227">
        <f t="shared" si="21"/>
        <v>0</v>
      </c>
      <c r="AM26" s="224">
        <f t="shared" si="15"/>
        <v>0.25</v>
      </c>
      <c r="AN26" s="227">
        <f t="shared" si="2"/>
        <v>0</v>
      </c>
      <c r="AO26" s="227">
        <f t="shared" si="22"/>
        <v>0</v>
      </c>
      <c r="AP26" s="222">
        <f t="shared" si="3"/>
        <v>0</v>
      </c>
      <c r="AQ26" s="227">
        <f t="shared" si="4"/>
        <v>0</v>
      </c>
      <c r="AV26" s="111" t="e">
        <f t="shared" si="16"/>
        <v>#DIV/0!</v>
      </c>
      <c r="AW26" s="111" t="e">
        <f t="shared" si="17"/>
        <v>#DIV/0!</v>
      </c>
    </row>
    <row r="27" spans="1:49" s="7" customFormat="1" ht="16.5" customHeight="1">
      <c r="A27" s="65">
        <f t="shared" si="5"/>
        <v>2028</v>
      </c>
      <c r="B27" s="154">
        <v>0</v>
      </c>
      <c r="C27" s="155">
        <v>0</v>
      </c>
      <c r="D27" s="154">
        <v>0</v>
      </c>
      <c r="E27" s="190">
        <f t="shared" si="6"/>
        <v>0</v>
      </c>
      <c r="F27" s="191">
        <f t="shared" si="7"/>
        <v>0</v>
      </c>
      <c r="G27" s="191" t="str">
        <f t="shared" si="8"/>
        <v/>
      </c>
      <c r="H27" s="191" t="str">
        <f t="shared" si="9"/>
        <v/>
      </c>
      <c r="I27" s="191">
        <f t="shared" si="10"/>
        <v>0</v>
      </c>
      <c r="J27" s="192" t="str">
        <f t="shared" si="11"/>
        <v/>
      </c>
      <c r="K27" s="85">
        <v>0</v>
      </c>
      <c r="L27" s="85">
        <v>0</v>
      </c>
      <c r="M27" s="193">
        <f t="shared" si="18"/>
        <v>0</v>
      </c>
      <c r="N27" s="85">
        <v>0</v>
      </c>
      <c r="O27" s="85">
        <v>0</v>
      </c>
      <c r="P27" s="86">
        <f t="shared" si="19"/>
        <v>0</v>
      </c>
      <c r="Q27" s="83">
        <v>0</v>
      </c>
      <c r="R27" s="84">
        <v>0</v>
      </c>
      <c r="S27" s="83">
        <v>0</v>
      </c>
      <c r="T27" s="157">
        <v>0</v>
      </c>
      <c r="U27" s="83">
        <v>0</v>
      </c>
      <c r="V27" s="84">
        <v>0</v>
      </c>
      <c r="W27" s="198">
        <f t="shared" si="12"/>
        <v>0</v>
      </c>
      <c r="X27" s="83">
        <v>0</v>
      </c>
      <c r="Y27" s="83">
        <v>0</v>
      </c>
      <c r="Z27" s="83">
        <v>0</v>
      </c>
      <c r="AA27" s="83">
        <v>0</v>
      </c>
      <c r="AB27" s="83">
        <v>0</v>
      </c>
      <c r="AC27" s="83">
        <v>0</v>
      </c>
      <c r="AD27" s="83">
        <v>0</v>
      </c>
      <c r="AE27" s="198">
        <f t="shared" si="13"/>
        <v>0</v>
      </c>
      <c r="AF27" s="198">
        <f t="shared" si="14"/>
        <v>0</v>
      </c>
      <c r="AG27" s="83">
        <v>0</v>
      </c>
      <c r="AI27" s="222">
        <f t="shared" si="20"/>
        <v>0</v>
      </c>
      <c r="AJ27" s="227">
        <f t="shared" si="0"/>
        <v>0</v>
      </c>
      <c r="AK27" s="226">
        <f t="shared" si="1"/>
        <v>0.01</v>
      </c>
      <c r="AL27" s="227">
        <f t="shared" si="21"/>
        <v>0</v>
      </c>
      <c r="AM27" s="224">
        <f t="shared" si="15"/>
        <v>0.25</v>
      </c>
      <c r="AN27" s="227">
        <f t="shared" si="2"/>
        <v>0</v>
      </c>
      <c r="AO27" s="227">
        <f t="shared" si="22"/>
        <v>0</v>
      </c>
      <c r="AP27" s="222">
        <f t="shared" si="3"/>
        <v>0</v>
      </c>
      <c r="AQ27" s="227">
        <f t="shared" si="4"/>
        <v>0</v>
      </c>
      <c r="AV27" s="111" t="e">
        <f t="shared" si="16"/>
        <v>#DIV/0!</v>
      </c>
      <c r="AW27" s="111" t="e">
        <f t="shared" si="17"/>
        <v>#DIV/0!</v>
      </c>
    </row>
    <row r="28" spans="1:49" s="7" customFormat="1" ht="16.5" customHeight="1">
      <c r="A28" s="65">
        <f t="shared" si="5"/>
        <v>2029</v>
      </c>
      <c r="B28" s="154">
        <v>0</v>
      </c>
      <c r="C28" s="155">
        <v>0</v>
      </c>
      <c r="D28" s="154">
        <v>0</v>
      </c>
      <c r="E28" s="190">
        <f t="shared" si="6"/>
        <v>0</v>
      </c>
      <c r="F28" s="191">
        <f t="shared" si="7"/>
        <v>0</v>
      </c>
      <c r="G28" s="191" t="str">
        <f t="shared" si="8"/>
        <v/>
      </c>
      <c r="H28" s="191" t="str">
        <f t="shared" si="9"/>
        <v/>
      </c>
      <c r="I28" s="191">
        <f t="shared" si="10"/>
        <v>0</v>
      </c>
      <c r="J28" s="192" t="str">
        <f t="shared" si="11"/>
        <v/>
      </c>
      <c r="K28" s="85">
        <v>0</v>
      </c>
      <c r="L28" s="85">
        <v>0</v>
      </c>
      <c r="M28" s="193">
        <f t="shared" si="18"/>
        <v>0</v>
      </c>
      <c r="N28" s="85">
        <v>0</v>
      </c>
      <c r="O28" s="85">
        <v>0</v>
      </c>
      <c r="P28" s="86">
        <f t="shared" si="19"/>
        <v>0</v>
      </c>
      <c r="Q28" s="83">
        <v>0</v>
      </c>
      <c r="R28" s="84">
        <v>0</v>
      </c>
      <c r="S28" s="83">
        <v>0</v>
      </c>
      <c r="T28" s="157">
        <v>0</v>
      </c>
      <c r="U28" s="83">
        <v>0</v>
      </c>
      <c r="V28" s="84">
        <v>0</v>
      </c>
      <c r="W28" s="198">
        <f t="shared" si="12"/>
        <v>0</v>
      </c>
      <c r="X28" s="83">
        <v>0</v>
      </c>
      <c r="Y28" s="83">
        <v>0</v>
      </c>
      <c r="Z28" s="83">
        <v>0</v>
      </c>
      <c r="AA28" s="83">
        <v>0</v>
      </c>
      <c r="AB28" s="83">
        <v>0</v>
      </c>
      <c r="AC28" s="83">
        <v>0</v>
      </c>
      <c r="AD28" s="83">
        <v>0</v>
      </c>
      <c r="AE28" s="198">
        <f t="shared" si="13"/>
        <v>0</v>
      </c>
      <c r="AF28" s="198">
        <f t="shared" si="14"/>
        <v>0</v>
      </c>
      <c r="AG28" s="83">
        <v>0</v>
      </c>
      <c r="AI28" s="222">
        <f t="shared" si="20"/>
        <v>0</v>
      </c>
      <c r="AJ28" s="227">
        <f t="shared" si="0"/>
        <v>0</v>
      </c>
      <c r="AK28" s="226">
        <f t="shared" si="1"/>
        <v>0.01</v>
      </c>
      <c r="AL28" s="227">
        <f t="shared" si="21"/>
        <v>0</v>
      </c>
      <c r="AM28" s="224">
        <f t="shared" si="15"/>
        <v>0.25</v>
      </c>
      <c r="AN28" s="227">
        <f t="shared" si="2"/>
        <v>0</v>
      </c>
      <c r="AO28" s="227">
        <f t="shared" si="22"/>
        <v>0</v>
      </c>
      <c r="AP28" s="222">
        <f t="shared" si="3"/>
        <v>0</v>
      </c>
      <c r="AQ28" s="227">
        <f t="shared" si="4"/>
        <v>0</v>
      </c>
      <c r="AV28" s="111" t="e">
        <f t="shared" si="16"/>
        <v>#DIV/0!</v>
      </c>
      <c r="AW28" s="111" t="e">
        <f t="shared" si="17"/>
        <v>#DIV/0!</v>
      </c>
    </row>
    <row r="29" spans="1:49" s="7" customFormat="1" ht="16.5" customHeight="1">
      <c r="A29" s="65">
        <f t="shared" si="5"/>
        <v>2030</v>
      </c>
      <c r="B29" s="154">
        <v>0</v>
      </c>
      <c r="C29" s="155">
        <v>0</v>
      </c>
      <c r="D29" s="154">
        <v>0</v>
      </c>
      <c r="E29" s="190">
        <f t="shared" si="6"/>
        <v>0</v>
      </c>
      <c r="F29" s="191">
        <f t="shared" si="7"/>
        <v>0</v>
      </c>
      <c r="G29" s="191" t="str">
        <f t="shared" si="8"/>
        <v/>
      </c>
      <c r="H29" s="191" t="str">
        <f t="shared" si="9"/>
        <v/>
      </c>
      <c r="I29" s="191">
        <f t="shared" si="10"/>
        <v>0</v>
      </c>
      <c r="J29" s="192" t="str">
        <f t="shared" si="11"/>
        <v/>
      </c>
      <c r="K29" s="85">
        <v>0</v>
      </c>
      <c r="L29" s="85">
        <v>0</v>
      </c>
      <c r="M29" s="193">
        <f t="shared" si="18"/>
        <v>0</v>
      </c>
      <c r="N29" s="85">
        <v>0</v>
      </c>
      <c r="O29" s="85">
        <v>0</v>
      </c>
      <c r="P29" s="86">
        <f t="shared" si="19"/>
        <v>0</v>
      </c>
      <c r="Q29" s="83">
        <v>0</v>
      </c>
      <c r="R29" s="84">
        <v>0</v>
      </c>
      <c r="S29" s="83">
        <v>0</v>
      </c>
      <c r="T29" s="157">
        <v>0</v>
      </c>
      <c r="U29" s="83">
        <v>0</v>
      </c>
      <c r="V29" s="84">
        <v>0</v>
      </c>
      <c r="W29" s="198">
        <f t="shared" si="12"/>
        <v>0</v>
      </c>
      <c r="X29" s="83">
        <v>0</v>
      </c>
      <c r="Y29" s="83">
        <v>0</v>
      </c>
      <c r="Z29" s="83">
        <v>0</v>
      </c>
      <c r="AA29" s="83">
        <v>0</v>
      </c>
      <c r="AB29" s="83">
        <v>0</v>
      </c>
      <c r="AC29" s="83">
        <v>0</v>
      </c>
      <c r="AD29" s="83">
        <v>0</v>
      </c>
      <c r="AE29" s="198">
        <f t="shared" si="13"/>
        <v>0</v>
      </c>
      <c r="AF29" s="198">
        <f t="shared" si="14"/>
        <v>0</v>
      </c>
      <c r="AG29" s="83">
        <v>0</v>
      </c>
      <c r="AI29" s="222">
        <f t="shared" si="20"/>
        <v>0</v>
      </c>
      <c r="AJ29" s="227">
        <f t="shared" si="0"/>
        <v>0</v>
      </c>
      <c r="AK29" s="226">
        <f t="shared" si="1"/>
        <v>0.01</v>
      </c>
      <c r="AL29" s="227">
        <f t="shared" si="21"/>
        <v>0</v>
      </c>
      <c r="AM29" s="224">
        <f t="shared" si="15"/>
        <v>0.25</v>
      </c>
      <c r="AN29" s="227">
        <f t="shared" si="2"/>
        <v>0</v>
      </c>
      <c r="AO29" s="227">
        <f t="shared" si="22"/>
        <v>0</v>
      </c>
      <c r="AP29" s="222">
        <f t="shared" si="3"/>
        <v>0</v>
      </c>
      <c r="AQ29" s="227">
        <f t="shared" si="4"/>
        <v>0</v>
      </c>
      <c r="AV29" s="111" t="e">
        <f t="shared" si="16"/>
        <v>#DIV/0!</v>
      </c>
      <c r="AW29" s="111" t="e">
        <f t="shared" si="17"/>
        <v>#DIV/0!</v>
      </c>
    </row>
    <row r="30" spans="1:49" s="7" customFormat="1" ht="16.5" customHeight="1">
      <c r="A30" s="65">
        <f t="shared" si="5"/>
        <v>2031</v>
      </c>
      <c r="B30" s="154">
        <v>0</v>
      </c>
      <c r="C30" s="155">
        <v>0</v>
      </c>
      <c r="D30" s="154">
        <v>0</v>
      </c>
      <c r="E30" s="190">
        <f t="shared" si="6"/>
        <v>0</v>
      </c>
      <c r="F30" s="191">
        <f t="shared" si="7"/>
        <v>0</v>
      </c>
      <c r="G30" s="191" t="str">
        <f t="shared" si="8"/>
        <v/>
      </c>
      <c r="H30" s="191" t="str">
        <f t="shared" si="9"/>
        <v/>
      </c>
      <c r="I30" s="191">
        <f t="shared" si="10"/>
        <v>0</v>
      </c>
      <c r="J30" s="192" t="str">
        <f t="shared" si="11"/>
        <v/>
      </c>
      <c r="K30" s="85">
        <v>0</v>
      </c>
      <c r="L30" s="85">
        <v>0</v>
      </c>
      <c r="M30" s="193">
        <f t="shared" si="18"/>
        <v>0</v>
      </c>
      <c r="N30" s="85">
        <v>0</v>
      </c>
      <c r="O30" s="85">
        <v>0</v>
      </c>
      <c r="P30" s="86">
        <f t="shared" si="19"/>
        <v>0</v>
      </c>
      <c r="Q30" s="83">
        <v>0</v>
      </c>
      <c r="R30" s="84">
        <v>0</v>
      </c>
      <c r="S30" s="83">
        <v>0</v>
      </c>
      <c r="T30" s="157">
        <v>0</v>
      </c>
      <c r="U30" s="83">
        <v>0</v>
      </c>
      <c r="V30" s="84">
        <v>0</v>
      </c>
      <c r="W30" s="198">
        <f t="shared" si="12"/>
        <v>0</v>
      </c>
      <c r="X30" s="83">
        <v>0</v>
      </c>
      <c r="Y30" s="83">
        <v>0</v>
      </c>
      <c r="Z30" s="83">
        <v>0</v>
      </c>
      <c r="AA30" s="83">
        <v>0</v>
      </c>
      <c r="AB30" s="83">
        <v>0</v>
      </c>
      <c r="AC30" s="83">
        <v>0</v>
      </c>
      <c r="AD30" s="83">
        <v>0</v>
      </c>
      <c r="AE30" s="198">
        <f t="shared" si="13"/>
        <v>0</v>
      </c>
      <c r="AF30" s="198">
        <f t="shared" si="14"/>
        <v>0</v>
      </c>
      <c r="AG30" s="83">
        <v>0</v>
      </c>
      <c r="AI30" s="222">
        <f t="shared" si="20"/>
        <v>0</v>
      </c>
      <c r="AJ30" s="227">
        <f t="shared" si="0"/>
        <v>0</v>
      </c>
      <c r="AK30" s="226">
        <f t="shared" si="1"/>
        <v>0.01</v>
      </c>
      <c r="AL30" s="227">
        <f t="shared" si="21"/>
        <v>0</v>
      </c>
      <c r="AM30" s="224">
        <f t="shared" si="15"/>
        <v>0.25</v>
      </c>
      <c r="AN30" s="227">
        <f t="shared" si="2"/>
        <v>0</v>
      </c>
      <c r="AO30" s="227">
        <f t="shared" si="22"/>
        <v>0</v>
      </c>
      <c r="AP30" s="222">
        <f t="shared" si="3"/>
        <v>0</v>
      </c>
      <c r="AQ30" s="227">
        <f t="shared" si="4"/>
        <v>0</v>
      </c>
      <c r="AV30" s="111" t="e">
        <f t="shared" si="16"/>
        <v>#DIV/0!</v>
      </c>
      <c r="AW30" s="111" t="e">
        <f t="shared" si="17"/>
        <v>#DIV/0!</v>
      </c>
    </row>
    <row r="31" spans="1:49" s="7" customFormat="1" ht="16.5" customHeight="1">
      <c r="A31" s="65">
        <f t="shared" si="5"/>
        <v>2032</v>
      </c>
      <c r="B31" s="154">
        <v>0</v>
      </c>
      <c r="C31" s="155">
        <v>0</v>
      </c>
      <c r="D31" s="154">
        <v>0</v>
      </c>
      <c r="E31" s="190">
        <f t="shared" si="6"/>
        <v>0</v>
      </c>
      <c r="F31" s="191">
        <f t="shared" si="7"/>
        <v>0</v>
      </c>
      <c r="G31" s="191" t="str">
        <f t="shared" si="8"/>
        <v/>
      </c>
      <c r="H31" s="191" t="str">
        <f t="shared" si="9"/>
        <v/>
      </c>
      <c r="I31" s="191">
        <f t="shared" si="10"/>
        <v>0</v>
      </c>
      <c r="J31" s="192" t="str">
        <f t="shared" si="11"/>
        <v/>
      </c>
      <c r="K31" s="85">
        <v>0</v>
      </c>
      <c r="L31" s="85">
        <v>0</v>
      </c>
      <c r="M31" s="193">
        <f t="shared" si="18"/>
        <v>0</v>
      </c>
      <c r="N31" s="85">
        <v>0</v>
      </c>
      <c r="O31" s="85">
        <v>0</v>
      </c>
      <c r="P31" s="86">
        <f t="shared" si="19"/>
        <v>0</v>
      </c>
      <c r="Q31" s="83">
        <v>0</v>
      </c>
      <c r="R31" s="84">
        <v>0</v>
      </c>
      <c r="S31" s="83">
        <v>0</v>
      </c>
      <c r="T31" s="157">
        <v>0</v>
      </c>
      <c r="U31" s="83">
        <v>0</v>
      </c>
      <c r="V31" s="84">
        <v>0</v>
      </c>
      <c r="W31" s="198">
        <f t="shared" si="12"/>
        <v>0</v>
      </c>
      <c r="X31" s="83">
        <v>0</v>
      </c>
      <c r="Y31" s="83">
        <v>0</v>
      </c>
      <c r="Z31" s="83">
        <v>0</v>
      </c>
      <c r="AA31" s="83">
        <v>0</v>
      </c>
      <c r="AB31" s="83">
        <v>0</v>
      </c>
      <c r="AC31" s="83">
        <v>0</v>
      </c>
      <c r="AD31" s="83">
        <v>0</v>
      </c>
      <c r="AE31" s="198">
        <f t="shared" si="13"/>
        <v>0</v>
      </c>
      <c r="AF31" s="198">
        <f t="shared" si="14"/>
        <v>0</v>
      </c>
      <c r="AG31" s="83">
        <v>0</v>
      </c>
      <c r="AI31" s="222">
        <f t="shared" si="20"/>
        <v>0</v>
      </c>
      <c r="AJ31" s="227">
        <f t="shared" si="0"/>
        <v>0</v>
      </c>
      <c r="AK31" s="226">
        <f t="shared" si="1"/>
        <v>0.01</v>
      </c>
      <c r="AL31" s="227">
        <f t="shared" si="21"/>
        <v>0</v>
      </c>
      <c r="AM31" s="224">
        <f t="shared" si="15"/>
        <v>0.25</v>
      </c>
      <c r="AN31" s="227">
        <f t="shared" si="2"/>
        <v>0</v>
      </c>
      <c r="AO31" s="227">
        <f t="shared" si="22"/>
        <v>0</v>
      </c>
      <c r="AP31" s="222">
        <f t="shared" si="3"/>
        <v>0</v>
      </c>
      <c r="AQ31" s="227">
        <f t="shared" si="4"/>
        <v>0</v>
      </c>
      <c r="AV31" s="111" t="e">
        <f t="shared" si="16"/>
        <v>#DIV/0!</v>
      </c>
      <c r="AW31" s="111" t="e">
        <f t="shared" si="17"/>
        <v>#DIV/0!</v>
      </c>
    </row>
    <row r="32" spans="1:49" s="7" customFormat="1" ht="16.5" customHeight="1">
      <c r="A32" s="65">
        <f t="shared" si="5"/>
        <v>2033</v>
      </c>
      <c r="B32" s="154">
        <v>0</v>
      </c>
      <c r="C32" s="155">
        <v>0</v>
      </c>
      <c r="D32" s="154">
        <v>0</v>
      </c>
      <c r="E32" s="190">
        <f t="shared" si="6"/>
        <v>0</v>
      </c>
      <c r="F32" s="191">
        <f t="shared" si="7"/>
        <v>0</v>
      </c>
      <c r="G32" s="191" t="str">
        <f t="shared" si="8"/>
        <v/>
      </c>
      <c r="H32" s="191" t="str">
        <f t="shared" si="9"/>
        <v/>
      </c>
      <c r="I32" s="191">
        <f t="shared" si="10"/>
        <v>0</v>
      </c>
      <c r="J32" s="192" t="str">
        <f t="shared" si="11"/>
        <v/>
      </c>
      <c r="K32" s="85">
        <v>0</v>
      </c>
      <c r="L32" s="85">
        <v>0</v>
      </c>
      <c r="M32" s="193">
        <f t="shared" si="18"/>
        <v>0</v>
      </c>
      <c r="N32" s="85">
        <v>0</v>
      </c>
      <c r="O32" s="85">
        <v>0</v>
      </c>
      <c r="P32" s="86">
        <f t="shared" si="19"/>
        <v>0</v>
      </c>
      <c r="Q32" s="83">
        <v>0</v>
      </c>
      <c r="R32" s="84">
        <v>0</v>
      </c>
      <c r="S32" s="83">
        <v>0</v>
      </c>
      <c r="T32" s="157">
        <v>0</v>
      </c>
      <c r="U32" s="83">
        <v>0</v>
      </c>
      <c r="V32" s="84">
        <v>0</v>
      </c>
      <c r="W32" s="198">
        <f t="shared" si="12"/>
        <v>0</v>
      </c>
      <c r="X32" s="83">
        <v>0</v>
      </c>
      <c r="Y32" s="83">
        <v>0</v>
      </c>
      <c r="Z32" s="83">
        <v>0</v>
      </c>
      <c r="AA32" s="83">
        <v>0</v>
      </c>
      <c r="AB32" s="83">
        <v>0</v>
      </c>
      <c r="AC32" s="83">
        <v>0</v>
      </c>
      <c r="AD32" s="83">
        <v>0</v>
      </c>
      <c r="AE32" s="198">
        <f t="shared" si="13"/>
        <v>0</v>
      </c>
      <c r="AF32" s="198">
        <f t="shared" si="14"/>
        <v>0</v>
      </c>
      <c r="AG32" s="83">
        <v>0</v>
      </c>
      <c r="AI32" s="222">
        <f t="shared" si="20"/>
        <v>0</v>
      </c>
      <c r="AJ32" s="227">
        <f t="shared" si="0"/>
        <v>0</v>
      </c>
      <c r="AK32" s="226">
        <f t="shared" si="1"/>
        <v>0.01</v>
      </c>
      <c r="AL32" s="227">
        <f t="shared" si="21"/>
        <v>0</v>
      </c>
      <c r="AM32" s="224">
        <f t="shared" si="15"/>
        <v>0.25</v>
      </c>
      <c r="AN32" s="227">
        <f t="shared" si="2"/>
        <v>0</v>
      </c>
      <c r="AO32" s="227">
        <f t="shared" si="22"/>
        <v>0</v>
      </c>
      <c r="AP32" s="222">
        <f t="shared" si="3"/>
        <v>0</v>
      </c>
      <c r="AQ32" s="227">
        <f t="shared" si="4"/>
        <v>0</v>
      </c>
      <c r="AV32" s="111" t="e">
        <f t="shared" si="16"/>
        <v>#DIV/0!</v>
      </c>
      <c r="AW32" s="111" t="e">
        <f t="shared" si="17"/>
        <v>#DIV/0!</v>
      </c>
    </row>
    <row r="33" spans="1:49" s="7" customFormat="1" ht="16.5" customHeight="1">
      <c r="A33" s="65">
        <f t="shared" si="5"/>
        <v>2034</v>
      </c>
      <c r="B33" s="154">
        <v>0</v>
      </c>
      <c r="C33" s="155">
        <v>0</v>
      </c>
      <c r="D33" s="154">
        <v>0</v>
      </c>
      <c r="E33" s="190">
        <f t="shared" si="6"/>
        <v>0</v>
      </c>
      <c r="F33" s="191">
        <f t="shared" si="7"/>
        <v>0</v>
      </c>
      <c r="G33" s="191" t="str">
        <f t="shared" si="8"/>
        <v/>
      </c>
      <c r="H33" s="191" t="str">
        <f t="shared" si="9"/>
        <v/>
      </c>
      <c r="I33" s="191">
        <f t="shared" si="10"/>
        <v>0</v>
      </c>
      <c r="J33" s="192" t="str">
        <f t="shared" si="11"/>
        <v/>
      </c>
      <c r="K33" s="85">
        <v>0</v>
      </c>
      <c r="L33" s="85">
        <v>0</v>
      </c>
      <c r="M33" s="193">
        <f t="shared" si="18"/>
        <v>0</v>
      </c>
      <c r="N33" s="85">
        <v>0</v>
      </c>
      <c r="O33" s="85">
        <v>0</v>
      </c>
      <c r="P33" s="86">
        <f t="shared" si="19"/>
        <v>0</v>
      </c>
      <c r="Q33" s="83">
        <v>0</v>
      </c>
      <c r="R33" s="84">
        <v>0</v>
      </c>
      <c r="S33" s="83">
        <v>0</v>
      </c>
      <c r="T33" s="157">
        <v>0</v>
      </c>
      <c r="U33" s="83">
        <v>0</v>
      </c>
      <c r="V33" s="84">
        <v>0</v>
      </c>
      <c r="W33" s="198">
        <f t="shared" si="12"/>
        <v>0</v>
      </c>
      <c r="X33" s="83">
        <v>0</v>
      </c>
      <c r="Y33" s="83">
        <v>0</v>
      </c>
      <c r="Z33" s="83">
        <v>0</v>
      </c>
      <c r="AA33" s="83">
        <v>0</v>
      </c>
      <c r="AB33" s="83">
        <v>0</v>
      </c>
      <c r="AC33" s="83">
        <v>0</v>
      </c>
      <c r="AD33" s="83">
        <v>0</v>
      </c>
      <c r="AE33" s="198">
        <f t="shared" si="13"/>
        <v>0</v>
      </c>
      <c r="AF33" s="198">
        <f t="shared" si="14"/>
        <v>0</v>
      </c>
      <c r="AG33" s="83">
        <v>0</v>
      </c>
      <c r="AI33" s="222">
        <f t="shared" si="20"/>
        <v>0</v>
      </c>
      <c r="AJ33" s="227">
        <f t="shared" si="0"/>
        <v>0</v>
      </c>
      <c r="AK33" s="226">
        <f t="shared" si="1"/>
        <v>0.01</v>
      </c>
      <c r="AL33" s="227">
        <f t="shared" si="21"/>
        <v>0</v>
      </c>
      <c r="AM33" s="224">
        <f t="shared" si="15"/>
        <v>0.25</v>
      </c>
      <c r="AN33" s="227">
        <f t="shared" si="2"/>
        <v>0</v>
      </c>
      <c r="AO33" s="227">
        <f t="shared" si="22"/>
        <v>0</v>
      </c>
      <c r="AP33" s="222">
        <f t="shared" si="3"/>
        <v>0</v>
      </c>
      <c r="AQ33" s="227">
        <f t="shared" si="4"/>
        <v>0</v>
      </c>
      <c r="AV33" s="111" t="e">
        <f t="shared" si="16"/>
        <v>#DIV/0!</v>
      </c>
      <c r="AW33" s="111" t="e">
        <f t="shared" si="17"/>
        <v>#DIV/0!</v>
      </c>
    </row>
    <row r="34" spans="1:49" s="7" customFormat="1" ht="16.5" customHeight="1">
      <c r="A34" s="65">
        <f t="shared" si="5"/>
        <v>2035</v>
      </c>
      <c r="B34" s="154">
        <v>0</v>
      </c>
      <c r="C34" s="155">
        <v>0</v>
      </c>
      <c r="D34" s="154">
        <v>0</v>
      </c>
      <c r="E34" s="190">
        <f t="shared" si="6"/>
        <v>0</v>
      </c>
      <c r="F34" s="191">
        <f t="shared" si="7"/>
        <v>0</v>
      </c>
      <c r="G34" s="191" t="str">
        <f t="shared" si="8"/>
        <v/>
      </c>
      <c r="H34" s="191" t="str">
        <f t="shared" si="9"/>
        <v/>
      </c>
      <c r="I34" s="191">
        <f t="shared" si="10"/>
        <v>0</v>
      </c>
      <c r="J34" s="192" t="str">
        <f t="shared" si="11"/>
        <v/>
      </c>
      <c r="K34" s="85">
        <v>0</v>
      </c>
      <c r="L34" s="85">
        <v>0</v>
      </c>
      <c r="M34" s="193">
        <f t="shared" si="18"/>
        <v>0</v>
      </c>
      <c r="N34" s="85">
        <v>0</v>
      </c>
      <c r="O34" s="85">
        <v>0</v>
      </c>
      <c r="P34" s="86">
        <f t="shared" si="19"/>
        <v>0</v>
      </c>
      <c r="Q34" s="83">
        <v>0</v>
      </c>
      <c r="R34" s="84">
        <v>0</v>
      </c>
      <c r="S34" s="83">
        <v>0</v>
      </c>
      <c r="T34" s="157">
        <v>0</v>
      </c>
      <c r="U34" s="83">
        <v>0</v>
      </c>
      <c r="V34" s="84">
        <v>0</v>
      </c>
      <c r="W34" s="198">
        <f t="shared" si="12"/>
        <v>0</v>
      </c>
      <c r="X34" s="83">
        <v>0</v>
      </c>
      <c r="Y34" s="83">
        <v>0</v>
      </c>
      <c r="Z34" s="83">
        <v>0</v>
      </c>
      <c r="AA34" s="83">
        <v>0</v>
      </c>
      <c r="AB34" s="83">
        <v>0</v>
      </c>
      <c r="AC34" s="83">
        <v>0</v>
      </c>
      <c r="AD34" s="83">
        <v>0</v>
      </c>
      <c r="AE34" s="198">
        <f t="shared" si="13"/>
        <v>0</v>
      </c>
      <c r="AF34" s="198">
        <f t="shared" si="14"/>
        <v>0</v>
      </c>
      <c r="AG34" s="83">
        <v>0</v>
      </c>
      <c r="AI34" s="222">
        <f t="shared" si="20"/>
        <v>0</v>
      </c>
      <c r="AJ34" s="227">
        <f t="shared" si="0"/>
        <v>0</v>
      </c>
      <c r="AK34" s="226">
        <f t="shared" si="1"/>
        <v>0.01</v>
      </c>
      <c r="AL34" s="227">
        <f t="shared" si="21"/>
        <v>0</v>
      </c>
      <c r="AM34" s="224">
        <f t="shared" si="15"/>
        <v>0.25</v>
      </c>
      <c r="AN34" s="227">
        <f t="shared" si="2"/>
        <v>0</v>
      </c>
      <c r="AO34" s="227">
        <f t="shared" si="22"/>
        <v>0</v>
      </c>
      <c r="AP34" s="222">
        <f t="shared" si="3"/>
        <v>0</v>
      </c>
      <c r="AQ34" s="227">
        <f t="shared" si="4"/>
        <v>0</v>
      </c>
      <c r="AV34" s="111" t="e">
        <f t="shared" si="16"/>
        <v>#DIV/0!</v>
      </c>
      <c r="AW34" s="111" t="e">
        <f t="shared" si="17"/>
        <v>#DIV/0!</v>
      </c>
    </row>
    <row r="35" spans="1:49" s="7" customFormat="1" ht="16.5" customHeight="1">
      <c r="A35" s="65">
        <f t="shared" si="5"/>
        <v>2036</v>
      </c>
      <c r="B35" s="154">
        <v>0</v>
      </c>
      <c r="C35" s="155">
        <v>0</v>
      </c>
      <c r="D35" s="154">
        <v>0</v>
      </c>
      <c r="E35" s="190">
        <f t="shared" si="6"/>
        <v>0</v>
      </c>
      <c r="F35" s="191">
        <f t="shared" si="7"/>
        <v>0</v>
      </c>
      <c r="G35" s="191" t="str">
        <f t="shared" si="8"/>
        <v/>
      </c>
      <c r="H35" s="191" t="str">
        <f t="shared" si="9"/>
        <v/>
      </c>
      <c r="I35" s="191">
        <f t="shared" si="10"/>
        <v>0</v>
      </c>
      <c r="J35" s="192" t="str">
        <f t="shared" si="11"/>
        <v/>
      </c>
      <c r="K35" s="85">
        <v>0</v>
      </c>
      <c r="L35" s="85">
        <v>0</v>
      </c>
      <c r="M35" s="193">
        <f t="shared" si="18"/>
        <v>0</v>
      </c>
      <c r="N35" s="85">
        <v>0</v>
      </c>
      <c r="O35" s="85">
        <v>0</v>
      </c>
      <c r="P35" s="86">
        <f t="shared" si="19"/>
        <v>0</v>
      </c>
      <c r="Q35" s="83">
        <v>0</v>
      </c>
      <c r="R35" s="84">
        <v>0</v>
      </c>
      <c r="S35" s="83">
        <v>0</v>
      </c>
      <c r="T35" s="157">
        <v>0</v>
      </c>
      <c r="U35" s="83">
        <v>0</v>
      </c>
      <c r="V35" s="84">
        <v>0</v>
      </c>
      <c r="W35" s="198">
        <f t="shared" si="12"/>
        <v>0</v>
      </c>
      <c r="X35" s="83">
        <v>0</v>
      </c>
      <c r="Y35" s="83">
        <v>0</v>
      </c>
      <c r="Z35" s="83">
        <v>0</v>
      </c>
      <c r="AA35" s="83">
        <v>0</v>
      </c>
      <c r="AB35" s="83">
        <v>0</v>
      </c>
      <c r="AC35" s="83">
        <v>0</v>
      </c>
      <c r="AD35" s="83">
        <v>0</v>
      </c>
      <c r="AE35" s="198">
        <f t="shared" si="13"/>
        <v>0</v>
      </c>
      <c r="AF35" s="198">
        <f t="shared" si="14"/>
        <v>0</v>
      </c>
      <c r="AG35" s="83">
        <v>0</v>
      </c>
      <c r="AI35" s="222">
        <f t="shared" si="20"/>
        <v>0</v>
      </c>
      <c r="AJ35" s="227">
        <f t="shared" si="0"/>
        <v>0</v>
      </c>
      <c r="AK35" s="226">
        <f t="shared" si="1"/>
        <v>0.01</v>
      </c>
      <c r="AL35" s="227">
        <f t="shared" si="21"/>
        <v>0</v>
      </c>
      <c r="AM35" s="224">
        <f t="shared" si="15"/>
        <v>0.25</v>
      </c>
      <c r="AN35" s="227">
        <f t="shared" si="2"/>
        <v>0</v>
      </c>
      <c r="AO35" s="227">
        <f t="shared" si="22"/>
        <v>0</v>
      </c>
      <c r="AP35" s="222">
        <f t="shared" si="3"/>
        <v>0</v>
      </c>
      <c r="AQ35" s="227">
        <f t="shared" si="4"/>
        <v>0</v>
      </c>
      <c r="AV35" s="111" t="e">
        <f t="shared" si="16"/>
        <v>#DIV/0!</v>
      </c>
      <c r="AW35" s="111" t="e">
        <f t="shared" si="17"/>
        <v>#DIV/0!</v>
      </c>
    </row>
    <row r="36" spans="1:49" s="7" customFormat="1" ht="16.5" customHeight="1">
      <c r="A36" s="65">
        <f t="shared" si="5"/>
        <v>2037</v>
      </c>
      <c r="B36" s="154">
        <v>0</v>
      </c>
      <c r="C36" s="155">
        <v>0</v>
      </c>
      <c r="D36" s="154">
        <v>0</v>
      </c>
      <c r="E36" s="190">
        <f t="shared" si="6"/>
        <v>0</v>
      </c>
      <c r="F36" s="191">
        <f t="shared" si="7"/>
        <v>0</v>
      </c>
      <c r="G36" s="191" t="str">
        <f t="shared" si="8"/>
        <v/>
      </c>
      <c r="H36" s="191" t="str">
        <f t="shared" si="9"/>
        <v/>
      </c>
      <c r="I36" s="191">
        <f t="shared" si="10"/>
        <v>0</v>
      </c>
      <c r="J36" s="192" t="str">
        <f t="shared" si="11"/>
        <v/>
      </c>
      <c r="K36" s="85">
        <v>0</v>
      </c>
      <c r="L36" s="85">
        <v>0</v>
      </c>
      <c r="M36" s="193">
        <f t="shared" si="18"/>
        <v>0</v>
      </c>
      <c r="N36" s="85">
        <v>0</v>
      </c>
      <c r="O36" s="85">
        <v>0</v>
      </c>
      <c r="P36" s="86">
        <f t="shared" si="19"/>
        <v>0</v>
      </c>
      <c r="Q36" s="83">
        <v>0</v>
      </c>
      <c r="R36" s="84">
        <v>0</v>
      </c>
      <c r="S36" s="83">
        <v>0</v>
      </c>
      <c r="T36" s="157">
        <v>0</v>
      </c>
      <c r="U36" s="83">
        <v>0</v>
      </c>
      <c r="V36" s="84">
        <v>0</v>
      </c>
      <c r="W36" s="198">
        <f t="shared" si="12"/>
        <v>0</v>
      </c>
      <c r="X36" s="83">
        <v>0</v>
      </c>
      <c r="Y36" s="83">
        <v>0</v>
      </c>
      <c r="Z36" s="83">
        <v>0</v>
      </c>
      <c r="AA36" s="83">
        <v>0</v>
      </c>
      <c r="AB36" s="83">
        <v>0</v>
      </c>
      <c r="AC36" s="83">
        <v>0</v>
      </c>
      <c r="AD36" s="83">
        <v>0</v>
      </c>
      <c r="AE36" s="198">
        <f t="shared" si="13"/>
        <v>0</v>
      </c>
      <c r="AF36" s="198">
        <f t="shared" si="14"/>
        <v>0</v>
      </c>
      <c r="AG36" s="83">
        <v>0</v>
      </c>
      <c r="AI36" s="222">
        <f t="shared" si="20"/>
        <v>0</v>
      </c>
      <c r="AJ36" s="227">
        <f t="shared" si="0"/>
        <v>0</v>
      </c>
      <c r="AK36" s="226">
        <f t="shared" si="1"/>
        <v>0.01</v>
      </c>
      <c r="AL36" s="227">
        <f t="shared" si="21"/>
        <v>0</v>
      </c>
      <c r="AM36" s="224">
        <f t="shared" si="15"/>
        <v>0.25</v>
      </c>
      <c r="AN36" s="227">
        <f t="shared" si="2"/>
        <v>0</v>
      </c>
      <c r="AO36" s="227">
        <f t="shared" si="22"/>
        <v>0</v>
      </c>
      <c r="AP36" s="222">
        <f t="shared" si="3"/>
        <v>0</v>
      </c>
      <c r="AQ36" s="227">
        <f t="shared" si="4"/>
        <v>0</v>
      </c>
      <c r="AV36" s="111" t="e">
        <f t="shared" si="16"/>
        <v>#DIV/0!</v>
      </c>
      <c r="AW36" s="111" t="e">
        <f t="shared" si="17"/>
        <v>#DIV/0!</v>
      </c>
    </row>
    <row r="37" spans="1:49" s="7" customFormat="1" ht="16.5" customHeight="1">
      <c r="A37" s="65">
        <f t="shared" si="5"/>
        <v>2038</v>
      </c>
      <c r="B37" s="154">
        <v>0</v>
      </c>
      <c r="C37" s="155">
        <v>0</v>
      </c>
      <c r="D37" s="154">
        <v>0</v>
      </c>
      <c r="E37" s="190">
        <f t="shared" si="6"/>
        <v>0</v>
      </c>
      <c r="F37" s="191">
        <f t="shared" si="7"/>
        <v>0</v>
      </c>
      <c r="G37" s="191" t="str">
        <f t="shared" si="8"/>
        <v/>
      </c>
      <c r="H37" s="191" t="str">
        <f t="shared" si="9"/>
        <v/>
      </c>
      <c r="I37" s="191">
        <f t="shared" si="10"/>
        <v>0</v>
      </c>
      <c r="J37" s="192" t="str">
        <f t="shared" si="11"/>
        <v/>
      </c>
      <c r="K37" s="85">
        <v>0</v>
      </c>
      <c r="L37" s="85">
        <v>0</v>
      </c>
      <c r="M37" s="193">
        <f t="shared" si="18"/>
        <v>0</v>
      </c>
      <c r="N37" s="85">
        <v>0</v>
      </c>
      <c r="O37" s="85">
        <v>0</v>
      </c>
      <c r="P37" s="86">
        <f t="shared" si="19"/>
        <v>0</v>
      </c>
      <c r="Q37" s="83">
        <v>0</v>
      </c>
      <c r="R37" s="84">
        <v>0</v>
      </c>
      <c r="S37" s="83">
        <v>0</v>
      </c>
      <c r="T37" s="157">
        <v>0</v>
      </c>
      <c r="U37" s="83">
        <v>0</v>
      </c>
      <c r="V37" s="84">
        <v>0</v>
      </c>
      <c r="W37" s="198">
        <f t="shared" si="12"/>
        <v>0</v>
      </c>
      <c r="X37" s="83">
        <v>0</v>
      </c>
      <c r="Y37" s="83">
        <v>0</v>
      </c>
      <c r="Z37" s="83">
        <v>0</v>
      </c>
      <c r="AA37" s="83">
        <v>0</v>
      </c>
      <c r="AB37" s="83">
        <v>0</v>
      </c>
      <c r="AC37" s="83">
        <v>0</v>
      </c>
      <c r="AD37" s="83">
        <v>0</v>
      </c>
      <c r="AE37" s="198">
        <f t="shared" si="13"/>
        <v>0</v>
      </c>
      <c r="AF37" s="198">
        <f t="shared" si="14"/>
        <v>0</v>
      </c>
      <c r="AG37" s="83">
        <v>0</v>
      </c>
      <c r="AI37" s="222">
        <f t="shared" si="20"/>
        <v>0</v>
      </c>
      <c r="AJ37" s="227">
        <f t="shared" si="0"/>
        <v>0</v>
      </c>
      <c r="AK37" s="226">
        <f t="shared" si="1"/>
        <v>0.01</v>
      </c>
      <c r="AL37" s="227">
        <f t="shared" si="21"/>
        <v>0</v>
      </c>
      <c r="AM37" s="224">
        <f t="shared" si="15"/>
        <v>0.25</v>
      </c>
      <c r="AN37" s="227">
        <f t="shared" si="2"/>
        <v>0</v>
      </c>
      <c r="AO37" s="227">
        <f t="shared" si="22"/>
        <v>0</v>
      </c>
      <c r="AP37" s="222">
        <f t="shared" si="3"/>
        <v>0</v>
      </c>
      <c r="AQ37" s="227">
        <f t="shared" si="4"/>
        <v>0</v>
      </c>
      <c r="AV37" s="111" t="e">
        <f t="shared" si="16"/>
        <v>#DIV/0!</v>
      </c>
      <c r="AW37" s="111" t="e">
        <f t="shared" si="17"/>
        <v>#DIV/0!</v>
      </c>
    </row>
    <row r="38" spans="1:49" s="7" customFormat="1" ht="16.5" customHeight="1">
      <c r="A38" s="65">
        <f t="shared" si="5"/>
        <v>2039</v>
      </c>
      <c r="B38" s="154">
        <v>0</v>
      </c>
      <c r="C38" s="155">
        <v>0</v>
      </c>
      <c r="D38" s="154">
        <v>0</v>
      </c>
      <c r="E38" s="190">
        <f t="shared" si="6"/>
        <v>0</v>
      </c>
      <c r="F38" s="191">
        <f t="shared" si="7"/>
        <v>0</v>
      </c>
      <c r="G38" s="191" t="str">
        <f t="shared" si="8"/>
        <v/>
      </c>
      <c r="H38" s="191" t="str">
        <f t="shared" si="9"/>
        <v/>
      </c>
      <c r="I38" s="191">
        <f t="shared" si="10"/>
        <v>0</v>
      </c>
      <c r="J38" s="192" t="str">
        <f t="shared" si="11"/>
        <v/>
      </c>
      <c r="K38" s="85">
        <v>0</v>
      </c>
      <c r="L38" s="85">
        <v>0</v>
      </c>
      <c r="M38" s="193">
        <f t="shared" si="18"/>
        <v>0</v>
      </c>
      <c r="N38" s="85">
        <v>0</v>
      </c>
      <c r="O38" s="85">
        <v>0</v>
      </c>
      <c r="P38" s="86">
        <f t="shared" si="19"/>
        <v>0</v>
      </c>
      <c r="Q38" s="83">
        <v>0</v>
      </c>
      <c r="R38" s="84">
        <v>0</v>
      </c>
      <c r="S38" s="83">
        <v>0</v>
      </c>
      <c r="T38" s="157">
        <v>0</v>
      </c>
      <c r="U38" s="83">
        <v>0</v>
      </c>
      <c r="V38" s="84">
        <v>0</v>
      </c>
      <c r="W38" s="198">
        <f t="shared" si="12"/>
        <v>0</v>
      </c>
      <c r="X38" s="83">
        <v>0</v>
      </c>
      <c r="Y38" s="83">
        <v>0</v>
      </c>
      <c r="Z38" s="83">
        <v>0</v>
      </c>
      <c r="AA38" s="83">
        <v>0</v>
      </c>
      <c r="AB38" s="83">
        <v>0</v>
      </c>
      <c r="AC38" s="83">
        <v>0</v>
      </c>
      <c r="AD38" s="83">
        <v>0</v>
      </c>
      <c r="AE38" s="198">
        <f t="shared" si="13"/>
        <v>0</v>
      </c>
      <c r="AF38" s="198">
        <f t="shared" si="14"/>
        <v>0</v>
      </c>
      <c r="AG38" s="83">
        <v>0</v>
      </c>
      <c r="AI38" s="222">
        <f t="shared" si="20"/>
        <v>0</v>
      </c>
      <c r="AJ38" s="227">
        <f t="shared" si="0"/>
        <v>0</v>
      </c>
      <c r="AK38" s="226">
        <f t="shared" si="1"/>
        <v>0.01</v>
      </c>
      <c r="AL38" s="227">
        <f t="shared" si="21"/>
        <v>0</v>
      </c>
      <c r="AM38" s="224">
        <f t="shared" si="15"/>
        <v>0.25</v>
      </c>
      <c r="AN38" s="227">
        <f t="shared" si="2"/>
        <v>0</v>
      </c>
      <c r="AO38" s="227">
        <f t="shared" si="22"/>
        <v>0</v>
      </c>
      <c r="AP38" s="222">
        <f t="shared" si="3"/>
        <v>0</v>
      </c>
      <c r="AQ38" s="227">
        <f t="shared" si="4"/>
        <v>0</v>
      </c>
      <c r="AV38" s="111" t="e">
        <f t="shared" si="16"/>
        <v>#DIV/0!</v>
      </c>
      <c r="AW38" s="111" t="e">
        <f t="shared" si="17"/>
        <v>#DIV/0!</v>
      </c>
    </row>
    <row r="39" spans="1:49" s="7" customFormat="1" ht="16.5" customHeight="1">
      <c r="A39" s="65">
        <f t="shared" si="5"/>
        <v>2040</v>
      </c>
      <c r="B39" s="154">
        <v>0</v>
      </c>
      <c r="C39" s="155">
        <v>0</v>
      </c>
      <c r="D39" s="154">
        <v>0</v>
      </c>
      <c r="E39" s="190">
        <f t="shared" si="6"/>
        <v>0</v>
      </c>
      <c r="F39" s="191">
        <f t="shared" si="7"/>
        <v>0</v>
      </c>
      <c r="G39" s="191" t="str">
        <f t="shared" si="8"/>
        <v/>
      </c>
      <c r="H39" s="191" t="str">
        <f t="shared" si="9"/>
        <v/>
      </c>
      <c r="I39" s="191">
        <f t="shared" si="10"/>
        <v>0</v>
      </c>
      <c r="J39" s="192" t="str">
        <f t="shared" si="11"/>
        <v/>
      </c>
      <c r="K39" s="85">
        <v>0</v>
      </c>
      <c r="L39" s="85">
        <v>0</v>
      </c>
      <c r="M39" s="193">
        <f t="shared" si="18"/>
        <v>0</v>
      </c>
      <c r="N39" s="85">
        <v>0</v>
      </c>
      <c r="O39" s="85">
        <v>0</v>
      </c>
      <c r="P39" s="86">
        <f t="shared" si="19"/>
        <v>0</v>
      </c>
      <c r="Q39" s="83">
        <v>0</v>
      </c>
      <c r="R39" s="84">
        <v>0</v>
      </c>
      <c r="S39" s="83">
        <v>0</v>
      </c>
      <c r="T39" s="157">
        <v>0</v>
      </c>
      <c r="U39" s="83">
        <v>0</v>
      </c>
      <c r="V39" s="84">
        <v>0</v>
      </c>
      <c r="W39" s="198">
        <f t="shared" si="12"/>
        <v>0</v>
      </c>
      <c r="X39" s="83">
        <v>0</v>
      </c>
      <c r="Y39" s="83">
        <v>0</v>
      </c>
      <c r="Z39" s="83">
        <v>0</v>
      </c>
      <c r="AA39" s="83">
        <v>0</v>
      </c>
      <c r="AB39" s="83">
        <v>0</v>
      </c>
      <c r="AC39" s="83">
        <v>0</v>
      </c>
      <c r="AD39" s="83">
        <v>0</v>
      </c>
      <c r="AE39" s="198">
        <f t="shared" si="13"/>
        <v>0</v>
      </c>
      <c r="AF39" s="198">
        <f t="shared" si="14"/>
        <v>0</v>
      </c>
      <c r="AG39" s="83">
        <v>0</v>
      </c>
      <c r="AI39" s="222">
        <f t="shared" si="20"/>
        <v>0</v>
      </c>
      <c r="AJ39" s="227">
        <f t="shared" si="0"/>
        <v>0</v>
      </c>
      <c r="AK39" s="226">
        <f t="shared" si="1"/>
        <v>0.01</v>
      </c>
      <c r="AL39" s="227">
        <f t="shared" si="21"/>
        <v>0</v>
      </c>
      <c r="AM39" s="224">
        <f t="shared" si="15"/>
        <v>0.25</v>
      </c>
      <c r="AN39" s="227">
        <f t="shared" si="2"/>
        <v>0</v>
      </c>
      <c r="AO39" s="227">
        <f t="shared" si="22"/>
        <v>0</v>
      </c>
      <c r="AP39" s="222">
        <f t="shared" si="3"/>
        <v>0</v>
      </c>
      <c r="AQ39" s="227">
        <f t="shared" si="4"/>
        <v>0</v>
      </c>
      <c r="AV39" s="111" t="e">
        <f t="shared" si="16"/>
        <v>#DIV/0!</v>
      </c>
      <c r="AW39" s="111" t="e">
        <f t="shared" si="17"/>
        <v>#DIV/0!</v>
      </c>
    </row>
    <row r="40" spans="1:49" s="7" customFormat="1" ht="16.5" customHeight="1">
      <c r="A40" s="65">
        <f t="shared" si="5"/>
        <v>2041</v>
      </c>
      <c r="B40" s="154">
        <v>0</v>
      </c>
      <c r="C40" s="155">
        <v>0</v>
      </c>
      <c r="D40" s="154">
        <v>0</v>
      </c>
      <c r="E40" s="190">
        <f t="shared" si="6"/>
        <v>0</v>
      </c>
      <c r="F40" s="191">
        <f t="shared" si="7"/>
        <v>0</v>
      </c>
      <c r="G40" s="191" t="str">
        <f t="shared" si="8"/>
        <v/>
      </c>
      <c r="H40" s="191" t="str">
        <f t="shared" si="9"/>
        <v/>
      </c>
      <c r="I40" s="191">
        <f t="shared" si="10"/>
        <v>0</v>
      </c>
      <c r="J40" s="192" t="str">
        <f t="shared" si="11"/>
        <v/>
      </c>
      <c r="K40" s="85">
        <v>0</v>
      </c>
      <c r="L40" s="85">
        <v>0</v>
      </c>
      <c r="M40" s="193">
        <f t="shared" si="18"/>
        <v>0</v>
      </c>
      <c r="N40" s="85">
        <v>0</v>
      </c>
      <c r="O40" s="85">
        <v>0</v>
      </c>
      <c r="P40" s="86">
        <f t="shared" si="19"/>
        <v>0</v>
      </c>
      <c r="Q40" s="83">
        <v>0</v>
      </c>
      <c r="R40" s="84">
        <v>0</v>
      </c>
      <c r="S40" s="83">
        <v>0</v>
      </c>
      <c r="T40" s="157">
        <v>0</v>
      </c>
      <c r="U40" s="83">
        <v>0</v>
      </c>
      <c r="V40" s="84">
        <v>0</v>
      </c>
      <c r="W40" s="198">
        <f t="shared" si="12"/>
        <v>0</v>
      </c>
      <c r="X40" s="83">
        <v>0</v>
      </c>
      <c r="Y40" s="83">
        <v>0</v>
      </c>
      <c r="Z40" s="83">
        <v>0</v>
      </c>
      <c r="AA40" s="83">
        <v>0</v>
      </c>
      <c r="AB40" s="83">
        <v>0</v>
      </c>
      <c r="AC40" s="83">
        <v>0</v>
      </c>
      <c r="AD40" s="83">
        <v>0</v>
      </c>
      <c r="AE40" s="198">
        <f t="shared" si="13"/>
        <v>0</v>
      </c>
      <c r="AF40" s="198">
        <f t="shared" si="14"/>
        <v>0</v>
      </c>
      <c r="AG40" s="83">
        <v>0</v>
      </c>
      <c r="AI40" s="222">
        <f t="shared" si="20"/>
        <v>0</v>
      </c>
      <c r="AJ40" s="227">
        <f t="shared" si="0"/>
        <v>0</v>
      </c>
      <c r="AK40" s="226">
        <f t="shared" si="1"/>
        <v>0.01</v>
      </c>
      <c r="AL40" s="227">
        <f t="shared" si="21"/>
        <v>0</v>
      </c>
      <c r="AM40" s="224">
        <f t="shared" si="15"/>
        <v>0.25</v>
      </c>
      <c r="AN40" s="227">
        <f t="shared" si="2"/>
        <v>0</v>
      </c>
      <c r="AO40" s="227">
        <f t="shared" si="22"/>
        <v>0</v>
      </c>
      <c r="AP40" s="222">
        <f t="shared" si="3"/>
        <v>0</v>
      </c>
      <c r="AQ40" s="227">
        <f t="shared" si="4"/>
        <v>0</v>
      </c>
      <c r="AV40" s="111" t="e">
        <f t="shared" si="16"/>
        <v>#DIV/0!</v>
      </c>
      <c r="AW40" s="111" t="e">
        <f t="shared" si="17"/>
        <v>#DIV/0!</v>
      </c>
    </row>
    <row r="41" spans="1:49" s="7" customFormat="1" ht="16.5" customHeight="1">
      <c r="A41" s="65">
        <f t="shared" si="5"/>
        <v>2042</v>
      </c>
      <c r="B41" s="154">
        <v>0</v>
      </c>
      <c r="C41" s="155">
        <v>0</v>
      </c>
      <c r="D41" s="154">
        <v>0</v>
      </c>
      <c r="E41" s="190">
        <f t="shared" si="6"/>
        <v>0</v>
      </c>
      <c r="F41" s="191">
        <f t="shared" si="7"/>
        <v>0</v>
      </c>
      <c r="G41" s="191" t="str">
        <f t="shared" si="8"/>
        <v/>
      </c>
      <c r="H41" s="191" t="str">
        <f t="shared" si="9"/>
        <v/>
      </c>
      <c r="I41" s="191">
        <f t="shared" si="10"/>
        <v>0</v>
      </c>
      <c r="J41" s="192" t="str">
        <f t="shared" si="11"/>
        <v/>
      </c>
      <c r="K41" s="85">
        <v>0</v>
      </c>
      <c r="L41" s="85">
        <v>0</v>
      </c>
      <c r="M41" s="193">
        <f t="shared" si="18"/>
        <v>0</v>
      </c>
      <c r="N41" s="85">
        <v>0</v>
      </c>
      <c r="O41" s="85">
        <v>0</v>
      </c>
      <c r="P41" s="86">
        <f t="shared" si="19"/>
        <v>0</v>
      </c>
      <c r="Q41" s="83">
        <v>0</v>
      </c>
      <c r="R41" s="84">
        <v>0</v>
      </c>
      <c r="S41" s="83">
        <v>0</v>
      </c>
      <c r="T41" s="157">
        <v>0</v>
      </c>
      <c r="U41" s="83">
        <v>0</v>
      </c>
      <c r="V41" s="84">
        <v>0</v>
      </c>
      <c r="W41" s="198">
        <f t="shared" si="12"/>
        <v>0</v>
      </c>
      <c r="X41" s="83">
        <v>0</v>
      </c>
      <c r="Y41" s="83">
        <v>0</v>
      </c>
      <c r="Z41" s="83">
        <v>0</v>
      </c>
      <c r="AA41" s="83">
        <v>0</v>
      </c>
      <c r="AB41" s="83">
        <v>0</v>
      </c>
      <c r="AC41" s="83">
        <v>0</v>
      </c>
      <c r="AD41" s="83">
        <v>0</v>
      </c>
      <c r="AE41" s="198">
        <f t="shared" si="13"/>
        <v>0</v>
      </c>
      <c r="AF41" s="198">
        <f t="shared" si="14"/>
        <v>0</v>
      </c>
      <c r="AG41" s="83">
        <v>0</v>
      </c>
      <c r="AI41" s="222">
        <f t="shared" si="20"/>
        <v>0</v>
      </c>
      <c r="AJ41" s="227">
        <f t="shared" si="0"/>
        <v>0</v>
      </c>
      <c r="AK41" s="226">
        <f t="shared" si="1"/>
        <v>0.01</v>
      </c>
      <c r="AL41" s="227">
        <f t="shared" si="21"/>
        <v>0</v>
      </c>
      <c r="AM41" s="224">
        <f t="shared" si="15"/>
        <v>0.25</v>
      </c>
      <c r="AN41" s="227">
        <f t="shared" si="2"/>
        <v>0</v>
      </c>
      <c r="AO41" s="227">
        <f t="shared" si="22"/>
        <v>0</v>
      </c>
      <c r="AP41" s="222">
        <f t="shared" si="3"/>
        <v>0</v>
      </c>
      <c r="AQ41" s="227">
        <f t="shared" si="4"/>
        <v>0</v>
      </c>
      <c r="AV41" s="111" t="e">
        <f t="shared" si="16"/>
        <v>#DIV/0!</v>
      </c>
      <c r="AW41" s="111" t="e">
        <f t="shared" si="17"/>
        <v>#DIV/0!</v>
      </c>
    </row>
    <row r="42" spans="1:49" s="7" customFormat="1" ht="16.5" customHeight="1">
      <c r="A42" s="65">
        <f t="shared" si="5"/>
        <v>2043</v>
      </c>
      <c r="B42" s="154">
        <v>0</v>
      </c>
      <c r="C42" s="155">
        <v>0</v>
      </c>
      <c r="D42" s="154">
        <v>0</v>
      </c>
      <c r="E42" s="190">
        <f t="shared" si="6"/>
        <v>0</v>
      </c>
      <c r="F42" s="191">
        <f t="shared" si="7"/>
        <v>0</v>
      </c>
      <c r="G42" s="191" t="str">
        <f t="shared" si="8"/>
        <v/>
      </c>
      <c r="H42" s="191" t="str">
        <f t="shared" si="9"/>
        <v/>
      </c>
      <c r="I42" s="191">
        <f t="shared" si="10"/>
        <v>0</v>
      </c>
      <c r="J42" s="192" t="str">
        <f t="shared" si="11"/>
        <v/>
      </c>
      <c r="K42" s="85">
        <v>0</v>
      </c>
      <c r="L42" s="85">
        <v>0</v>
      </c>
      <c r="M42" s="193">
        <f t="shared" si="18"/>
        <v>0</v>
      </c>
      <c r="N42" s="85">
        <v>0</v>
      </c>
      <c r="O42" s="85">
        <v>0</v>
      </c>
      <c r="P42" s="86">
        <f t="shared" si="19"/>
        <v>0</v>
      </c>
      <c r="Q42" s="83">
        <v>0</v>
      </c>
      <c r="R42" s="84">
        <v>0</v>
      </c>
      <c r="S42" s="83">
        <v>0</v>
      </c>
      <c r="T42" s="157">
        <v>0</v>
      </c>
      <c r="U42" s="83">
        <v>0</v>
      </c>
      <c r="V42" s="84">
        <v>0</v>
      </c>
      <c r="W42" s="198">
        <f t="shared" si="12"/>
        <v>0</v>
      </c>
      <c r="X42" s="83">
        <v>0</v>
      </c>
      <c r="Y42" s="83">
        <v>0</v>
      </c>
      <c r="Z42" s="83">
        <v>0</v>
      </c>
      <c r="AA42" s="83">
        <v>0</v>
      </c>
      <c r="AB42" s="83">
        <v>0</v>
      </c>
      <c r="AC42" s="83">
        <v>0</v>
      </c>
      <c r="AD42" s="83">
        <v>0</v>
      </c>
      <c r="AE42" s="198">
        <f t="shared" si="13"/>
        <v>0</v>
      </c>
      <c r="AF42" s="198">
        <f t="shared" si="14"/>
        <v>0</v>
      </c>
      <c r="AG42" s="83">
        <v>0</v>
      </c>
      <c r="AI42" s="222">
        <f t="shared" si="20"/>
        <v>0</v>
      </c>
      <c r="AJ42" s="227">
        <f t="shared" si="0"/>
        <v>0</v>
      </c>
      <c r="AK42" s="226">
        <f t="shared" si="1"/>
        <v>0.01</v>
      </c>
      <c r="AL42" s="227">
        <f t="shared" si="21"/>
        <v>0</v>
      </c>
      <c r="AM42" s="224">
        <f t="shared" si="15"/>
        <v>0.25</v>
      </c>
      <c r="AN42" s="227">
        <f t="shared" si="2"/>
        <v>0</v>
      </c>
      <c r="AO42" s="227">
        <f t="shared" si="22"/>
        <v>0</v>
      </c>
      <c r="AP42" s="222">
        <f t="shared" si="3"/>
        <v>0</v>
      </c>
      <c r="AQ42" s="227">
        <f t="shared" si="4"/>
        <v>0</v>
      </c>
      <c r="AV42" s="111" t="e">
        <f t="shared" si="16"/>
        <v>#DIV/0!</v>
      </c>
      <c r="AW42" s="111" t="e">
        <f t="shared" si="17"/>
        <v>#DIV/0!</v>
      </c>
    </row>
    <row r="43" spans="1:49" s="7" customFormat="1" ht="16.5" customHeight="1">
      <c r="A43" s="65">
        <f t="shared" si="5"/>
        <v>2044</v>
      </c>
      <c r="B43" s="154">
        <v>0</v>
      </c>
      <c r="C43" s="155">
        <v>0</v>
      </c>
      <c r="D43" s="154">
        <v>0</v>
      </c>
      <c r="E43" s="190">
        <f t="shared" si="6"/>
        <v>0</v>
      </c>
      <c r="F43" s="191">
        <f t="shared" si="7"/>
        <v>0</v>
      </c>
      <c r="G43" s="191" t="str">
        <f t="shared" si="8"/>
        <v/>
      </c>
      <c r="H43" s="191" t="str">
        <f t="shared" si="9"/>
        <v/>
      </c>
      <c r="I43" s="191">
        <f t="shared" si="10"/>
        <v>0</v>
      </c>
      <c r="J43" s="192" t="str">
        <f t="shared" si="11"/>
        <v/>
      </c>
      <c r="K43" s="85">
        <v>0</v>
      </c>
      <c r="L43" s="85">
        <v>0</v>
      </c>
      <c r="M43" s="193">
        <f t="shared" si="18"/>
        <v>0</v>
      </c>
      <c r="N43" s="85">
        <v>0</v>
      </c>
      <c r="O43" s="85">
        <v>0</v>
      </c>
      <c r="P43" s="86">
        <f t="shared" si="19"/>
        <v>0</v>
      </c>
      <c r="Q43" s="83">
        <v>0</v>
      </c>
      <c r="R43" s="84">
        <v>0</v>
      </c>
      <c r="S43" s="83">
        <v>0</v>
      </c>
      <c r="T43" s="157">
        <v>0</v>
      </c>
      <c r="U43" s="83">
        <v>0</v>
      </c>
      <c r="V43" s="84">
        <v>0</v>
      </c>
      <c r="W43" s="198">
        <f t="shared" si="12"/>
        <v>0</v>
      </c>
      <c r="X43" s="83">
        <v>0</v>
      </c>
      <c r="Y43" s="83">
        <v>0</v>
      </c>
      <c r="Z43" s="83">
        <v>0</v>
      </c>
      <c r="AA43" s="83">
        <v>0</v>
      </c>
      <c r="AB43" s="83">
        <v>0</v>
      </c>
      <c r="AC43" s="83">
        <v>0</v>
      </c>
      <c r="AD43" s="83">
        <v>0</v>
      </c>
      <c r="AE43" s="198">
        <f t="shared" si="13"/>
        <v>0</v>
      </c>
      <c r="AF43" s="198">
        <f t="shared" si="14"/>
        <v>0</v>
      </c>
      <c r="AG43" s="83">
        <v>0</v>
      </c>
      <c r="AI43" s="222">
        <f t="shared" si="20"/>
        <v>0</v>
      </c>
      <c r="AJ43" s="227">
        <f t="shared" si="0"/>
        <v>0</v>
      </c>
      <c r="AK43" s="226">
        <f t="shared" si="1"/>
        <v>0.01</v>
      </c>
      <c r="AL43" s="227">
        <f t="shared" si="21"/>
        <v>0</v>
      </c>
      <c r="AM43" s="224">
        <f t="shared" si="15"/>
        <v>0.25</v>
      </c>
      <c r="AN43" s="227">
        <f t="shared" si="2"/>
        <v>0</v>
      </c>
      <c r="AO43" s="227">
        <f t="shared" si="22"/>
        <v>0</v>
      </c>
      <c r="AP43" s="222">
        <f t="shared" si="3"/>
        <v>0</v>
      </c>
      <c r="AQ43" s="227">
        <f t="shared" si="4"/>
        <v>0</v>
      </c>
      <c r="AV43" s="111" t="e">
        <f t="shared" si="16"/>
        <v>#DIV/0!</v>
      </c>
      <c r="AW43" s="111" t="e">
        <f t="shared" si="17"/>
        <v>#DIV/0!</v>
      </c>
    </row>
    <row r="44" spans="1:49" s="7" customFormat="1" ht="16.5" customHeight="1">
      <c r="A44" s="65">
        <f t="shared" si="5"/>
        <v>2045</v>
      </c>
      <c r="B44" s="154">
        <v>0</v>
      </c>
      <c r="C44" s="155">
        <v>0</v>
      </c>
      <c r="D44" s="154">
        <v>0</v>
      </c>
      <c r="E44" s="190">
        <f t="shared" si="6"/>
        <v>0</v>
      </c>
      <c r="F44" s="191">
        <f t="shared" si="7"/>
        <v>0</v>
      </c>
      <c r="G44" s="191" t="str">
        <f t="shared" si="8"/>
        <v/>
      </c>
      <c r="H44" s="191" t="str">
        <f t="shared" si="9"/>
        <v/>
      </c>
      <c r="I44" s="191">
        <f t="shared" si="10"/>
        <v>0</v>
      </c>
      <c r="J44" s="192" t="str">
        <f t="shared" si="11"/>
        <v/>
      </c>
      <c r="K44" s="85">
        <v>0</v>
      </c>
      <c r="L44" s="85">
        <v>0</v>
      </c>
      <c r="M44" s="193">
        <f t="shared" si="18"/>
        <v>0</v>
      </c>
      <c r="N44" s="85">
        <v>0</v>
      </c>
      <c r="O44" s="85">
        <v>0</v>
      </c>
      <c r="P44" s="86">
        <f t="shared" si="19"/>
        <v>0</v>
      </c>
      <c r="Q44" s="83">
        <v>0</v>
      </c>
      <c r="R44" s="84">
        <v>0</v>
      </c>
      <c r="S44" s="83">
        <v>0</v>
      </c>
      <c r="T44" s="157">
        <v>0</v>
      </c>
      <c r="U44" s="83">
        <v>0</v>
      </c>
      <c r="V44" s="84">
        <v>0</v>
      </c>
      <c r="W44" s="198">
        <f t="shared" si="12"/>
        <v>0</v>
      </c>
      <c r="X44" s="83">
        <v>0</v>
      </c>
      <c r="Y44" s="83">
        <v>0</v>
      </c>
      <c r="Z44" s="83">
        <v>0</v>
      </c>
      <c r="AA44" s="83">
        <v>0</v>
      </c>
      <c r="AB44" s="83">
        <v>0</v>
      </c>
      <c r="AC44" s="83">
        <v>0</v>
      </c>
      <c r="AD44" s="83">
        <v>0</v>
      </c>
      <c r="AE44" s="198">
        <f t="shared" si="13"/>
        <v>0</v>
      </c>
      <c r="AF44" s="198">
        <f t="shared" si="14"/>
        <v>0</v>
      </c>
      <c r="AG44" s="83">
        <v>0</v>
      </c>
      <c r="AI44" s="222">
        <f t="shared" si="20"/>
        <v>0</v>
      </c>
      <c r="AJ44" s="227">
        <f t="shared" si="0"/>
        <v>0</v>
      </c>
      <c r="AK44" s="226">
        <f t="shared" si="1"/>
        <v>0.01</v>
      </c>
      <c r="AL44" s="227">
        <f t="shared" si="21"/>
        <v>0</v>
      </c>
      <c r="AM44" s="224">
        <f t="shared" si="15"/>
        <v>0.25</v>
      </c>
      <c r="AN44" s="227">
        <f t="shared" si="2"/>
        <v>0</v>
      </c>
      <c r="AO44" s="227">
        <f t="shared" si="22"/>
        <v>0</v>
      </c>
      <c r="AP44" s="222">
        <f t="shared" si="3"/>
        <v>0</v>
      </c>
      <c r="AQ44" s="227">
        <f t="shared" si="4"/>
        <v>0</v>
      </c>
      <c r="AV44" s="111" t="e">
        <f t="shared" si="16"/>
        <v>#DIV/0!</v>
      </c>
      <c r="AW44" s="111" t="e">
        <f t="shared" si="17"/>
        <v>#DIV/0!</v>
      </c>
    </row>
    <row r="45" spans="1:49" s="7" customFormat="1" ht="16.5" customHeight="1">
      <c r="A45" s="65">
        <f t="shared" si="5"/>
        <v>2046</v>
      </c>
      <c r="B45" s="154">
        <v>0</v>
      </c>
      <c r="C45" s="155">
        <v>0</v>
      </c>
      <c r="D45" s="154">
        <v>0</v>
      </c>
      <c r="E45" s="190">
        <f t="shared" si="6"/>
        <v>0</v>
      </c>
      <c r="F45" s="191">
        <f t="shared" si="7"/>
        <v>0</v>
      </c>
      <c r="G45" s="191" t="str">
        <f t="shared" si="8"/>
        <v/>
      </c>
      <c r="H45" s="191" t="str">
        <f t="shared" si="9"/>
        <v/>
      </c>
      <c r="I45" s="191">
        <f t="shared" si="10"/>
        <v>0</v>
      </c>
      <c r="J45" s="192" t="str">
        <f t="shared" si="11"/>
        <v/>
      </c>
      <c r="K45" s="85">
        <v>0</v>
      </c>
      <c r="L45" s="85">
        <v>0</v>
      </c>
      <c r="M45" s="193">
        <f t="shared" si="18"/>
        <v>0</v>
      </c>
      <c r="N45" s="85">
        <v>0</v>
      </c>
      <c r="O45" s="85">
        <v>0</v>
      </c>
      <c r="P45" s="86">
        <f t="shared" si="19"/>
        <v>0</v>
      </c>
      <c r="Q45" s="83">
        <v>0</v>
      </c>
      <c r="R45" s="84">
        <v>0</v>
      </c>
      <c r="S45" s="83">
        <v>0</v>
      </c>
      <c r="T45" s="157">
        <v>0</v>
      </c>
      <c r="U45" s="83">
        <v>0</v>
      </c>
      <c r="V45" s="84">
        <v>0</v>
      </c>
      <c r="W45" s="198">
        <f t="shared" si="12"/>
        <v>0</v>
      </c>
      <c r="X45" s="83">
        <v>0</v>
      </c>
      <c r="Y45" s="83">
        <v>0</v>
      </c>
      <c r="Z45" s="83">
        <v>0</v>
      </c>
      <c r="AA45" s="83">
        <v>0</v>
      </c>
      <c r="AB45" s="83">
        <v>0</v>
      </c>
      <c r="AC45" s="83">
        <v>0</v>
      </c>
      <c r="AD45" s="83">
        <v>0</v>
      </c>
      <c r="AE45" s="198">
        <f t="shared" si="13"/>
        <v>0</v>
      </c>
      <c r="AF45" s="198">
        <f t="shared" si="14"/>
        <v>0</v>
      </c>
      <c r="AG45" s="83">
        <v>0</v>
      </c>
      <c r="AI45" s="222">
        <f t="shared" si="20"/>
        <v>0</v>
      </c>
      <c r="AJ45" s="227">
        <f t="shared" si="0"/>
        <v>0</v>
      </c>
      <c r="AK45" s="226">
        <f t="shared" si="1"/>
        <v>0.01</v>
      </c>
      <c r="AL45" s="227">
        <f t="shared" si="21"/>
        <v>0</v>
      </c>
      <c r="AM45" s="224">
        <f t="shared" si="15"/>
        <v>0.25</v>
      </c>
      <c r="AN45" s="227">
        <f t="shared" si="2"/>
        <v>0</v>
      </c>
      <c r="AO45" s="227">
        <f t="shared" si="22"/>
        <v>0</v>
      </c>
      <c r="AP45" s="222">
        <f t="shared" si="3"/>
        <v>0</v>
      </c>
      <c r="AQ45" s="227">
        <f t="shared" si="4"/>
        <v>0</v>
      </c>
      <c r="AV45" s="111" t="e">
        <f t="shared" si="16"/>
        <v>#DIV/0!</v>
      </c>
      <c r="AW45" s="111" t="e">
        <f t="shared" si="17"/>
        <v>#DIV/0!</v>
      </c>
    </row>
    <row r="46" spans="1:49" s="7" customFormat="1" ht="16.5" customHeight="1">
      <c r="A46" s="65">
        <f t="shared" si="5"/>
        <v>2047</v>
      </c>
      <c r="B46" s="154">
        <v>0</v>
      </c>
      <c r="C46" s="155">
        <v>0</v>
      </c>
      <c r="D46" s="154">
        <v>0</v>
      </c>
      <c r="E46" s="190">
        <f t="shared" si="6"/>
        <v>0</v>
      </c>
      <c r="F46" s="191">
        <f t="shared" si="7"/>
        <v>0</v>
      </c>
      <c r="G46" s="191" t="str">
        <f t="shared" si="8"/>
        <v/>
      </c>
      <c r="H46" s="191" t="str">
        <f t="shared" si="9"/>
        <v/>
      </c>
      <c r="I46" s="191">
        <f t="shared" si="10"/>
        <v>0</v>
      </c>
      <c r="J46" s="192" t="str">
        <f t="shared" si="11"/>
        <v/>
      </c>
      <c r="K46" s="85">
        <v>0</v>
      </c>
      <c r="L46" s="85">
        <v>0</v>
      </c>
      <c r="M46" s="193">
        <f t="shared" si="18"/>
        <v>0</v>
      </c>
      <c r="N46" s="85">
        <v>0</v>
      </c>
      <c r="O46" s="85">
        <v>0</v>
      </c>
      <c r="P46" s="86">
        <f t="shared" si="19"/>
        <v>0</v>
      </c>
      <c r="Q46" s="83">
        <v>0</v>
      </c>
      <c r="R46" s="84">
        <v>0</v>
      </c>
      <c r="S46" s="83">
        <v>0</v>
      </c>
      <c r="T46" s="157">
        <v>0</v>
      </c>
      <c r="U46" s="83">
        <v>0</v>
      </c>
      <c r="V46" s="84">
        <v>0</v>
      </c>
      <c r="W46" s="198">
        <f t="shared" si="12"/>
        <v>0</v>
      </c>
      <c r="X46" s="83">
        <v>0</v>
      </c>
      <c r="Y46" s="83">
        <v>0</v>
      </c>
      <c r="Z46" s="83">
        <v>0</v>
      </c>
      <c r="AA46" s="83">
        <v>0</v>
      </c>
      <c r="AB46" s="83">
        <v>0</v>
      </c>
      <c r="AC46" s="83">
        <v>0</v>
      </c>
      <c r="AD46" s="83">
        <v>0</v>
      </c>
      <c r="AE46" s="198">
        <f t="shared" si="13"/>
        <v>0</v>
      </c>
      <c r="AF46" s="198">
        <f t="shared" si="14"/>
        <v>0</v>
      </c>
      <c r="AG46" s="83">
        <v>0</v>
      </c>
      <c r="AI46" s="222">
        <f t="shared" si="20"/>
        <v>0</v>
      </c>
      <c r="AJ46" s="227">
        <f t="shared" si="0"/>
        <v>0</v>
      </c>
      <c r="AK46" s="226">
        <f t="shared" si="1"/>
        <v>0.01</v>
      </c>
      <c r="AL46" s="227">
        <f t="shared" si="21"/>
        <v>0</v>
      </c>
      <c r="AM46" s="224">
        <f t="shared" si="15"/>
        <v>0.25</v>
      </c>
      <c r="AN46" s="227">
        <f t="shared" si="2"/>
        <v>0</v>
      </c>
      <c r="AO46" s="227">
        <f t="shared" si="22"/>
        <v>0</v>
      </c>
      <c r="AP46" s="222">
        <f t="shared" si="3"/>
        <v>0</v>
      </c>
      <c r="AQ46" s="227">
        <f t="shared" si="4"/>
        <v>0</v>
      </c>
      <c r="AV46" s="111" t="e">
        <f t="shared" si="16"/>
        <v>#DIV/0!</v>
      </c>
      <c r="AW46" s="111" t="e">
        <f t="shared" si="17"/>
        <v>#DIV/0!</v>
      </c>
    </row>
    <row r="47" spans="1:49" s="7" customFormat="1" ht="16.5" customHeight="1">
      <c r="A47" s="65">
        <f t="shared" si="5"/>
        <v>2048</v>
      </c>
      <c r="B47" s="154">
        <v>0</v>
      </c>
      <c r="C47" s="155">
        <v>0</v>
      </c>
      <c r="D47" s="154">
        <v>0</v>
      </c>
      <c r="E47" s="190">
        <f t="shared" si="6"/>
        <v>0</v>
      </c>
      <c r="F47" s="191">
        <f t="shared" si="7"/>
        <v>0</v>
      </c>
      <c r="G47" s="191" t="str">
        <f t="shared" si="8"/>
        <v/>
      </c>
      <c r="H47" s="191" t="str">
        <f t="shared" si="9"/>
        <v/>
      </c>
      <c r="I47" s="191">
        <f t="shared" si="10"/>
        <v>0</v>
      </c>
      <c r="J47" s="192" t="str">
        <f t="shared" si="11"/>
        <v/>
      </c>
      <c r="K47" s="85">
        <v>0</v>
      </c>
      <c r="L47" s="85">
        <v>0</v>
      </c>
      <c r="M47" s="193">
        <f t="shared" si="18"/>
        <v>0</v>
      </c>
      <c r="N47" s="85">
        <v>0</v>
      </c>
      <c r="O47" s="85">
        <v>0</v>
      </c>
      <c r="P47" s="86">
        <f t="shared" si="19"/>
        <v>0</v>
      </c>
      <c r="Q47" s="83">
        <v>0</v>
      </c>
      <c r="R47" s="84">
        <v>0</v>
      </c>
      <c r="S47" s="83">
        <v>0</v>
      </c>
      <c r="T47" s="157">
        <v>0</v>
      </c>
      <c r="U47" s="83">
        <v>0</v>
      </c>
      <c r="V47" s="84">
        <v>0</v>
      </c>
      <c r="W47" s="198">
        <f t="shared" si="12"/>
        <v>0</v>
      </c>
      <c r="X47" s="83">
        <v>0</v>
      </c>
      <c r="Y47" s="83">
        <v>0</v>
      </c>
      <c r="Z47" s="83">
        <v>0</v>
      </c>
      <c r="AA47" s="83">
        <v>0</v>
      </c>
      <c r="AB47" s="83">
        <v>0</v>
      </c>
      <c r="AC47" s="83">
        <v>0</v>
      </c>
      <c r="AD47" s="83">
        <v>0</v>
      </c>
      <c r="AE47" s="198">
        <f t="shared" si="13"/>
        <v>0</v>
      </c>
      <c r="AF47" s="198">
        <f t="shared" si="14"/>
        <v>0</v>
      </c>
      <c r="AG47" s="83">
        <v>0</v>
      </c>
      <c r="AI47" s="222">
        <f t="shared" si="20"/>
        <v>0</v>
      </c>
      <c r="AJ47" s="227">
        <f t="shared" si="0"/>
        <v>0</v>
      </c>
      <c r="AK47" s="226">
        <f t="shared" si="1"/>
        <v>0.01</v>
      </c>
      <c r="AL47" s="227">
        <f t="shared" si="21"/>
        <v>0</v>
      </c>
      <c r="AM47" s="224">
        <f t="shared" si="15"/>
        <v>0.25</v>
      </c>
      <c r="AN47" s="227">
        <f t="shared" si="2"/>
        <v>0</v>
      </c>
      <c r="AO47" s="227">
        <f t="shared" si="22"/>
        <v>0</v>
      </c>
      <c r="AP47" s="222">
        <f t="shared" si="3"/>
        <v>0</v>
      </c>
      <c r="AQ47" s="227">
        <f t="shared" si="4"/>
        <v>0</v>
      </c>
      <c r="AV47" s="111" t="e">
        <f t="shared" si="16"/>
        <v>#DIV/0!</v>
      </c>
      <c r="AW47" s="111" t="e">
        <f t="shared" si="17"/>
        <v>#DIV/0!</v>
      </c>
    </row>
    <row r="48" spans="1:49" s="7" customFormat="1" ht="16.5" customHeight="1">
      <c r="A48" s="65">
        <f t="shared" si="5"/>
        <v>2049</v>
      </c>
      <c r="B48" s="154">
        <v>0</v>
      </c>
      <c r="C48" s="155">
        <v>0</v>
      </c>
      <c r="D48" s="154">
        <v>0</v>
      </c>
      <c r="E48" s="190">
        <f t="shared" si="6"/>
        <v>0</v>
      </c>
      <c r="F48" s="191">
        <f t="shared" si="7"/>
        <v>0</v>
      </c>
      <c r="G48" s="191" t="str">
        <f t="shared" si="8"/>
        <v/>
      </c>
      <c r="H48" s="191" t="str">
        <f t="shared" si="9"/>
        <v/>
      </c>
      <c r="I48" s="191">
        <f t="shared" si="10"/>
        <v>0</v>
      </c>
      <c r="J48" s="192" t="str">
        <f t="shared" si="11"/>
        <v/>
      </c>
      <c r="K48" s="85">
        <v>0</v>
      </c>
      <c r="L48" s="85">
        <v>0</v>
      </c>
      <c r="M48" s="193">
        <f t="shared" si="18"/>
        <v>0</v>
      </c>
      <c r="N48" s="85">
        <v>0</v>
      </c>
      <c r="O48" s="85">
        <v>0</v>
      </c>
      <c r="P48" s="86">
        <f t="shared" si="19"/>
        <v>0</v>
      </c>
      <c r="Q48" s="83">
        <v>0</v>
      </c>
      <c r="R48" s="84">
        <v>0</v>
      </c>
      <c r="S48" s="83">
        <v>0</v>
      </c>
      <c r="T48" s="157">
        <v>0</v>
      </c>
      <c r="U48" s="83">
        <v>0</v>
      </c>
      <c r="V48" s="84">
        <v>0</v>
      </c>
      <c r="W48" s="198">
        <f t="shared" si="12"/>
        <v>0</v>
      </c>
      <c r="X48" s="83">
        <v>0</v>
      </c>
      <c r="Y48" s="83">
        <v>0</v>
      </c>
      <c r="Z48" s="83">
        <v>0</v>
      </c>
      <c r="AA48" s="83">
        <v>0</v>
      </c>
      <c r="AB48" s="83">
        <v>0</v>
      </c>
      <c r="AC48" s="83">
        <v>0</v>
      </c>
      <c r="AD48" s="83">
        <v>0</v>
      </c>
      <c r="AE48" s="198">
        <f t="shared" si="13"/>
        <v>0</v>
      </c>
      <c r="AF48" s="198">
        <f t="shared" si="14"/>
        <v>0</v>
      </c>
      <c r="AG48" s="83">
        <v>0</v>
      </c>
      <c r="AI48" s="222">
        <f t="shared" si="20"/>
        <v>0</v>
      </c>
      <c r="AJ48" s="227">
        <f t="shared" si="0"/>
        <v>0</v>
      </c>
      <c r="AK48" s="226">
        <f t="shared" si="1"/>
        <v>0.01</v>
      </c>
      <c r="AL48" s="227">
        <f t="shared" si="21"/>
        <v>0</v>
      </c>
      <c r="AM48" s="224">
        <f t="shared" si="15"/>
        <v>0.25</v>
      </c>
      <c r="AN48" s="227">
        <f t="shared" si="2"/>
        <v>0</v>
      </c>
      <c r="AO48" s="227">
        <f t="shared" si="22"/>
        <v>0</v>
      </c>
      <c r="AP48" s="222">
        <f t="shared" si="3"/>
        <v>0</v>
      </c>
      <c r="AQ48" s="227">
        <f t="shared" si="4"/>
        <v>0</v>
      </c>
      <c r="AV48" s="111" t="e">
        <f t="shared" si="16"/>
        <v>#DIV/0!</v>
      </c>
      <c r="AW48" s="111" t="e">
        <f t="shared" si="17"/>
        <v>#DIV/0!</v>
      </c>
    </row>
    <row r="49" spans="1:49" s="7" customFormat="1" ht="16.5" customHeight="1">
      <c r="A49" s="65">
        <f t="shared" si="5"/>
        <v>2050</v>
      </c>
      <c r="B49" s="154">
        <v>0</v>
      </c>
      <c r="C49" s="155">
        <v>0</v>
      </c>
      <c r="D49" s="154">
        <v>0</v>
      </c>
      <c r="E49" s="190">
        <f t="shared" si="6"/>
        <v>0</v>
      </c>
      <c r="F49" s="191">
        <f t="shared" si="7"/>
        <v>0</v>
      </c>
      <c r="G49" s="191" t="str">
        <f t="shared" si="8"/>
        <v/>
      </c>
      <c r="H49" s="191" t="str">
        <f t="shared" si="9"/>
        <v/>
      </c>
      <c r="I49" s="191">
        <f t="shared" si="10"/>
        <v>0</v>
      </c>
      <c r="J49" s="192" t="str">
        <f t="shared" si="11"/>
        <v/>
      </c>
      <c r="K49" s="85">
        <v>0</v>
      </c>
      <c r="L49" s="85">
        <v>0</v>
      </c>
      <c r="M49" s="193">
        <f t="shared" si="18"/>
        <v>0</v>
      </c>
      <c r="N49" s="85">
        <v>0</v>
      </c>
      <c r="O49" s="85">
        <v>0</v>
      </c>
      <c r="P49" s="86">
        <f t="shared" si="19"/>
        <v>0</v>
      </c>
      <c r="Q49" s="83">
        <v>0</v>
      </c>
      <c r="R49" s="84">
        <v>0</v>
      </c>
      <c r="S49" s="83">
        <v>0</v>
      </c>
      <c r="T49" s="157">
        <v>0</v>
      </c>
      <c r="U49" s="83">
        <v>0</v>
      </c>
      <c r="V49" s="84">
        <v>0</v>
      </c>
      <c r="W49" s="198">
        <f t="shared" si="12"/>
        <v>0</v>
      </c>
      <c r="X49" s="83">
        <v>0</v>
      </c>
      <c r="Y49" s="83">
        <v>0</v>
      </c>
      <c r="Z49" s="83">
        <v>0</v>
      </c>
      <c r="AA49" s="83">
        <v>0</v>
      </c>
      <c r="AB49" s="83">
        <v>0</v>
      </c>
      <c r="AC49" s="83">
        <v>0</v>
      </c>
      <c r="AD49" s="83">
        <v>0</v>
      </c>
      <c r="AE49" s="198">
        <f t="shared" si="13"/>
        <v>0</v>
      </c>
      <c r="AF49" s="198">
        <f t="shared" si="14"/>
        <v>0</v>
      </c>
      <c r="AG49" s="83">
        <v>0</v>
      </c>
      <c r="AI49" s="222">
        <f t="shared" si="20"/>
        <v>0</v>
      </c>
      <c r="AJ49" s="227">
        <f t="shared" si="0"/>
        <v>0</v>
      </c>
      <c r="AK49" s="226">
        <f t="shared" si="1"/>
        <v>0.01</v>
      </c>
      <c r="AL49" s="227">
        <f t="shared" si="21"/>
        <v>0</v>
      </c>
      <c r="AM49" s="224">
        <f t="shared" si="15"/>
        <v>0.25</v>
      </c>
      <c r="AN49" s="227">
        <f t="shared" si="2"/>
        <v>0</v>
      </c>
      <c r="AO49" s="227">
        <f t="shared" si="22"/>
        <v>0</v>
      </c>
      <c r="AP49" s="222">
        <f t="shared" si="3"/>
        <v>0</v>
      </c>
      <c r="AQ49" s="227">
        <f t="shared" si="4"/>
        <v>0</v>
      </c>
      <c r="AV49" s="111" t="e">
        <f t="shared" si="16"/>
        <v>#DIV/0!</v>
      </c>
      <c r="AW49" s="111" t="e">
        <f t="shared" si="17"/>
        <v>#DIV/0!</v>
      </c>
    </row>
    <row r="50" spans="1:49" s="7" customFormat="1" ht="16.5" customHeight="1">
      <c r="A50" s="65">
        <f t="shared" si="5"/>
        <v>2051</v>
      </c>
      <c r="B50" s="154">
        <v>0</v>
      </c>
      <c r="C50" s="155">
        <v>0</v>
      </c>
      <c r="D50" s="154">
        <v>0</v>
      </c>
      <c r="E50" s="190">
        <f t="shared" si="6"/>
        <v>0</v>
      </c>
      <c r="F50" s="191">
        <f t="shared" si="7"/>
        <v>0</v>
      </c>
      <c r="G50" s="191" t="str">
        <f t="shared" si="8"/>
        <v/>
      </c>
      <c r="H50" s="191" t="str">
        <f t="shared" si="9"/>
        <v/>
      </c>
      <c r="I50" s="191">
        <f t="shared" si="10"/>
        <v>0</v>
      </c>
      <c r="J50" s="192" t="str">
        <f t="shared" si="11"/>
        <v/>
      </c>
      <c r="K50" s="85">
        <v>0</v>
      </c>
      <c r="L50" s="85">
        <v>0</v>
      </c>
      <c r="M50" s="193">
        <f t="shared" si="18"/>
        <v>0</v>
      </c>
      <c r="N50" s="85">
        <v>0</v>
      </c>
      <c r="O50" s="85">
        <v>0</v>
      </c>
      <c r="P50" s="86">
        <f t="shared" si="19"/>
        <v>0</v>
      </c>
      <c r="Q50" s="83">
        <v>0</v>
      </c>
      <c r="R50" s="84">
        <v>0</v>
      </c>
      <c r="S50" s="83">
        <v>0</v>
      </c>
      <c r="T50" s="157">
        <v>0</v>
      </c>
      <c r="U50" s="83">
        <v>0</v>
      </c>
      <c r="V50" s="84">
        <v>0</v>
      </c>
      <c r="W50" s="198">
        <f t="shared" si="12"/>
        <v>0</v>
      </c>
      <c r="X50" s="83">
        <v>0</v>
      </c>
      <c r="Y50" s="83">
        <v>0</v>
      </c>
      <c r="Z50" s="83">
        <v>0</v>
      </c>
      <c r="AA50" s="83">
        <v>0</v>
      </c>
      <c r="AB50" s="83">
        <v>0</v>
      </c>
      <c r="AC50" s="83">
        <v>0</v>
      </c>
      <c r="AD50" s="83">
        <v>0</v>
      </c>
      <c r="AE50" s="198">
        <f t="shared" si="13"/>
        <v>0</v>
      </c>
      <c r="AF50" s="198">
        <f t="shared" si="14"/>
        <v>0</v>
      </c>
      <c r="AG50" s="83">
        <v>0</v>
      </c>
      <c r="AI50" s="222">
        <f t="shared" si="20"/>
        <v>0</v>
      </c>
      <c r="AJ50" s="227">
        <f t="shared" si="0"/>
        <v>0</v>
      </c>
      <c r="AK50" s="226">
        <f t="shared" si="1"/>
        <v>0.01</v>
      </c>
      <c r="AL50" s="227">
        <f t="shared" si="21"/>
        <v>0</v>
      </c>
      <c r="AM50" s="224">
        <f t="shared" si="15"/>
        <v>0.25</v>
      </c>
      <c r="AN50" s="227">
        <f t="shared" si="2"/>
        <v>0</v>
      </c>
      <c r="AO50" s="227">
        <f t="shared" si="22"/>
        <v>0</v>
      </c>
      <c r="AP50" s="222">
        <f t="shared" si="3"/>
        <v>0</v>
      </c>
      <c r="AQ50" s="227">
        <f t="shared" si="4"/>
        <v>0</v>
      </c>
      <c r="AV50" s="111" t="e">
        <f t="shared" si="16"/>
        <v>#DIV/0!</v>
      </c>
      <c r="AW50" s="111" t="e">
        <f t="shared" si="17"/>
        <v>#DIV/0!</v>
      </c>
    </row>
    <row r="51" spans="1:49" s="7" customFormat="1" ht="16.5" customHeight="1">
      <c r="A51" s="65">
        <f t="shared" si="5"/>
        <v>2052</v>
      </c>
      <c r="B51" s="154">
        <v>0</v>
      </c>
      <c r="C51" s="155">
        <v>0</v>
      </c>
      <c r="D51" s="154">
        <v>0</v>
      </c>
      <c r="E51" s="190">
        <f t="shared" si="6"/>
        <v>0</v>
      </c>
      <c r="F51" s="191">
        <f t="shared" si="7"/>
        <v>0</v>
      </c>
      <c r="G51" s="191" t="str">
        <f t="shared" si="8"/>
        <v/>
      </c>
      <c r="H51" s="191" t="str">
        <f t="shared" si="9"/>
        <v/>
      </c>
      <c r="I51" s="191">
        <f t="shared" si="10"/>
        <v>0</v>
      </c>
      <c r="J51" s="192" t="str">
        <f t="shared" si="11"/>
        <v/>
      </c>
      <c r="K51" s="85">
        <v>0</v>
      </c>
      <c r="L51" s="85">
        <v>0</v>
      </c>
      <c r="M51" s="193">
        <f t="shared" si="18"/>
        <v>0</v>
      </c>
      <c r="N51" s="85">
        <v>0</v>
      </c>
      <c r="O51" s="85">
        <v>0</v>
      </c>
      <c r="P51" s="86">
        <f t="shared" si="19"/>
        <v>0</v>
      </c>
      <c r="Q51" s="83">
        <v>0</v>
      </c>
      <c r="R51" s="84">
        <v>0</v>
      </c>
      <c r="S51" s="83">
        <v>0</v>
      </c>
      <c r="T51" s="157">
        <v>0</v>
      </c>
      <c r="U51" s="83">
        <v>0</v>
      </c>
      <c r="V51" s="84">
        <v>0</v>
      </c>
      <c r="W51" s="198">
        <f t="shared" si="12"/>
        <v>0</v>
      </c>
      <c r="X51" s="83">
        <v>0</v>
      </c>
      <c r="Y51" s="83">
        <v>0</v>
      </c>
      <c r="Z51" s="83">
        <v>0</v>
      </c>
      <c r="AA51" s="83">
        <v>0</v>
      </c>
      <c r="AB51" s="83">
        <v>0</v>
      </c>
      <c r="AC51" s="83">
        <v>0</v>
      </c>
      <c r="AD51" s="83">
        <v>0</v>
      </c>
      <c r="AE51" s="198">
        <f t="shared" si="13"/>
        <v>0</v>
      </c>
      <c r="AF51" s="198">
        <f t="shared" si="14"/>
        <v>0</v>
      </c>
      <c r="AG51" s="83">
        <v>0</v>
      </c>
      <c r="AI51" s="222">
        <f t="shared" si="20"/>
        <v>0</v>
      </c>
      <c r="AJ51" s="227">
        <f t="shared" si="0"/>
        <v>0</v>
      </c>
      <c r="AK51" s="226">
        <f t="shared" si="1"/>
        <v>0.01</v>
      </c>
      <c r="AL51" s="227">
        <f t="shared" si="21"/>
        <v>0</v>
      </c>
      <c r="AM51" s="224">
        <f t="shared" si="15"/>
        <v>0.25</v>
      </c>
      <c r="AN51" s="227">
        <f t="shared" si="2"/>
        <v>0</v>
      </c>
      <c r="AO51" s="227">
        <f t="shared" si="22"/>
        <v>0</v>
      </c>
      <c r="AP51" s="222">
        <f t="shared" si="3"/>
        <v>0</v>
      </c>
      <c r="AQ51" s="227">
        <f t="shared" si="4"/>
        <v>0</v>
      </c>
      <c r="AV51" s="111" t="e">
        <f t="shared" si="16"/>
        <v>#DIV/0!</v>
      </c>
      <c r="AW51" s="111" t="e">
        <f t="shared" si="17"/>
        <v>#DIV/0!</v>
      </c>
    </row>
    <row r="52" spans="1:49" s="7" customFormat="1" ht="16.5" customHeight="1">
      <c r="A52" s="65">
        <f t="shared" si="5"/>
        <v>2053</v>
      </c>
      <c r="B52" s="154">
        <v>0</v>
      </c>
      <c r="C52" s="155">
        <v>0</v>
      </c>
      <c r="D52" s="154">
        <v>0</v>
      </c>
      <c r="E52" s="190">
        <f t="shared" si="6"/>
        <v>0</v>
      </c>
      <c r="F52" s="191">
        <f t="shared" si="7"/>
        <v>0</v>
      </c>
      <c r="G52" s="191" t="str">
        <f t="shared" si="8"/>
        <v/>
      </c>
      <c r="H52" s="191" t="str">
        <f t="shared" si="9"/>
        <v/>
      </c>
      <c r="I52" s="191">
        <f t="shared" si="10"/>
        <v>0</v>
      </c>
      <c r="J52" s="192" t="str">
        <f t="shared" si="11"/>
        <v/>
      </c>
      <c r="K52" s="85">
        <v>0</v>
      </c>
      <c r="L52" s="85">
        <v>0</v>
      </c>
      <c r="M52" s="193">
        <f t="shared" si="18"/>
        <v>0</v>
      </c>
      <c r="N52" s="85">
        <v>0</v>
      </c>
      <c r="O52" s="85">
        <v>0</v>
      </c>
      <c r="P52" s="86">
        <f t="shared" si="19"/>
        <v>0</v>
      </c>
      <c r="Q52" s="83">
        <v>0</v>
      </c>
      <c r="R52" s="84">
        <v>0</v>
      </c>
      <c r="S52" s="83">
        <v>0</v>
      </c>
      <c r="T52" s="157">
        <v>0</v>
      </c>
      <c r="U52" s="83">
        <v>0</v>
      </c>
      <c r="V52" s="84">
        <v>0</v>
      </c>
      <c r="W52" s="198">
        <f t="shared" si="12"/>
        <v>0</v>
      </c>
      <c r="X52" s="83">
        <v>0</v>
      </c>
      <c r="Y52" s="83">
        <v>0</v>
      </c>
      <c r="Z52" s="83">
        <v>0</v>
      </c>
      <c r="AA52" s="83">
        <v>0</v>
      </c>
      <c r="AB52" s="83">
        <v>0</v>
      </c>
      <c r="AC52" s="83">
        <v>0</v>
      </c>
      <c r="AD52" s="83">
        <v>0</v>
      </c>
      <c r="AE52" s="198">
        <f t="shared" si="13"/>
        <v>0</v>
      </c>
      <c r="AF52" s="198">
        <f t="shared" si="14"/>
        <v>0</v>
      </c>
      <c r="AG52" s="83">
        <v>0</v>
      </c>
      <c r="AI52" s="222">
        <f t="shared" si="20"/>
        <v>0</v>
      </c>
      <c r="AJ52" s="227">
        <f t="shared" si="0"/>
        <v>0</v>
      </c>
      <c r="AK52" s="226">
        <f t="shared" si="1"/>
        <v>0.01</v>
      </c>
      <c r="AL52" s="227">
        <f t="shared" si="21"/>
        <v>0</v>
      </c>
      <c r="AM52" s="224">
        <f t="shared" si="15"/>
        <v>0.25</v>
      </c>
      <c r="AN52" s="227">
        <f t="shared" si="2"/>
        <v>0</v>
      </c>
      <c r="AO52" s="227">
        <f t="shared" si="22"/>
        <v>0</v>
      </c>
      <c r="AP52" s="222">
        <f t="shared" si="3"/>
        <v>0</v>
      </c>
      <c r="AQ52" s="227">
        <f t="shared" si="4"/>
        <v>0</v>
      </c>
      <c r="AV52" s="111" t="e">
        <f t="shared" si="16"/>
        <v>#DIV/0!</v>
      </c>
      <c r="AW52" s="111" t="e">
        <f t="shared" si="17"/>
        <v>#DIV/0!</v>
      </c>
    </row>
    <row r="53" spans="1:49" s="7" customFormat="1" ht="16.5" customHeight="1">
      <c r="A53" s="65">
        <f t="shared" si="5"/>
        <v>2054</v>
      </c>
      <c r="B53" s="154">
        <v>0</v>
      </c>
      <c r="C53" s="155">
        <v>0</v>
      </c>
      <c r="D53" s="154">
        <v>0</v>
      </c>
      <c r="E53" s="190">
        <f t="shared" si="6"/>
        <v>0</v>
      </c>
      <c r="F53" s="191">
        <f t="shared" si="7"/>
        <v>0</v>
      </c>
      <c r="G53" s="191" t="str">
        <f t="shared" si="8"/>
        <v/>
      </c>
      <c r="H53" s="191" t="str">
        <f t="shared" si="9"/>
        <v/>
      </c>
      <c r="I53" s="191">
        <f t="shared" si="10"/>
        <v>0</v>
      </c>
      <c r="J53" s="192" t="str">
        <f t="shared" si="11"/>
        <v/>
      </c>
      <c r="K53" s="85">
        <v>0</v>
      </c>
      <c r="L53" s="85">
        <v>0</v>
      </c>
      <c r="M53" s="193">
        <f t="shared" si="18"/>
        <v>0</v>
      </c>
      <c r="N53" s="85">
        <v>0</v>
      </c>
      <c r="O53" s="85">
        <v>0</v>
      </c>
      <c r="P53" s="86">
        <f t="shared" si="19"/>
        <v>0</v>
      </c>
      <c r="Q53" s="83">
        <v>0</v>
      </c>
      <c r="R53" s="84">
        <v>0</v>
      </c>
      <c r="S53" s="83">
        <v>0</v>
      </c>
      <c r="T53" s="157">
        <v>0</v>
      </c>
      <c r="U53" s="83">
        <v>0</v>
      </c>
      <c r="V53" s="84">
        <v>0</v>
      </c>
      <c r="W53" s="198">
        <f t="shared" si="12"/>
        <v>0</v>
      </c>
      <c r="X53" s="83">
        <v>0</v>
      </c>
      <c r="Y53" s="83">
        <v>0</v>
      </c>
      <c r="Z53" s="83">
        <v>0</v>
      </c>
      <c r="AA53" s="83">
        <v>0</v>
      </c>
      <c r="AB53" s="83">
        <v>0</v>
      </c>
      <c r="AC53" s="83">
        <v>0</v>
      </c>
      <c r="AD53" s="83">
        <v>0</v>
      </c>
      <c r="AE53" s="198">
        <f t="shared" si="13"/>
        <v>0</v>
      </c>
      <c r="AF53" s="198">
        <f t="shared" si="14"/>
        <v>0</v>
      </c>
      <c r="AG53" s="83">
        <v>0</v>
      </c>
      <c r="AI53" s="222">
        <f t="shared" si="20"/>
        <v>0</v>
      </c>
      <c r="AJ53" s="227">
        <f t="shared" si="0"/>
        <v>0</v>
      </c>
      <c r="AK53" s="226">
        <f t="shared" si="1"/>
        <v>0.01</v>
      </c>
      <c r="AL53" s="227">
        <f t="shared" si="21"/>
        <v>0</v>
      </c>
      <c r="AM53" s="224">
        <f t="shared" si="15"/>
        <v>0.25</v>
      </c>
      <c r="AN53" s="227">
        <f t="shared" si="2"/>
        <v>0</v>
      </c>
      <c r="AO53" s="227">
        <f t="shared" si="22"/>
        <v>0</v>
      </c>
      <c r="AP53" s="222">
        <f t="shared" si="3"/>
        <v>0</v>
      </c>
      <c r="AQ53" s="227">
        <f t="shared" si="4"/>
        <v>0</v>
      </c>
      <c r="AV53" s="111" t="e">
        <f t="shared" si="16"/>
        <v>#DIV/0!</v>
      </c>
      <c r="AW53" s="111" t="e">
        <f t="shared" si="17"/>
        <v>#DIV/0!</v>
      </c>
    </row>
    <row r="54" spans="1:49" s="7" customFormat="1" ht="16.5" customHeight="1">
      <c r="A54" s="65">
        <f t="shared" si="5"/>
        <v>2055</v>
      </c>
      <c r="B54" s="154">
        <v>0</v>
      </c>
      <c r="C54" s="155">
        <v>0</v>
      </c>
      <c r="D54" s="154">
        <v>0</v>
      </c>
      <c r="E54" s="190">
        <f t="shared" si="6"/>
        <v>0</v>
      </c>
      <c r="F54" s="191">
        <f t="shared" si="7"/>
        <v>0</v>
      </c>
      <c r="G54" s="191" t="str">
        <f t="shared" si="8"/>
        <v/>
      </c>
      <c r="H54" s="191" t="str">
        <f t="shared" si="9"/>
        <v/>
      </c>
      <c r="I54" s="191">
        <f t="shared" si="10"/>
        <v>0</v>
      </c>
      <c r="J54" s="192" t="str">
        <f t="shared" si="11"/>
        <v/>
      </c>
      <c r="K54" s="85">
        <v>0</v>
      </c>
      <c r="L54" s="85">
        <v>0</v>
      </c>
      <c r="M54" s="193">
        <f t="shared" si="18"/>
        <v>0</v>
      </c>
      <c r="N54" s="85">
        <v>0</v>
      </c>
      <c r="O54" s="85">
        <v>0</v>
      </c>
      <c r="P54" s="86">
        <f t="shared" si="19"/>
        <v>0</v>
      </c>
      <c r="Q54" s="83">
        <v>0</v>
      </c>
      <c r="R54" s="84">
        <v>0</v>
      </c>
      <c r="S54" s="83">
        <v>0</v>
      </c>
      <c r="T54" s="157">
        <v>0</v>
      </c>
      <c r="U54" s="83">
        <v>0</v>
      </c>
      <c r="V54" s="84">
        <v>0</v>
      </c>
      <c r="W54" s="198">
        <f t="shared" si="12"/>
        <v>0</v>
      </c>
      <c r="X54" s="83">
        <v>0</v>
      </c>
      <c r="Y54" s="83">
        <v>0</v>
      </c>
      <c r="Z54" s="83">
        <v>0</v>
      </c>
      <c r="AA54" s="83">
        <v>0</v>
      </c>
      <c r="AB54" s="83">
        <v>0</v>
      </c>
      <c r="AC54" s="83">
        <v>0</v>
      </c>
      <c r="AD54" s="83">
        <v>0</v>
      </c>
      <c r="AE54" s="198">
        <f t="shared" si="13"/>
        <v>0</v>
      </c>
      <c r="AF54" s="198">
        <f t="shared" si="14"/>
        <v>0</v>
      </c>
      <c r="AG54" s="83">
        <v>0</v>
      </c>
      <c r="AI54" s="222">
        <f t="shared" si="20"/>
        <v>0</v>
      </c>
      <c r="AJ54" s="227">
        <f t="shared" si="0"/>
        <v>0</v>
      </c>
      <c r="AK54" s="226">
        <f t="shared" si="1"/>
        <v>0.01</v>
      </c>
      <c r="AL54" s="227">
        <f t="shared" si="21"/>
        <v>0</v>
      </c>
      <c r="AM54" s="224">
        <f t="shared" si="15"/>
        <v>0.25</v>
      </c>
      <c r="AN54" s="227">
        <f t="shared" si="2"/>
        <v>0</v>
      </c>
      <c r="AO54" s="227">
        <f t="shared" si="22"/>
        <v>0</v>
      </c>
      <c r="AP54" s="222">
        <f t="shared" si="3"/>
        <v>0</v>
      </c>
      <c r="AQ54" s="227">
        <f t="shared" si="4"/>
        <v>0</v>
      </c>
      <c r="AV54" s="111" t="e">
        <f t="shared" si="16"/>
        <v>#DIV/0!</v>
      </c>
      <c r="AW54" s="111" t="e">
        <f t="shared" si="17"/>
        <v>#DIV/0!</v>
      </c>
    </row>
    <row r="55" spans="1:49" s="7" customFormat="1" ht="16.5" customHeight="1">
      <c r="A55" s="65">
        <f t="shared" si="5"/>
        <v>2056</v>
      </c>
      <c r="B55" s="154">
        <v>0</v>
      </c>
      <c r="C55" s="155">
        <v>0</v>
      </c>
      <c r="D55" s="154">
        <v>0</v>
      </c>
      <c r="E55" s="190">
        <f t="shared" si="6"/>
        <v>0</v>
      </c>
      <c r="F55" s="191">
        <f t="shared" si="7"/>
        <v>0</v>
      </c>
      <c r="G55" s="191" t="str">
        <f t="shared" si="8"/>
        <v/>
      </c>
      <c r="H55" s="191" t="str">
        <f t="shared" si="9"/>
        <v/>
      </c>
      <c r="I55" s="191">
        <f t="shared" si="10"/>
        <v>0</v>
      </c>
      <c r="J55" s="192" t="str">
        <f t="shared" si="11"/>
        <v/>
      </c>
      <c r="K55" s="85">
        <v>0</v>
      </c>
      <c r="L55" s="85">
        <v>0</v>
      </c>
      <c r="M55" s="193">
        <f t="shared" si="18"/>
        <v>0</v>
      </c>
      <c r="N55" s="85">
        <v>0</v>
      </c>
      <c r="O55" s="85">
        <v>0</v>
      </c>
      <c r="P55" s="86">
        <f t="shared" si="19"/>
        <v>0</v>
      </c>
      <c r="Q55" s="83">
        <v>0</v>
      </c>
      <c r="R55" s="84">
        <v>0</v>
      </c>
      <c r="S55" s="83">
        <v>0</v>
      </c>
      <c r="T55" s="157">
        <v>0</v>
      </c>
      <c r="U55" s="83">
        <v>0</v>
      </c>
      <c r="V55" s="84">
        <v>0</v>
      </c>
      <c r="W55" s="198">
        <f t="shared" si="12"/>
        <v>0</v>
      </c>
      <c r="X55" s="83">
        <v>0</v>
      </c>
      <c r="Y55" s="83">
        <v>0</v>
      </c>
      <c r="Z55" s="83">
        <v>0</v>
      </c>
      <c r="AA55" s="83">
        <v>0</v>
      </c>
      <c r="AB55" s="83">
        <v>0</v>
      </c>
      <c r="AC55" s="83">
        <v>0</v>
      </c>
      <c r="AD55" s="83">
        <v>0</v>
      </c>
      <c r="AE55" s="198">
        <f t="shared" si="13"/>
        <v>0</v>
      </c>
      <c r="AF55" s="198">
        <f t="shared" si="14"/>
        <v>0</v>
      </c>
      <c r="AG55" s="83">
        <v>0</v>
      </c>
      <c r="AI55" s="222">
        <f t="shared" si="20"/>
        <v>0</v>
      </c>
      <c r="AJ55" s="227">
        <f t="shared" si="0"/>
        <v>0</v>
      </c>
      <c r="AK55" s="226">
        <f t="shared" si="1"/>
        <v>0.01</v>
      </c>
      <c r="AL55" s="227">
        <f t="shared" si="21"/>
        <v>0</v>
      </c>
      <c r="AM55" s="224">
        <f t="shared" si="15"/>
        <v>0.25</v>
      </c>
      <c r="AN55" s="227">
        <f t="shared" si="2"/>
        <v>0</v>
      </c>
      <c r="AO55" s="227">
        <f t="shared" si="22"/>
        <v>0</v>
      </c>
      <c r="AP55" s="222">
        <f t="shared" si="3"/>
        <v>0</v>
      </c>
      <c r="AQ55" s="227">
        <f t="shared" si="4"/>
        <v>0</v>
      </c>
      <c r="AV55" s="111" t="e">
        <f t="shared" si="16"/>
        <v>#DIV/0!</v>
      </c>
      <c r="AW55" s="111" t="e">
        <f t="shared" si="17"/>
        <v>#DIV/0!</v>
      </c>
    </row>
    <row r="56" spans="1:49" s="7" customFormat="1" ht="16.5" customHeight="1">
      <c r="A56" s="65">
        <f t="shared" si="5"/>
        <v>2057</v>
      </c>
      <c r="B56" s="154">
        <v>0</v>
      </c>
      <c r="C56" s="155">
        <v>0</v>
      </c>
      <c r="D56" s="154">
        <v>0</v>
      </c>
      <c r="E56" s="190">
        <f t="shared" si="6"/>
        <v>0</v>
      </c>
      <c r="F56" s="191">
        <f t="shared" si="7"/>
        <v>0</v>
      </c>
      <c r="G56" s="191" t="str">
        <f t="shared" si="8"/>
        <v/>
      </c>
      <c r="H56" s="191" t="str">
        <f t="shared" si="9"/>
        <v/>
      </c>
      <c r="I56" s="191">
        <f t="shared" si="10"/>
        <v>0</v>
      </c>
      <c r="J56" s="192" t="str">
        <f t="shared" si="11"/>
        <v/>
      </c>
      <c r="K56" s="85">
        <v>0</v>
      </c>
      <c r="L56" s="85">
        <v>0</v>
      </c>
      <c r="M56" s="193">
        <f t="shared" si="18"/>
        <v>0</v>
      </c>
      <c r="N56" s="85">
        <v>0</v>
      </c>
      <c r="O56" s="85">
        <v>0</v>
      </c>
      <c r="P56" s="86">
        <f t="shared" si="19"/>
        <v>0</v>
      </c>
      <c r="Q56" s="83">
        <v>0</v>
      </c>
      <c r="R56" s="84">
        <v>0</v>
      </c>
      <c r="S56" s="83">
        <v>0</v>
      </c>
      <c r="T56" s="157">
        <v>0</v>
      </c>
      <c r="U56" s="83">
        <v>0</v>
      </c>
      <c r="V56" s="84">
        <v>0</v>
      </c>
      <c r="W56" s="198">
        <f t="shared" si="12"/>
        <v>0</v>
      </c>
      <c r="X56" s="83">
        <v>0</v>
      </c>
      <c r="Y56" s="83">
        <v>0</v>
      </c>
      <c r="Z56" s="83">
        <v>0</v>
      </c>
      <c r="AA56" s="83">
        <v>0</v>
      </c>
      <c r="AB56" s="83">
        <v>0</v>
      </c>
      <c r="AC56" s="83">
        <v>0</v>
      </c>
      <c r="AD56" s="83">
        <v>0</v>
      </c>
      <c r="AE56" s="198">
        <f t="shared" si="13"/>
        <v>0</v>
      </c>
      <c r="AF56" s="198">
        <f t="shared" si="14"/>
        <v>0</v>
      </c>
      <c r="AG56" s="83">
        <v>0</v>
      </c>
      <c r="AI56" s="222">
        <f t="shared" si="20"/>
        <v>0</v>
      </c>
      <c r="AJ56" s="227">
        <f t="shared" si="0"/>
        <v>0</v>
      </c>
      <c r="AK56" s="226">
        <f t="shared" si="1"/>
        <v>0.01</v>
      </c>
      <c r="AL56" s="227">
        <f t="shared" si="21"/>
        <v>0</v>
      </c>
      <c r="AM56" s="224">
        <f t="shared" si="15"/>
        <v>0.25</v>
      </c>
      <c r="AN56" s="227">
        <f t="shared" si="2"/>
        <v>0</v>
      </c>
      <c r="AO56" s="227">
        <f t="shared" si="22"/>
        <v>0</v>
      </c>
      <c r="AP56" s="222">
        <f t="shared" si="3"/>
        <v>0</v>
      </c>
      <c r="AQ56" s="227">
        <f t="shared" si="4"/>
        <v>0</v>
      </c>
      <c r="AV56" s="111" t="e">
        <f t="shared" si="16"/>
        <v>#DIV/0!</v>
      </c>
      <c r="AW56" s="111" t="e">
        <f t="shared" si="17"/>
        <v>#DIV/0!</v>
      </c>
    </row>
    <row r="57" spans="1:49" s="7" customFormat="1" ht="16.5" customHeight="1">
      <c r="A57" s="65">
        <f t="shared" si="5"/>
        <v>2058</v>
      </c>
      <c r="B57" s="154">
        <v>0</v>
      </c>
      <c r="C57" s="155">
        <v>0</v>
      </c>
      <c r="D57" s="154">
        <v>0</v>
      </c>
      <c r="E57" s="190">
        <f t="shared" si="6"/>
        <v>0</v>
      </c>
      <c r="F57" s="191">
        <f t="shared" si="7"/>
        <v>0</v>
      </c>
      <c r="G57" s="191" t="str">
        <f t="shared" si="8"/>
        <v/>
      </c>
      <c r="H57" s="191" t="str">
        <f t="shared" si="9"/>
        <v/>
      </c>
      <c r="I57" s="191">
        <f t="shared" si="10"/>
        <v>0</v>
      </c>
      <c r="J57" s="192" t="str">
        <f t="shared" si="11"/>
        <v/>
      </c>
      <c r="K57" s="85">
        <v>0</v>
      </c>
      <c r="L57" s="85">
        <v>0</v>
      </c>
      <c r="M57" s="193">
        <f t="shared" si="18"/>
        <v>0</v>
      </c>
      <c r="N57" s="85">
        <v>0</v>
      </c>
      <c r="O57" s="85">
        <v>0</v>
      </c>
      <c r="P57" s="86">
        <f t="shared" si="19"/>
        <v>0</v>
      </c>
      <c r="Q57" s="83">
        <v>0</v>
      </c>
      <c r="R57" s="84">
        <v>0</v>
      </c>
      <c r="S57" s="83">
        <v>0</v>
      </c>
      <c r="T57" s="157">
        <v>0</v>
      </c>
      <c r="U57" s="83">
        <v>0</v>
      </c>
      <c r="V57" s="84">
        <v>0</v>
      </c>
      <c r="W57" s="198">
        <f t="shared" si="12"/>
        <v>0</v>
      </c>
      <c r="X57" s="83">
        <v>0</v>
      </c>
      <c r="Y57" s="83">
        <v>0</v>
      </c>
      <c r="Z57" s="83">
        <v>0</v>
      </c>
      <c r="AA57" s="83">
        <v>0</v>
      </c>
      <c r="AB57" s="83">
        <v>0</v>
      </c>
      <c r="AC57" s="83">
        <v>0</v>
      </c>
      <c r="AD57" s="83">
        <v>0</v>
      </c>
      <c r="AE57" s="198">
        <f t="shared" si="13"/>
        <v>0</v>
      </c>
      <c r="AF57" s="198">
        <f t="shared" si="14"/>
        <v>0</v>
      </c>
      <c r="AG57" s="83">
        <v>0</v>
      </c>
      <c r="AI57" s="222">
        <f t="shared" si="20"/>
        <v>0</v>
      </c>
      <c r="AJ57" s="227">
        <f t="shared" si="0"/>
        <v>0</v>
      </c>
      <c r="AK57" s="226">
        <f t="shared" si="1"/>
        <v>0.01</v>
      </c>
      <c r="AL57" s="227">
        <f t="shared" si="21"/>
        <v>0</v>
      </c>
      <c r="AM57" s="224">
        <f t="shared" si="15"/>
        <v>0.25</v>
      </c>
      <c r="AN57" s="227">
        <f t="shared" si="2"/>
        <v>0</v>
      </c>
      <c r="AO57" s="227">
        <f t="shared" si="22"/>
        <v>0</v>
      </c>
      <c r="AP57" s="222">
        <f t="shared" si="3"/>
        <v>0</v>
      </c>
      <c r="AQ57" s="227">
        <f t="shared" si="4"/>
        <v>0</v>
      </c>
      <c r="AV57" s="111" t="e">
        <f t="shared" si="16"/>
        <v>#DIV/0!</v>
      </c>
      <c r="AW57" s="111" t="e">
        <f t="shared" si="17"/>
        <v>#DIV/0!</v>
      </c>
    </row>
    <row r="58" spans="1:49" s="7" customFormat="1" ht="16.5" customHeight="1">
      <c r="A58" s="65">
        <f t="shared" si="5"/>
        <v>2059</v>
      </c>
      <c r="B58" s="154">
        <v>0</v>
      </c>
      <c r="C58" s="155">
        <v>0</v>
      </c>
      <c r="D58" s="154">
        <v>0</v>
      </c>
      <c r="E58" s="190">
        <f t="shared" si="6"/>
        <v>0</v>
      </c>
      <c r="F58" s="191">
        <f t="shared" si="7"/>
        <v>0</v>
      </c>
      <c r="G58" s="191" t="str">
        <f t="shared" si="8"/>
        <v/>
      </c>
      <c r="H58" s="191" t="str">
        <f t="shared" si="9"/>
        <v/>
      </c>
      <c r="I58" s="191">
        <f t="shared" si="10"/>
        <v>0</v>
      </c>
      <c r="J58" s="192" t="str">
        <f t="shared" si="11"/>
        <v/>
      </c>
      <c r="K58" s="85">
        <v>0</v>
      </c>
      <c r="L58" s="85">
        <v>0</v>
      </c>
      <c r="M58" s="193">
        <f t="shared" si="18"/>
        <v>0</v>
      </c>
      <c r="N58" s="85">
        <v>0</v>
      </c>
      <c r="O58" s="85">
        <v>0</v>
      </c>
      <c r="P58" s="86">
        <f t="shared" si="19"/>
        <v>0</v>
      </c>
      <c r="Q58" s="83">
        <v>0</v>
      </c>
      <c r="R58" s="84">
        <v>0</v>
      </c>
      <c r="S58" s="83">
        <v>0</v>
      </c>
      <c r="T58" s="157">
        <v>0</v>
      </c>
      <c r="U58" s="83">
        <v>0</v>
      </c>
      <c r="V58" s="84">
        <v>0</v>
      </c>
      <c r="W58" s="198">
        <f t="shared" si="12"/>
        <v>0</v>
      </c>
      <c r="X58" s="83">
        <v>0</v>
      </c>
      <c r="Y58" s="83">
        <v>0</v>
      </c>
      <c r="Z58" s="83">
        <v>0</v>
      </c>
      <c r="AA58" s="83">
        <v>0</v>
      </c>
      <c r="AB58" s="83">
        <v>0</v>
      </c>
      <c r="AC58" s="83">
        <v>0</v>
      </c>
      <c r="AD58" s="83">
        <v>0</v>
      </c>
      <c r="AE58" s="198">
        <f t="shared" si="13"/>
        <v>0</v>
      </c>
      <c r="AF58" s="198">
        <f t="shared" si="14"/>
        <v>0</v>
      </c>
      <c r="AG58" s="83">
        <v>0</v>
      </c>
      <c r="AI58" s="222">
        <f t="shared" si="20"/>
        <v>0</v>
      </c>
      <c r="AJ58" s="227">
        <f t="shared" si="0"/>
        <v>0</v>
      </c>
      <c r="AK58" s="226">
        <f t="shared" si="1"/>
        <v>0.01</v>
      </c>
      <c r="AL58" s="227">
        <f t="shared" si="21"/>
        <v>0</v>
      </c>
      <c r="AM58" s="224">
        <f t="shared" si="15"/>
        <v>0.25</v>
      </c>
      <c r="AN58" s="227">
        <f t="shared" si="2"/>
        <v>0</v>
      </c>
      <c r="AO58" s="227">
        <f t="shared" si="22"/>
        <v>0</v>
      </c>
      <c r="AP58" s="222">
        <f t="shared" si="3"/>
        <v>0</v>
      </c>
      <c r="AQ58" s="227">
        <f t="shared" si="4"/>
        <v>0</v>
      </c>
      <c r="AV58" s="111" t="e">
        <f t="shared" si="16"/>
        <v>#DIV/0!</v>
      </c>
      <c r="AW58" s="111" t="e">
        <f t="shared" si="17"/>
        <v>#DIV/0!</v>
      </c>
    </row>
    <row r="59" spans="1:49" s="7" customFormat="1" ht="16.5" customHeight="1">
      <c r="A59" s="65">
        <f t="shared" si="5"/>
        <v>2060</v>
      </c>
      <c r="B59" s="154">
        <v>0</v>
      </c>
      <c r="C59" s="155">
        <v>0</v>
      </c>
      <c r="D59" s="154">
        <v>0</v>
      </c>
      <c r="E59" s="190">
        <f t="shared" si="6"/>
        <v>0</v>
      </c>
      <c r="F59" s="191">
        <f t="shared" si="7"/>
        <v>0</v>
      </c>
      <c r="G59" s="191" t="str">
        <f t="shared" si="8"/>
        <v/>
      </c>
      <c r="H59" s="191" t="str">
        <f t="shared" si="9"/>
        <v/>
      </c>
      <c r="I59" s="191">
        <f t="shared" si="10"/>
        <v>0</v>
      </c>
      <c r="J59" s="192" t="str">
        <f t="shared" si="11"/>
        <v/>
      </c>
      <c r="K59" s="85">
        <v>0</v>
      </c>
      <c r="L59" s="85">
        <v>0</v>
      </c>
      <c r="M59" s="193">
        <f t="shared" si="18"/>
        <v>0</v>
      </c>
      <c r="N59" s="85">
        <v>0</v>
      </c>
      <c r="O59" s="85">
        <v>0</v>
      </c>
      <c r="P59" s="86">
        <f t="shared" si="19"/>
        <v>0</v>
      </c>
      <c r="Q59" s="83">
        <v>0</v>
      </c>
      <c r="R59" s="84">
        <v>0</v>
      </c>
      <c r="S59" s="83">
        <v>0</v>
      </c>
      <c r="T59" s="157">
        <v>0</v>
      </c>
      <c r="U59" s="83">
        <v>0</v>
      </c>
      <c r="V59" s="84">
        <v>0</v>
      </c>
      <c r="W59" s="198">
        <f t="shared" si="12"/>
        <v>0</v>
      </c>
      <c r="X59" s="83">
        <v>0</v>
      </c>
      <c r="Y59" s="83">
        <v>0</v>
      </c>
      <c r="Z59" s="83">
        <v>0</v>
      </c>
      <c r="AA59" s="83">
        <v>0</v>
      </c>
      <c r="AB59" s="83">
        <v>0</v>
      </c>
      <c r="AC59" s="83">
        <v>0</v>
      </c>
      <c r="AD59" s="83">
        <v>0</v>
      </c>
      <c r="AE59" s="198">
        <f t="shared" si="13"/>
        <v>0</v>
      </c>
      <c r="AF59" s="198">
        <f t="shared" si="14"/>
        <v>0</v>
      </c>
      <c r="AG59" s="83">
        <v>0</v>
      </c>
      <c r="AI59" s="222">
        <f t="shared" si="20"/>
        <v>0</v>
      </c>
      <c r="AJ59" s="227">
        <f t="shared" si="0"/>
        <v>0</v>
      </c>
      <c r="AK59" s="226">
        <f t="shared" si="1"/>
        <v>0.01</v>
      </c>
      <c r="AL59" s="227">
        <f t="shared" si="21"/>
        <v>0</v>
      </c>
      <c r="AM59" s="224">
        <f t="shared" si="15"/>
        <v>0.25</v>
      </c>
      <c r="AN59" s="227">
        <f t="shared" si="2"/>
        <v>0</v>
      </c>
      <c r="AO59" s="227">
        <f t="shared" si="22"/>
        <v>0</v>
      </c>
      <c r="AP59" s="222">
        <f t="shared" si="3"/>
        <v>0</v>
      </c>
      <c r="AQ59" s="227">
        <f t="shared" si="4"/>
        <v>0</v>
      </c>
      <c r="AV59" s="111" t="e">
        <f t="shared" si="16"/>
        <v>#DIV/0!</v>
      </c>
      <c r="AW59" s="111" t="e">
        <f t="shared" si="17"/>
        <v>#DIV/0!</v>
      </c>
    </row>
    <row r="60" spans="1:49" s="7" customFormat="1" ht="16.5" customHeight="1">
      <c r="A60" s="65">
        <f t="shared" si="5"/>
        <v>2061</v>
      </c>
      <c r="B60" s="154">
        <v>0</v>
      </c>
      <c r="C60" s="155">
        <v>0</v>
      </c>
      <c r="D60" s="154">
        <v>0</v>
      </c>
      <c r="E60" s="190">
        <f t="shared" si="6"/>
        <v>0</v>
      </c>
      <c r="F60" s="191">
        <f t="shared" si="7"/>
        <v>0</v>
      </c>
      <c r="G60" s="191" t="str">
        <f t="shared" si="8"/>
        <v/>
      </c>
      <c r="H60" s="191" t="str">
        <f t="shared" si="9"/>
        <v/>
      </c>
      <c r="I60" s="191">
        <f t="shared" si="10"/>
        <v>0</v>
      </c>
      <c r="J60" s="192" t="str">
        <f t="shared" si="11"/>
        <v/>
      </c>
      <c r="K60" s="85">
        <v>0</v>
      </c>
      <c r="L60" s="85">
        <v>0</v>
      </c>
      <c r="M60" s="193">
        <f t="shared" si="18"/>
        <v>0</v>
      </c>
      <c r="N60" s="85">
        <v>0</v>
      </c>
      <c r="O60" s="85">
        <v>0</v>
      </c>
      <c r="P60" s="86">
        <f t="shared" si="19"/>
        <v>0</v>
      </c>
      <c r="Q60" s="83">
        <v>0</v>
      </c>
      <c r="R60" s="84">
        <v>0</v>
      </c>
      <c r="S60" s="83">
        <v>0</v>
      </c>
      <c r="T60" s="157">
        <v>0</v>
      </c>
      <c r="U60" s="83">
        <v>0</v>
      </c>
      <c r="V60" s="84">
        <v>0</v>
      </c>
      <c r="W60" s="198">
        <f t="shared" si="12"/>
        <v>0</v>
      </c>
      <c r="X60" s="83">
        <v>0</v>
      </c>
      <c r="Y60" s="83">
        <v>0</v>
      </c>
      <c r="Z60" s="83">
        <v>0</v>
      </c>
      <c r="AA60" s="83">
        <v>0</v>
      </c>
      <c r="AB60" s="83">
        <v>0</v>
      </c>
      <c r="AC60" s="83">
        <v>0</v>
      </c>
      <c r="AD60" s="83">
        <v>0</v>
      </c>
      <c r="AE60" s="198">
        <f t="shared" si="13"/>
        <v>0</v>
      </c>
      <c r="AF60" s="198">
        <f t="shared" si="14"/>
        <v>0</v>
      </c>
      <c r="AG60" s="83">
        <v>0</v>
      </c>
      <c r="AI60" s="222">
        <f t="shared" si="20"/>
        <v>0</v>
      </c>
      <c r="AJ60" s="227">
        <f t="shared" si="0"/>
        <v>0</v>
      </c>
      <c r="AK60" s="226">
        <f t="shared" si="1"/>
        <v>0.01</v>
      </c>
      <c r="AL60" s="227">
        <f t="shared" si="21"/>
        <v>0</v>
      </c>
      <c r="AM60" s="224">
        <f t="shared" si="15"/>
        <v>0.25</v>
      </c>
      <c r="AN60" s="227">
        <f t="shared" si="2"/>
        <v>0</v>
      </c>
      <c r="AO60" s="227">
        <f t="shared" si="22"/>
        <v>0</v>
      </c>
      <c r="AP60" s="222">
        <f t="shared" si="3"/>
        <v>0</v>
      </c>
      <c r="AQ60" s="227">
        <f t="shared" si="4"/>
        <v>0</v>
      </c>
      <c r="AV60" s="111" t="e">
        <f t="shared" si="16"/>
        <v>#DIV/0!</v>
      </c>
      <c r="AW60" s="111" t="e">
        <f t="shared" si="17"/>
        <v>#DIV/0!</v>
      </c>
    </row>
    <row r="61" spans="1:49" s="7" customFormat="1" ht="16.5" customHeight="1">
      <c r="A61" s="65">
        <f t="shared" si="5"/>
        <v>2062</v>
      </c>
      <c r="B61" s="154">
        <v>0</v>
      </c>
      <c r="C61" s="155">
        <v>0</v>
      </c>
      <c r="D61" s="154">
        <v>0</v>
      </c>
      <c r="E61" s="190">
        <f t="shared" si="6"/>
        <v>0</v>
      </c>
      <c r="F61" s="191">
        <f t="shared" si="7"/>
        <v>0</v>
      </c>
      <c r="G61" s="191" t="str">
        <f t="shared" si="8"/>
        <v/>
      </c>
      <c r="H61" s="191" t="str">
        <f t="shared" si="9"/>
        <v/>
      </c>
      <c r="I61" s="191">
        <f t="shared" si="10"/>
        <v>0</v>
      </c>
      <c r="J61" s="192" t="str">
        <f t="shared" si="11"/>
        <v/>
      </c>
      <c r="K61" s="85">
        <v>0</v>
      </c>
      <c r="L61" s="85">
        <v>0</v>
      </c>
      <c r="M61" s="193">
        <f t="shared" si="18"/>
        <v>0</v>
      </c>
      <c r="N61" s="85">
        <v>0</v>
      </c>
      <c r="O61" s="85">
        <v>0</v>
      </c>
      <c r="P61" s="86">
        <f t="shared" si="19"/>
        <v>0</v>
      </c>
      <c r="Q61" s="83">
        <v>0</v>
      </c>
      <c r="R61" s="84">
        <v>0</v>
      </c>
      <c r="S61" s="83">
        <v>0</v>
      </c>
      <c r="T61" s="157">
        <v>0</v>
      </c>
      <c r="U61" s="83">
        <v>0</v>
      </c>
      <c r="V61" s="84">
        <v>0</v>
      </c>
      <c r="W61" s="198">
        <f t="shared" si="12"/>
        <v>0</v>
      </c>
      <c r="X61" s="83">
        <v>0</v>
      </c>
      <c r="Y61" s="83">
        <v>0</v>
      </c>
      <c r="Z61" s="83">
        <v>0</v>
      </c>
      <c r="AA61" s="83">
        <v>0</v>
      </c>
      <c r="AB61" s="83">
        <v>0</v>
      </c>
      <c r="AC61" s="83">
        <v>0</v>
      </c>
      <c r="AD61" s="83">
        <v>0</v>
      </c>
      <c r="AE61" s="198">
        <f t="shared" si="13"/>
        <v>0</v>
      </c>
      <c r="AF61" s="198">
        <f t="shared" si="14"/>
        <v>0</v>
      </c>
      <c r="AG61" s="83">
        <v>0</v>
      </c>
      <c r="AI61" s="222">
        <f t="shared" si="20"/>
        <v>0</v>
      </c>
      <c r="AJ61" s="227">
        <f t="shared" si="0"/>
        <v>0</v>
      </c>
      <c r="AK61" s="226">
        <f t="shared" si="1"/>
        <v>0.01</v>
      </c>
      <c r="AL61" s="227">
        <f t="shared" si="21"/>
        <v>0</v>
      </c>
      <c r="AM61" s="224">
        <f t="shared" si="15"/>
        <v>0.25</v>
      </c>
      <c r="AN61" s="227">
        <f t="shared" si="2"/>
        <v>0</v>
      </c>
      <c r="AO61" s="227">
        <f t="shared" si="22"/>
        <v>0</v>
      </c>
      <c r="AP61" s="222">
        <f t="shared" si="3"/>
        <v>0</v>
      </c>
      <c r="AQ61" s="227">
        <f t="shared" si="4"/>
        <v>0</v>
      </c>
      <c r="AV61" s="111" t="e">
        <f t="shared" si="16"/>
        <v>#DIV/0!</v>
      </c>
      <c r="AW61" s="111" t="e">
        <f t="shared" si="17"/>
        <v>#DIV/0!</v>
      </c>
    </row>
    <row r="62" spans="1:49" s="7" customFormat="1" ht="16.5" customHeight="1">
      <c r="A62" s="65">
        <f t="shared" si="5"/>
        <v>2063</v>
      </c>
      <c r="B62" s="154">
        <v>0</v>
      </c>
      <c r="C62" s="155">
        <v>0</v>
      </c>
      <c r="D62" s="154">
        <v>0</v>
      </c>
      <c r="E62" s="190">
        <f t="shared" si="6"/>
        <v>0</v>
      </c>
      <c r="F62" s="191">
        <f t="shared" si="7"/>
        <v>0</v>
      </c>
      <c r="G62" s="191" t="str">
        <f t="shared" si="8"/>
        <v/>
      </c>
      <c r="H62" s="191" t="str">
        <f t="shared" si="9"/>
        <v/>
      </c>
      <c r="I62" s="191">
        <f t="shared" si="10"/>
        <v>0</v>
      </c>
      <c r="J62" s="192" t="str">
        <f t="shared" si="11"/>
        <v/>
      </c>
      <c r="K62" s="85">
        <v>0</v>
      </c>
      <c r="L62" s="85">
        <v>0</v>
      </c>
      <c r="M62" s="193">
        <f t="shared" si="18"/>
        <v>0</v>
      </c>
      <c r="N62" s="85">
        <v>0</v>
      </c>
      <c r="O62" s="85">
        <v>0</v>
      </c>
      <c r="P62" s="86">
        <f t="shared" si="19"/>
        <v>0</v>
      </c>
      <c r="Q62" s="83">
        <v>0</v>
      </c>
      <c r="R62" s="84">
        <v>0</v>
      </c>
      <c r="S62" s="83">
        <v>0</v>
      </c>
      <c r="T62" s="157">
        <v>0</v>
      </c>
      <c r="U62" s="83">
        <v>0</v>
      </c>
      <c r="V62" s="84">
        <v>0</v>
      </c>
      <c r="W62" s="198">
        <f t="shared" si="12"/>
        <v>0</v>
      </c>
      <c r="X62" s="83">
        <v>0</v>
      </c>
      <c r="Y62" s="83">
        <v>0</v>
      </c>
      <c r="Z62" s="83">
        <v>0</v>
      </c>
      <c r="AA62" s="83">
        <v>0</v>
      </c>
      <c r="AB62" s="83">
        <v>0</v>
      </c>
      <c r="AC62" s="83">
        <v>0</v>
      </c>
      <c r="AD62" s="83">
        <v>0</v>
      </c>
      <c r="AE62" s="198">
        <f t="shared" si="13"/>
        <v>0</v>
      </c>
      <c r="AF62" s="198">
        <f t="shared" si="14"/>
        <v>0</v>
      </c>
      <c r="AG62" s="83">
        <v>0</v>
      </c>
      <c r="AI62" s="222">
        <f t="shared" si="20"/>
        <v>0</v>
      </c>
      <c r="AJ62" s="227">
        <f t="shared" si="0"/>
        <v>0</v>
      </c>
      <c r="AK62" s="226">
        <f t="shared" si="1"/>
        <v>0.01</v>
      </c>
      <c r="AL62" s="227">
        <f t="shared" si="21"/>
        <v>0</v>
      </c>
      <c r="AM62" s="224">
        <f t="shared" si="15"/>
        <v>0.25</v>
      </c>
      <c r="AN62" s="227">
        <f t="shared" si="2"/>
        <v>0</v>
      </c>
      <c r="AO62" s="227">
        <f t="shared" si="22"/>
        <v>0</v>
      </c>
      <c r="AP62" s="222">
        <f t="shared" si="3"/>
        <v>0</v>
      </c>
      <c r="AQ62" s="227">
        <f t="shared" si="4"/>
        <v>0</v>
      </c>
      <c r="AV62" s="111" t="e">
        <f t="shared" si="16"/>
        <v>#DIV/0!</v>
      </c>
      <c r="AW62" s="111" t="e">
        <f t="shared" si="17"/>
        <v>#DIV/0!</v>
      </c>
    </row>
    <row r="63" spans="1:49" s="7" customFormat="1" ht="16.5" customHeight="1">
      <c r="A63" s="65">
        <f t="shared" si="5"/>
        <v>2064</v>
      </c>
      <c r="B63" s="154">
        <v>0</v>
      </c>
      <c r="C63" s="155">
        <v>0</v>
      </c>
      <c r="D63" s="154">
        <v>0</v>
      </c>
      <c r="E63" s="190">
        <f t="shared" si="6"/>
        <v>0</v>
      </c>
      <c r="F63" s="191">
        <f t="shared" si="7"/>
        <v>0</v>
      </c>
      <c r="G63" s="191" t="str">
        <f t="shared" si="8"/>
        <v/>
      </c>
      <c r="H63" s="191" t="str">
        <f t="shared" si="9"/>
        <v/>
      </c>
      <c r="I63" s="191">
        <f t="shared" si="10"/>
        <v>0</v>
      </c>
      <c r="J63" s="192" t="str">
        <f t="shared" si="11"/>
        <v/>
      </c>
      <c r="K63" s="85">
        <v>0</v>
      </c>
      <c r="L63" s="85">
        <v>0</v>
      </c>
      <c r="M63" s="193">
        <f t="shared" si="18"/>
        <v>0</v>
      </c>
      <c r="N63" s="85">
        <v>0</v>
      </c>
      <c r="O63" s="85">
        <v>0</v>
      </c>
      <c r="P63" s="86">
        <f t="shared" si="19"/>
        <v>0</v>
      </c>
      <c r="Q63" s="83">
        <v>0</v>
      </c>
      <c r="R63" s="84">
        <v>0</v>
      </c>
      <c r="S63" s="83">
        <v>0</v>
      </c>
      <c r="T63" s="157">
        <v>0</v>
      </c>
      <c r="U63" s="83">
        <v>0</v>
      </c>
      <c r="V63" s="84">
        <v>0</v>
      </c>
      <c r="W63" s="198">
        <f t="shared" si="12"/>
        <v>0</v>
      </c>
      <c r="X63" s="83">
        <v>0</v>
      </c>
      <c r="Y63" s="83">
        <v>0</v>
      </c>
      <c r="Z63" s="83">
        <v>0</v>
      </c>
      <c r="AA63" s="83">
        <v>0</v>
      </c>
      <c r="AB63" s="83">
        <v>0</v>
      </c>
      <c r="AC63" s="83">
        <v>0</v>
      </c>
      <c r="AD63" s="83">
        <v>0</v>
      </c>
      <c r="AE63" s="198">
        <f t="shared" si="13"/>
        <v>0</v>
      </c>
      <c r="AF63" s="198">
        <f t="shared" si="14"/>
        <v>0</v>
      </c>
      <c r="AG63" s="83">
        <v>0</v>
      </c>
      <c r="AI63" s="222">
        <f t="shared" si="20"/>
        <v>0</v>
      </c>
      <c r="AJ63" s="227">
        <f t="shared" si="0"/>
        <v>0</v>
      </c>
      <c r="AK63" s="226">
        <f t="shared" si="1"/>
        <v>0.01</v>
      </c>
      <c r="AL63" s="227">
        <f t="shared" si="21"/>
        <v>0</v>
      </c>
      <c r="AM63" s="224">
        <f t="shared" si="15"/>
        <v>0.25</v>
      </c>
      <c r="AN63" s="227">
        <f t="shared" si="2"/>
        <v>0</v>
      </c>
      <c r="AO63" s="227">
        <f t="shared" si="22"/>
        <v>0</v>
      </c>
      <c r="AP63" s="222">
        <f t="shared" si="3"/>
        <v>0</v>
      </c>
      <c r="AQ63" s="227">
        <f t="shared" si="4"/>
        <v>0</v>
      </c>
      <c r="AV63" s="111" t="e">
        <f t="shared" si="16"/>
        <v>#DIV/0!</v>
      </c>
      <c r="AW63" s="111" t="e">
        <f t="shared" si="17"/>
        <v>#DIV/0!</v>
      </c>
    </row>
    <row r="64" spans="1:49" s="7" customFormat="1" ht="16.5" customHeight="1">
      <c r="A64" s="65">
        <f t="shared" si="5"/>
        <v>2065</v>
      </c>
      <c r="B64" s="154">
        <v>0</v>
      </c>
      <c r="C64" s="155">
        <v>0</v>
      </c>
      <c r="D64" s="154">
        <v>0</v>
      </c>
      <c r="E64" s="190">
        <f t="shared" si="6"/>
        <v>0</v>
      </c>
      <c r="F64" s="191">
        <f t="shared" si="7"/>
        <v>0</v>
      </c>
      <c r="G64" s="191" t="str">
        <f t="shared" si="8"/>
        <v/>
      </c>
      <c r="H64" s="191" t="str">
        <f t="shared" si="9"/>
        <v/>
      </c>
      <c r="I64" s="191">
        <f t="shared" si="10"/>
        <v>0</v>
      </c>
      <c r="J64" s="192" t="str">
        <f t="shared" si="11"/>
        <v/>
      </c>
      <c r="K64" s="85">
        <v>0</v>
      </c>
      <c r="L64" s="85">
        <v>0</v>
      </c>
      <c r="M64" s="193">
        <f t="shared" si="18"/>
        <v>0</v>
      </c>
      <c r="N64" s="85">
        <v>0</v>
      </c>
      <c r="O64" s="85">
        <v>0</v>
      </c>
      <c r="P64" s="86">
        <f t="shared" si="19"/>
        <v>0</v>
      </c>
      <c r="Q64" s="83">
        <v>0</v>
      </c>
      <c r="R64" s="84">
        <v>0</v>
      </c>
      <c r="S64" s="83">
        <v>0</v>
      </c>
      <c r="T64" s="157">
        <v>0</v>
      </c>
      <c r="U64" s="83">
        <v>0</v>
      </c>
      <c r="V64" s="84">
        <v>0</v>
      </c>
      <c r="W64" s="198">
        <f t="shared" si="12"/>
        <v>0</v>
      </c>
      <c r="X64" s="83">
        <v>0</v>
      </c>
      <c r="Y64" s="83">
        <v>0</v>
      </c>
      <c r="Z64" s="83">
        <v>0</v>
      </c>
      <c r="AA64" s="83">
        <v>0</v>
      </c>
      <c r="AB64" s="83">
        <v>0</v>
      </c>
      <c r="AC64" s="83">
        <v>0</v>
      </c>
      <c r="AD64" s="83">
        <v>0</v>
      </c>
      <c r="AE64" s="198">
        <f t="shared" si="13"/>
        <v>0</v>
      </c>
      <c r="AF64" s="198">
        <f t="shared" si="14"/>
        <v>0</v>
      </c>
      <c r="AG64" s="83">
        <v>0</v>
      </c>
      <c r="AI64" s="222">
        <f t="shared" si="20"/>
        <v>0</v>
      </c>
      <c r="AJ64" s="227">
        <f t="shared" si="0"/>
        <v>0</v>
      </c>
      <c r="AK64" s="226">
        <f t="shared" si="1"/>
        <v>0.01</v>
      </c>
      <c r="AL64" s="227">
        <f t="shared" si="21"/>
        <v>0</v>
      </c>
      <c r="AM64" s="224">
        <f t="shared" si="15"/>
        <v>0.25</v>
      </c>
      <c r="AN64" s="227">
        <f t="shared" si="2"/>
        <v>0</v>
      </c>
      <c r="AO64" s="227">
        <f t="shared" si="22"/>
        <v>0</v>
      </c>
      <c r="AP64" s="222">
        <f t="shared" si="3"/>
        <v>0</v>
      </c>
      <c r="AQ64" s="227">
        <f t="shared" si="4"/>
        <v>0</v>
      </c>
      <c r="AV64" s="111" t="e">
        <f t="shared" si="16"/>
        <v>#DIV/0!</v>
      </c>
      <c r="AW64" s="111" t="e">
        <f t="shared" si="17"/>
        <v>#DIV/0!</v>
      </c>
    </row>
    <row r="65" spans="1:49" s="7" customFormat="1" ht="16.5" customHeight="1">
      <c r="A65" s="65">
        <f t="shared" si="5"/>
        <v>2066</v>
      </c>
      <c r="B65" s="154">
        <v>0</v>
      </c>
      <c r="C65" s="155">
        <v>0</v>
      </c>
      <c r="D65" s="154">
        <v>0</v>
      </c>
      <c r="E65" s="190">
        <f t="shared" si="6"/>
        <v>0</v>
      </c>
      <c r="F65" s="191">
        <f t="shared" si="7"/>
        <v>0</v>
      </c>
      <c r="G65" s="191" t="str">
        <f t="shared" si="8"/>
        <v/>
      </c>
      <c r="H65" s="191" t="str">
        <f t="shared" si="9"/>
        <v/>
      </c>
      <c r="I65" s="191">
        <f t="shared" si="10"/>
        <v>0</v>
      </c>
      <c r="J65" s="192" t="str">
        <f t="shared" si="11"/>
        <v/>
      </c>
      <c r="K65" s="85">
        <v>0</v>
      </c>
      <c r="L65" s="85">
        <v>0</v>
      </c>
      <c r="M65" s="193">
        <f t="shared" si="18"/>
        <v>0</v>
      </c>
      <c r="N65" s="85">
        <v>0</v>
      </c>
      <c r="O65" s="85">
        <v>0</v>
      </c>
      <c r="P65" s="86">
        <f t="shared" si="19"/>
        <v>0</v>
      </c>
      <c r="Q65" s="83">
        <v>0</v>
      </c>
      <c r="R65" s="84">
        <v>0</v>
      </c>
      <c r="S65" s="83">
        <v>0</v>
      </c>
      <c r="T65" s="157">
        <v>0</v>
      </c>
      <c r="U65" s="83">
        <v>0</v>
      </c>
      <c r="V65" s="84">
        <v>0</v>
      </c>
      <c r="W65" s="198">
        <f t="shared" si="12"/>
        <v>0</v>
      </c>
      <c r="X65" s="83">
        <v>0</v>
      </c>
      <c r="Y65" s="83">
        <v>0</v>
      </c>
      <c r="Z65" s="83">
        <v>0</v>
      </c>
      <c r="AA65" s="83">
        <v>0</v>
      </c>
      <c r="AB65" s="83">
        <v>0</v>
      </c>
      <c r="AC65" s="83">
        <v>0</v>
      </c>
      <c r="AD65" s="83">
        <v>0</v>
      </c>
      <c r="AE65" s="198">
        <f t="shared" si="13"/>
        <v>0</v>
      </c>
      <c r="AF65" s="198">
        <f t="shared" si="14"/>
        <v>0</v>
      </c>
      <c r="AG65" s="83">
        <v>0</v>
      </c>
      <c r="AI65" s="222">
        <f t="shared" si="20"/>
        <v>0</v>
      </c>
      <c r="AJ65" s="227">
        <f t="shared" si="0"/>
        <v>0</v>
      </c>
      <c r="AK65" s="226">
        <f t="shared" si="1"/>
        <v>0.01</v>
      </c>
      <c r="AL65" s="227">
        <f t="shared" si="21"/>
        <v>0</v>
      </c>
      <c r="AM65" s="224">
        <f t="shared" si="15"/>
        <v>0.25</v>
      </c>
      <c r="AN65" s="227">
        <f t="shared" si="2"/>
        <v>0</v>
      </c>
      <c r="AO65" s="227">
        <f t="shared" si="22"/>
        <v>0</v>
      </c>
      <c r="AP65" s="222">
        <f t="shared" si="3"/>
        <v>0</v>
      </c>
      <c r="AQ65" s="227">
        <f t="shared" si="4"/>
        <v>0</v>
      </c>
      <c r="AV65" s="111" t="e">
        <f t="shared" si="16"/>
        <v>#DIV/0!</v>
      </c>
      <c r="AW65" s="111" t="e">
        <f t="shared" si="17"/>
        <v>#DIV/0!</v>
      </c>
    </row>
    <row r="66" spans="1:49" s="7" customFormat="1" ht="16.5" customHeight="1">
      <c r="A66" s="65">
        <f t="shared" si="5"/>
        <v>2067</v>
      </c>
      <c r="B66" s="154">
        <v>0</v>
      </c>
      <c r="C66" s="155">
        <v>0</v>
      </c>
      <c r="D66" s="154">
        <v>0</v>
      </c>
      <c r="E66" s="190">
        <f t="shared" si="6"/>
        <v>0</v>
      </c>
      <c r="F66" s="191">
        <f t="shared" si="7"/>
        <v>0</v>
      </c>
      <c r="G66" s="191" t="str">
        <f t="shared" si="8"/>
        <v/>
      </c>
      <c r="H66" s="191" t="str">
        <f t="shared" si="9"/>
        <v/>
      </c>
      <c r="I66" s="191">
        <f t="shared" si="10"/>
        <v>0</v>
      </c>
      <c r="J66" s="192" t="str">
        <f t="shared" si="11"/>
        <v/>
      </c>
      <c r="K66" s="85">
        <v>0</v>
      </c>
      <c r="L66" s="85">
        <v>0</v>
      </c>
      <c r="M66" s="193">
        <f t="shared" si="18"/>
        <v>0</v>
      </c>
      <c r="N66" s="85">
        <v>0</v>
      </c>
      <c r="O66" s="85">
        <v>0</v>
      </c>
      <c r="P66" s="86">
        <f t="shared" si="19"/>
        <v>0</v>
      </c>
      <c r="Q66" s="83">
        <v>0</v>
      </c>
      <c r="R66" s="84">
        <v>0</v>
      </c>
      <c r="S66" s="83">
        <v>0</v>
      </c>
      <c r="T66" s="157">
        <v>0</v>
      </c>
      <c r="U66" s="83">
        <v>0</v>
      </c>
      <c r="V66" s="84">
        <v>0</v>
      </c>
      <c r="W66" s="198">
        <f t="shared" si="12"/>
        <v>0</v>
      </c>
      <c r="X66" s="83">
        <v>0</v>
      </c>
      <c r="Y66" s="83">
        <v>0</v>
      </c>
      <c r="Z66" s="83">
        <v>0</v>
      </c>
      <c r="AA66" s="83">
        <v>0</v>
      </c>
      <c r="AB66" s="83">
        <v>0</v>
      </c>
      <c r="AC66" s="83">
        <v>0</v>
      </c>
      <c r="AD66" s="83">
        <v>0</v>
      </c>
      <c r="AE66" s="198">
        <f t="shared" si="13"/>
        <v>0</v>
      </c>
      <c r="AF66" s="198">
        <f t="shared" si="14"/>
        <v>0</v>
      </c>
      <c r="AG66" s="83">
        <v>0</v>
      </c>
      <c r="AI66" s="222">
        <f t="shared" si="20"/>
        <v>0</v>
      </c>
      <c r="AJ66" s="227">
        <f t="shared" si="0"/>
        <v>0</v>
      </c>
      <c r="AK66" s="226">
        <f t="shared" si="1"/>
        <v>0.01</v>
      </c>
      <c r="AL66" s="227">
        <f t="shared" si="21"/>
        <v>0</v>
      </c>
      <c r="AM66" s="224">
        <f t="shared" si="15"/>
        <v>0.25</v>
      </c>
      <c r="AN66" s="227">
        <f t="shared" si="2"/>
        <v>0</v>
      </c>
      <c r="AO66" s="227">
        <f t="shared" si="22"/>
        <v>0</v>
      </c>
      <c r="AP66" s="222">
        <f t="shared" si="3"/>
        <v>0</v>
      </c>
      <c r="AQ66" s="227">
        <f t="shared" si="4"/>
        <v>0</v>
      </c>
      <c r="AV66" s="111" t="e">
        <f t="shared" si="16"/>
        <v>#DIV/0!</v>
      </c>
      <c r="AW66" s="111" t="e">
        <f t="shared" si="17"/>
        <v>#DIV/0!</v>
      </c>
    </row>
    <row r="67" spans="1:49" s="7" customFormat="1" ht="16.5" customHeight="1">
      <c r="A67" s="65">
        <f t="shared" si="5"/>
        <v>2068</v>
      </c>
      <c r="B67" s="154">
        <v>0</v>
      </c>
      <c r="C67" s="155">
        <v>0</v>
      </c>
      <c r="D67" s="154">
        <v>0</v>
      </c>
      <c r="E67" s="190">
        <f t="shared" si="6"/>
        <v>0</v>
      </c>
      <c r="F67" s="191">
        <f t="shared" si="7"/>
        <v>0</v>
      </c>
      <c r="G67" s="191" t="str">
        <f t="shared" si="8"/>
        <v/>
      </c>
      <c r="H67" s="191" t="str">
        <f t="shared" si="9"/>
        <v/>
      </c>
      <c r="I67" s="191">
        <f t="shared" si="10"/>
        <v>0</v>
      </c>
      <c r="J67" s="192" t="str">
        <f t="shared" si="11"/>
        <v/>
      </c>
      <c r="K67" s="85">
        <v>0</v>
      </c>
      <c r="L67" s="85">
        <v>0</v>
      </c>
      <c r="M67" s="193">
        <f t="shared" si="18"/>
        <v>0</v>
      </c>
      <c r="N67" s="85">
        <v>0</v>
      </c>
      <c r="O67" s="85">
        <v>0</v>
      </c>
      <c r="P67" s="86">
        <f t="shared" si="19"/>
        <v>0</v>
      </c>
      <c r="Q67" s="83">
        <v>0</v>
      </c>
      <c r="R67" s="84">
        <v>0</v>
      </c>
      <c r="S67" s="83">
        <v>0</v>
      </c>
      <c r="T67" s="157">
        <v>0</v>
      </c>
      <c r="U67" s="83">
        <v>0</v>
      </c>
      <c r="V67" s="84">
        <v>0</v>
      </c>
      <c r="W67" s="198">
        <f t="shared" si="12"/>
        <v>0</v>
      </c>
      <c r="X67" s="83">
        <v>0</v>
      </c>
      <c r="Y67" s="83">
        <v>0</v>
      </c>
      <c r="Z67" s="83">
        <v>0</v>
      </c>
      <c r="AA67" s="83">
        <v>0</v>
      </c>
      <c r="AB67" s="83">
        <v>0</v>
      </c>
      <c r="AC67" s="83">
        <v>0</v>
      </c>
      <c r="AD67" s="83">
        <v>0</v>
      </c>
      <c r="AE67" s="198">
        <f t="shared" si="13"/>
        <v>0</v>
      </c>
      <c r="AF67" s="198">
        <f t="shared" si="14"/>
        <v>0</v>
      </c>
      <c r="AG67" s="83">
        <v>0</v>
      </c>
      <c r="AI67" s="222">
        <f t="shared" si="20"/>
        <v>0</v>
      </c>
      <c r="AJ67" s="227">
        <f t="shared" si="0"/>
        <v>0</v>
      </c>
      <c r="AK67" s="226">
        <f t="shared" si="1"/>
        <v>0.01</v>
      </c>
      <c r="AL67" s="227">
        <f t="shared" si="21"/>
        <v>0</v>
      </c>
      <c r="AM67" s="224">
        <f t="shared" si="15"/>
        <v>0.25</v>
      </c>
      <c r="AN67" s="227">
        <f t="shared" si="2"/>
        <v>0</v>
      </c>
      <c r="AO67" s="227">
        <f t="shared" si="22"/>
        <v>0</v>
      </c>
      <c r="AP67" s="222">
        <f t="shared" si="3"/>
        <v>0</v>
      </c>
      <c r="AQ67" s="227">
        <f t="shared" si="4"/>
        <v>0</v>
      </c>
      <c r="AV67" s="111" t="e">
        <f t="shared" si="16"/>
        <v>#DIV/0!</v>
      </c>
      <c r="AW67" s="111" t="e">
        <f t="shared" si="17"/>
        <v>#DIV/0!</v>
      </c>
    </row>
    <row r="68" spans="1:49" s="7" customFormat="1" ht="16.5" customHeight="1">
      <c r="A68" s="65">
        <f t="shared" si="5"/>
        <v>2069</v>
      </c>
      <c r="B68" s="154">
        <v>0</v>
      </c>
      <c r="C68" s="155">
        <v>0</v>
      </c>
      <c r="D68" s="154">
        <v>0</v>
      </c>
      <c r="E68" s="190">
        <f t="shared" si="6"/>
        <v>0</v>
      </c>
      <c r="F68" s="191">
        <f t="shared" si="7"/>
        <v>0</v>
      </c>
      <c r="G68" s="191" t="str">
        <f t="shared" si="8"/>
        <v/>
      </c>
      <c r="H68" s="191" t="str">
        <f t="shared" si="9"/>
        <v/>
      </c>
      <c r="I68" s="191">
        <f t="shared" si="10"/>
        <v>0</v>
      </c>
      <c r="J68" s="192" t="str">
        <f t="shared" si="11"/>
        <v/>
      </c>
      <c r="K68" s="85">
        <v>0</v>
      </c>
      <c r="L68" s="85">
        <v>0</v>
      </c>
      <c r="M68" s="193">
        <f t="shared" si="18"/>
        <v>0</v>
      </c>
      <c r="N68" s="85">
        <v>0</v>
      </c>
      <c r="O68" s="85">
        <v>0</v>
      </c>
      <c r="P68" s="86">
        <f t="shared" si="19"/>
        <v>0</v>
      </c>
      <c r="Q68" s="83">
        <v>0</v>
      </c>
      <c r="R68" s="84">
        <v>0</v>
      </c>
      <c r="S68" s="83">
        <v>0</v>
      </c>
      <c r="T68" s="157">
        <v>0</v>
      </c>
      <c r="U68" s="83">
        <v>0</v>
      </c>
      <c r="V68" s="84">
        <v>0</v>
      </c>
      <c r="W68" s="198">
        <f t="shared" si="12"/>
        <v>0</v>
      </c>
      <c r="X68" s="83">
        <v>0</v>
      </c>
      <c r="Y68" s="83">
        <v>0</v>
      </c>
      <c r="Z68" s="83">
        <v>0</v>
      </c>
      <c r="AA68" s="83">
        <v>0</v>
      </c>
      <c r="AB68" s="83">
        <v>0</v>
      </c>
      <c r="AC68" s="83">
        <v>0</v>
      </c>
      <c r="AD68" s="83">
        <v>0</v>
      </c>
      <c r="AE68" s="198">
        <f t="shared" si="13"/>
        <v>0</v>
      </c>
      <c r="AF68" s="198">
        <f t="shared" si="14"/>
        <v>0</v>
      </c>
      <c r="AG68" s="83">
        <v>0</v>
      </c>
      <c r="AI68" s="222">
        <f t="shared" si="20"/>
        <v>0</v>
      </c>
      <c r="AJ68" s="227">
        <f t="shared" si="0"/>
        <v>0</v>
      </c>
      <c r="AK68" s="226">
        <f t="shared" si="1"/>
        <v>0.01</v>
      </c>
      <c r="AL68" s="227">
        <f t="shared" si="21"/>
        <v>0</v>
      </c>
      <c r="AM68" s="224">
        <f t="shared" si="15"/>
        <v>0.25</v>
      </c>
      <c r="AN68" s="227">
        <f t="shared" si="2"/>
        <v>0</v>
      </c>
      <c r="AO68" s="227">
        <f t="shared" si="22"/>
        <v>0</v>
      </c>
      <c r="AP68" s="222">
        <f t="shared" si="3"/>
        <v>0</v>
      </c>
      <c r="AQ68" s="227">
        <f t="shared" si="4"/>
        <v>0</v>
      </c>
      <c r="AV68" s="111" t="e">
        <f t="shared" si="16"/>
        <v>#DIV/0!</v>
      </c>
      <c r="AW68" s="111" t="e">
        <f t="shared" si="17"/>
        <v>#DIV/0!</v>
      </c>
    </row>
    <row r="69" spans="1:49" s="7" customFormat="1" ht="16.5" customHeight="1">
      <c r="A69" s="65">
        <f t="shared" si="5"/>
        <v>2070</v>
      </c>
      <c r="B69" s="154">
        <v>0</v>
      </c>
      <c r="C69" s="155">
        <v>0</v>
      </c>
      <c r="D69" s="154">
        <v>0</v>
      </c>
      <c r="E69" s="190">
        <f t="shared" si="6"/>
        <v>0</v>
      </c>
      <c r="F69" s="191">
        <f t="shared" si="7"/>
        <v>0</v>
      </c>
      <c r="G69" s="191" t="str">
        <f t="shared" si="8"/>
        <v/>
      </c>
      <c r="H69" s="191" t="str">
        <f t="shared" si="9"/>
        <v/>
      </c>
      <c r="I69" s="191">
        <f t="shared" si="10"/>
        <v>0</v>
      </c>
      <c r="J69" s="192" t="str">
        <f t="shared" si="11"/>
        <v/>
      </c>
      <c r="K69" s="85">
        <v>0</v>
      </c>
      <c r="L69" s="85">
        <v>0</v>
      </c>
      <c r="M69" s="193">
        <f t="shared" si="18"/>
        <v>0</v>
      </c>
      <c r="N69" s="85">
        <v>0</v>
      </c>
      <c r="O69" s="85">
        <v>0</v>
      </c>
      <c r="P69" s="86">
        <f t="shared" si="19"/>
        <v>0</v>
      </c>
      <c r="Q69" s="83">
        <v>0</v>
      </c>
      <c r="R69" s="84">
        <v>0</v>
      </c>
      <c r="S69" s="83">
        <v>0</v>
      </c>
      <c r="T69" s="157">
        <v>0</v>
      </c>
      <c r="U69" s="83">
        <v>0</v>
      </c>
      <c r="V69" s="84">
        <v>0</v>
      </c>
      <c r="W69" s="198">
        <f t="shared" si="12"/>
        <v>0</v>
      </c>
      <c r="X69" s="83">
        <v>0</v>
      </c>
      <c r="Y69" s="83">
        <v>0</v>
      </c>
      <c r="Z69" s="83">
        <v>0</v>
      </c>
      <c r="AA69" s="83">
        <v>0</v>
      </c>
      <c r="AB69" s="83">
        <v>0</v>
      </c>
      <c r="AC69" s="83">
        <v>0</v>
      </c>
      <c r="AD69" s="83">
        <v>0</v>
      </c>
      <c r="AE69" s="198">
        <f t="shared" si="13"/>
        <v>0</v>
      </c>
      <c r="AF69" s="198">
        <f t="shared" si="14"/>
        <v>0</v>
      </c>
      <c r="AG69" s="83">
        <v>0</v>
      </c>
      <c r="AI69" s="222">
        <f t="shared" si="20"/>
        <v>0</v>
      </c>
      <c r="AJ69" s="227">
        <f t="shared" si="0"/>
        <v>0</v>
      </c>
      <c r="AK69" s="226">
        <f t="shared" si="1"/>
        <v>0.01</v>
      </c>
      <c r="AL69" s="227">
        <f t="shared" si="21"/>
        <v>0</v>
      </c>
      <c r="AM69" s="224">
        <f t="shared" si="15"/>
        <v>0.25</v>
      </c>
      <c r="AN69" s="227">
        <f t="shared" si="2"/>
        <v>0</v>
      </c>
      <c r="AO69" s="227">
        <f t="shared" si="22"/>
        <v>0</v>
      </c>
      <c r="AP69" s="222">
        <f t="shared" si="3"/>
        <v>0</v>
      </c>
      <c r="AQ69" s="227">
        <f t="shared" si="4"/>
        <v>0</v>
      </c>
      <c r="AV69" s="111" t="e">
        <f t="shared" si="16"/>
        <v>#DIV/0!</v>
      </c>
      <c r="AW69" s="111" t="e">
        <f t="shared" si="17"/>
        <v>#DIV/0!</v>
      </c>
    </row>
    <row r="70" spans="1:49" s="7" customFormat="1" ht="16.5" customHeight="1">
      <c r="A70" s="65">
        <f t="shared" si="5"/>
        <v>2071</v>
      </c>
      <c r="B70" s="154">
        <v>0</v>
      </c>
      <c r="C70" s="155">
        <v>0</v>
      </c>
      <c r="D70" s="154">
        <v>0</v>
      </c>
      <c r="E70" s="190">
        <f t="shared" si="6"/>
        <v>0</v>
      </c>
      <c r="F70" s="191">
        <f t="shared" si="7"/>
        <v>0</v>
      </c>
      <c r="G70" s="191" t="str">
        <f t="shared" si="8"/>
        <v/>
      </c>
      <c r="H70" s="191" t="str">
        <f t="shared" si="9"/>
        <v/>
      </c>
      <c r="I70" s="191">
        <f t="shared" si="10"/>
        <v>0</v>
      </c>
      <c r="J70" s="192" t="str">
        <f t="shared" si="11"/>
        <v/>
      </c>
      <c r="K70" s="85">
        <v>0</v>
      </c>
      <c r="L70" s="85">
        <v>0</v>
      </c>
      <c r="M70" s="193">
        <f t="shared" si="18"/>
        <v>0</v>
      </c>
      <c r="N70" s="85">
        <v>0</v>
      </c>
      <c r="O70" s="85">
        <v>0</v>
      </c>
      <c r="P70" s="86">
        <f t="shared" si="19"/>
        <v>0</v>
      </c>
      <c r="Q70" s="83">
        <v>0</v>
      </c>
      <c r="R70" s="84">
        <v>0</v>
      </c>
      <c r="S70" s="83">
        <v>0</v>
      </c>
      <c r="T70" s="157">
        <v>0</v>
      </c>
      <c r="U70" s="83">
        <v>0</v>
      </c>
      <c r="V70" s="84">
        <v>0</v>
      </c>
      <c r="W70" s="198">
        <f t="shared" si="12"/>
        <v>0</v>
      </c>
      <c r="X70" s="83">
        <v>0</v>
      </c>
      <c r="Y70" s="83">
        <v>0</v>
      </c>
      <c r="Z70" s="83">
        <v>0</v>
      </c>
      <c r="AA70" s="83">
        <v>0</v>
      </c>
      <c r="AB70" s="83">
        <v>0</v>
      </c>
      <c r="AC70" s="83">
        <v>0</v>
      </c>
      <c r="AD70" s="83">
        <v>0</v>
      </c>
      <c r="AE70" s="198">
        <f t="shared" si="13"/>
        <v>0</v>
      </c>
      <c r="AF70" s="198">
        <f t="shared" si="14"/>
        <v>0</v>
      </c>
      <c r="AG70" s="83">
        <v>0</v>
      </c>
      <c r="AI70" s="222">
        <f t="shared" si="20"/>
        <v>0</v>
      </c>
      <c r="AJ70" s="227">
        <f t="shared" si="0"/>
        <v>0</v>
      </c>
      <c r="AK70" s="226">
        <f t="shared" si="1"/>
        <v>0.01</v>
      </c>
      <c r="AL70" s="227">
        <f t="shared" si="21"/>
        <v>0</v>
      </c>
      <c r="AM70" s="224">
        <f t="shared" si="15"/>
        <v>0.25</v>
      </c>
      <c r="AN70" s="227">
        <f t="shared" si="2"/>
        <v>0</v>
      </c>
      <c r="AO70" s="227">
        <f t="shared" si="22"/>
        <v>0</v>
      </c>
      <c r="AP70" s="222">
        <f t="shared" si="3"/>
        <v>0</v>
      </c>
      <c r="AQ70" s="227">
        <f t="shared" si="4"/>
        <v>0</v>
      </c>
      <c r="AV70" s="111" t="e">
        <f t="shared" si="16"/>
        <v>#DIV/0!</v>
      </c>
      <c r="AW70" s="111" t="e">
        <f t="shared" si="17"/>
        <v>#DIV/0!</v>
      </c>
    </row>
    <row r="71" spans="1:49" s="7" customFormat="1" ht="16.5" customHeight="1">
      <c r="A71" s="65">
        <f t="shared" si="5"/>
        <v>2072</v>
      </c>
      <c r="B71" s="154">
        <v>0</v>
      </c>
      <c r="C71" s="155">
        <v>0</v>
      </c>
      <c r="D71" s="154">
        <v>0</v>
      </c>
      <c r="E71" s="190">
        <f t="shared" si="6"/>
        <v>0</v>
      </c>
      <c r="F71" s="191">
        <f t="shared" si="7"/>
        <v>0</v>
      </c>
      <c r="G71" s="191" t="str">
        <f t="shared" si="8"/>
        <v/>
      </c>
      <c r="H71" s="191" t="str">
        <f t="shared" si="9"/>
        <v/>
      </c>
      <c r="I71" s="191">
        <f t="shared" si="10"/>
        <v>0</v>
      </c>
      <c r="J71" s="192" t="str">
        <f t="shared" si="11"/>
        <v/>
      </c>
      <c r="K71" s="89">
        <v>0</v>
      </c>
      <c r="L71" s="85">
        <v>0</v>
      </c>
      <c r="M71" s="193">
        <f t="shared" si="18"/>
        <v>0</v>
      </c>
      <c r="N71" s="89">
        <v>0</v>
      </c>
      <c r="O71" s="85">
        <v>0</v>
      </c>
      <c r="P71" s="86">
        <f t="shared" si="19"/>
        <v>0</v>
      </c>
      <c r="Q71" s="83">
        <v>0</v>
      </c>
      <c r="R71" s="84">
        <v>0</v>
      </c>
      <c r="S71" s="83">
        <v>0</v>
      </c>
      <c r="T71" s="157">
        <v>0</v>
      </c>
      <c r="U71" s="83">
        <v>0</v>
      </c>
      <c r="V71" s="84">
        <v>0</v>
      </c>
      <c r="W71" s="198">
        <f t="shared" si="12"/>
        <v>0</v>
      </c>
      <c r="X71" s="83">
        <v>0</v>
      </c>
      <c r="Y71" s="83">
        <v>0</v>
      </c>
      <c r="Z71" s="83">
        <v>0</v>
      </c>
      <c r="AA71" s="83">
        <v>0</v>
      </c>
      <c r="AB71" s="83">
        <v>0</v>
      </c>
      <c r="AC71" s="83">
        <v>0</v>
      </c>
      <c r="AD71" s="83">
        <v>0</v>
      </c>
      <c r="AE71" s="198">
        <f t="shared" si="13"/>
        <v>0</v>
      </c>
      <c r="AF71" s="198">
        <f t="shared" si="14"/>
        <v>0</v>
      </c>
      <c r="AG71" s="83">
        <v>0</v>
      </c>
      <c r="AI71" s="222">
        <f t="shared" si="20"/>
        <v>0</v>
      </c>
      <c r="AJ71" s="227">
        <f t="shared" si="0"/>
        <v>0</v>
      </c>
      <c r="AK71" s="226">
        <f t="shared" si="1"/>
        <v>0.01</v>
      </c>
      <c r="AL71" s="227">
        <f t="shared" si="21"/>
        <v>0</v>
      </c>
      <c r="AM71" s="224">
        <f t="shared" si="15"/>
        <v>0.25</v>
      </c>
      <c r="AN71" s="227">
        <f t="shared" si="2"/>
        <v>0</v>
      </c>
      <c r="AO71" s="227">
        <f t="shared" si="22"/>
        <v>0</v>
      </c>
      <c r="AP71" s="222">
        <f t="shared" si="3"/>
        <v>0</v>
      </c>
      <c r="AQ71" s="227">
        <f t="shared" si="4"/>
        <v>0</v>
      </c>
      <c r="AV71" s="111" t="e">
        <f t="shared" si="16"/>
        <v>#DIV/0!</v>
      </c>
      <c r="AW71" s="111" t="e">
        <f t="shared" si="17"/>
        <v>#DIV/0!</v>
      </c>
    </row>
    <row r="72" spans="1:49" s="7" customFormat="1" ht="16.5" customHeight="1">
      <c r="A72" s="65">
        <f t="shared" si="5"/>
        <v>2073</v>
      </c>
      <c r="B72" s="154">
        <v>0</v>
      </c>
      <c r="C72" s="155">
        <v>0</v>
      </c>
      <c r="D72" s="154">
        <v>0</v>
      </c>
      <c r="E72" s="190">
        <f t="shared" si="6"/>
        <v>0</v>
      </c>
      <c r="F72" s="191">
        <f t="shared" si="7"/>
        <v>0</v>
      </c>
      <c r="G72" s="191" t="str">
        <f t="shared" si="8"/>
        <v/>
      </c>
      <c r="H72" s="191" t="str">
        <f t="shared" si="9"/>
        <v/>
      </c>
      <c r="I72" s="191">
        <f t="shared" si="10"/>
        <v>0</v>
      </c>
      <c r="J72" s="192" t="str">
        <f t="shared" si="11"/>
        <v/>
      </c>
      <c r="K72" s="89">
        <v>0</v>
      </c>
      <c r="L72" s="85">
        <v>0</v>
      </c>
      <c r="M72" s="193">
        <f t="shared" si="18"/>
        <v>0</v>
      </c>
      <c r="N72" s="89">
        <v>0</v>
      </c>
      <c r="O72" s="85">
        <v>0</v>
      </c>
      <c r="P72" s="86">
        <f t="shared" si="19"/>
        <v>0</v>
      </c>
      <c r="Q72" s="83">
        <v>0</v>
      </c>
      <c r="R72" s="84">
        <v>0</v>
      </c>
      <c r="S72" s="83">
        <v>0</v>
      </c>
      <c r="T72" s="157">
        <v>0</v>
      </c>
      <c r="U72" s="83">
        <v>0</v>
      </c>
      <c r="V72" s="84">
        <v>0</v>
      </c>
      <c r="W72" s="198">
        <f t="shared" si="12"/>
        <v>0</v>
      </c>
      <c r="X72" s="83">
        <v>0</v>
      </c>
      <c r="Y72" s="83">
        <v>0</v>
      </c>
      <c r="Z72" s="83">
        <v>0</v>
      </c>
      <c r="AA72" s="83">
        <v>0</v>
      </c>
      <c r="AB72" s="83">
        <v>0</v>
      </c>
      <c r="AC72" s="83">
        <v>0</v>
      </c>
      <c r="AD72" s="83">
        <v>0</v>
      </c>
      <c r="AE72" s="198">
        <f t="shared" si="13"/>
        <v>0</v>
      </c>
      <c r="AF72" s="198">
        <f t="shared" si="14"/>
        <v>0</v>
      </c>
      <c r="AG72" s="83">
        <v>0</v>
      </c>
      <c r="AI72" s="222">
        <f t="shared" si="20"/>
        <v>0</v>
      </c>
      <c r="AJ72" s="227">
        <f t="shared" si="0"/>
        <v>0</v>
      </c>
      <c r="AK72" s="226">
        <f t="shared" si="1"/>
        <v>0.01</v>
      </c>
      <c r="AL72" s="227">
        <f t="shared" si="21"/>
        <v>0</v>
      </c>
      <c r="AM72" s="224">
        <f t="shared" si="15"/>
        <v>0.25</v>
      </c>
      <c r="AN72" s="227">
        <f t="shared" si="2"/>
        <v>0</v>
      </c>
      <c r="AO72" s="227">
        <f t="shared" si="22"/>
        <v>0</v>
      </c>
      <c r="AP72" s="222">
        <f t="shared" si="3"/>
        <v>0</v>
      </c>
      <c r="AQ72" s="227">
        <f t="shared" si="4"/>
        <v>0</v>
      </c>
      <c r="AV72" s="111" t="e">
        <f t="shared" si="16"/>
        <v>#DIV/0!</v>
      </c>
      <c r="AW72" s="111" t="e">
        <f t="shared" si="17"/>
        <v>#DIV/0!</v>
      </c>
    </row>
    <row r="73" spans="1:49" s="7" customFormat="1" ht="16.5" customHeight="1">
      <c r="A73" s="65">
        <f t="shared" si="5"/>
        <v>2074</v>
      </c>
      <c r="B73" s="154">
        <v>0</v>
      </c>
      <c r="C73" s="155">
        <v>0</v>
      </c>
      <c r="D73" s="154">
        <v>0</v>
      </c>
      <c r="E73" s="190">
        <f t="shared" si="6"/>
        <v>0</v>
      </c>
      <c r="F73" s="191">
        <f t="shared" si="7"/>
        <v>0</v>
      </c>
      <c r="G73" s="191" t="str">
        <f t="shared" si="8"/>
        <v/>
      </c>
      <c r="H73" s="191" t="str">
        <f t="shared" si="9"/>
        <v/>
      </c>
      <c r="I73" s="191">
        <f t="shared" si="10"/>
        <v>0</v>
      </c>
      <c r="J73" s="192" t="str">
        <f t="shared" si="11"/>
        <v/>
      </c>
      <c r="K73" s="89">
        <v>0</v>
      </c>
      <c r="L73" s="85">
        <v>0</v>
      </c>
      <c r="M73" s="193">
        <f t="shared" si="18"/>
        <v>0</v>
      </c>
      <c r="N73" s="89">
        <v>0</v>
      </c>
      <c r="O73" s="85">
        <v>0</v>
      </c>
      <c r="P73" s="86">
        <f t="shared" si="19"/>
        <v>0</v>
      </c>
      <c r="Q73" s="83">
        <v>0</v>
      </c>
      <c r="R73" s="84">
        <v>0</v>
      </c>
      <c r="S73" s="83">
        <v>0</v>
      </c>
      <c r="T73" s="157">
        <v>0</v>
      </c>
      <c r="U73" s="83">
        <v>0</v>
      </c>
      <c r="V73" s="84">
        <v>0</v>
      </c>
      <c r="W73" s="198">
        <f t="shared" si="12"/>
        <v>0</v>
      </c>
      <c r="X73" s="83">
        <v>0</v>
      </c>
      <c r="Y73" s="83">
        <v>0</v>
      </c>
      <c r="Z73" s="83">
        <v>0</v>
      </c>
      <c r="AA73" s="83">
        <v>0</v>
      </c>
      <c r="AB73" s="83">
        <v>0</v>
      </c>
      <c r="AC73" s="83">
        <v>0</v>
      </c>
      <c r="AD73" s="83">
        <v>0</v>
      </c>
      <c r="AE73" s="198">
        <f t="shared" si="13"/>
        <v>0</v>
      </c>
      <c r="AF73" s="198">
        <f t="shared" si="14"/>
        <v>0</v>
      </c>
      <c r="AG73" s="83">
        <v>0</v>
      </c>
      <c r="AI73" s="222">
        <f t="shared" si="20"/>
        <v>0</v>
      </c>
      <c r="AJ73" s="227">
        <f t="shared" si="0"/>
        <v>0</v>
      </c>
      <c r="AK73" s="226">
        <f t="shared" si="1"/>
        <v>0.01</v>
      </c>
      <c r="AL73" s="227">
        <f t="shared" si="21"/>
        <v>0</v>
      </c>
      <c r="AM73" s="224">
        <f t="shared" si="15"/>
        <v>0.25</v>
      </c>
      <c r="AN73" s="227">
        <f t="shared" si="2"/>
        <v>0</v>
      </c>
      <c r="AO73" s="227">
        <f t="shared" si="22"/>
        <v>0</v>
      </c>
      <c r="AP73" s="222">
        <f t="shared" si="3"/>
        <v>0</v>
      </c>
      <c r="AQ73" s="227">
        <f t="shared" si="4"/>
        <v>0</v>
      </c>
      <c r="AV73" s="111" t="e">
        <f t="shared" si="16"/>
        <v>#DIV/0!</v>
      </c>
      <c r="AW73" s="111" t="e">
        <f t="shared" si="17"/>
        <v>#DIV/0!</v>
      </c>
    </row>
    <row r="74" spans="1:49" s="7" customFormat="1" ht="16.5" customHeight="1">
      <c r="A74" s="65">
        <f t="shared" si="5"/>
        <v>2075</v>
      </c>
      <c r="B74" s="154">
        <v>0</v>
      </c>
      <c r="C74" s="155">
        <v>0</v>
      </c>
      <c r="D74" s="154">
        <v>0</v>
      </c>
      <c r="E74" s="190">
        <f t="shared" si="6"/>
        <v>0</v>
      </c>
      <c r="F74" s="191">
        <f t="shared" si="7"/>
        <v>0</v>
      </c>
      <c r="G74" s="191" t="str">
        <f t="shared" si="8"/>
        <v/>
      </c>
      <c r="H74" s="191" t="str">
        <f t="shared" si="9"/>
        <v/>
      </c>
      <c r="I74" s="191">
        <f t="shared" si="10"/>
        <v>0</v>
      </c>
      <c r="J74" s="192" t="str">
        <f t="shared" si="11"/>
        <v/>
      </c>
      <c r="K74" s="89">
        <v>0</v>
      </c>
      <c r="L74" s="85">
        <v>0</v>
      </c>
      <c r="M74" s="193">
        <f t="shared" si="18"/>
        <v>0</v>
      </c>
      <c r="N74" s="89">
        <v>0</v>
      </c>
      <c r="O74" s="85">
        <v>0</v>
      </c>
      <c r="P74" s="86">
        <f t="shared" si="19"/>
        <v>0</v>
      </c>
      <c r="Q74" s="83">
        <v>0</v>
      </c>
      <c r="R74" s="84">
        <v>0</v>
      </c>
      <c r="S74" s="83">
        <v>0</v>
      </c>
      <c r="T74" s="157">
        <v>0</v>
      </c>
      <c r="U74" s="83">
        <v>0</v>
      </c>
      <c r="V74" s="84">
        <v>0</v>
      </c>
      <c r="W74" s="198">
        <f t="shared" si="12"/>
        <v>0</v>
      </c>
      <c r="X74" s="83">
        <v>0</v>
      </c>
      <c r="Y74" s="83">
        <v>0</v>
      </c>
      <c r="Z74" s="83">
        <v>0</v>
      </c>
      <c r="AA74" s="83">
        <v>0</v>
      </c>
      <c r="AB74" s="83">
        <v>0</v>
      </c>
      <c r="AC74" s="83">
        <v>0</v>
      </c>
      <c r="AD74" s="83">
        <v>0</v>
      </c>
      <c r="AE74" s="198">
        <f t="shared" si="13"/>
        <v>0</v>
      </c>
      <c r="AF74" s="198">
        <f t="shared" si="14"/>
        <v>0</v>
      </c>
      <c r="AG74" s="83">
        <v>0</v>
      </c>
      <c r="AI74" s="222">
        <f t="shared" si="20"/>
        <v>0</v>
      </c>
      <c r="AJ74" s="227">
        <f t="shared" si="0"/>
        <v>0</v>
      </c>
      <c r="AK74" s="226">
        <f t="shared" si="1"/>
        <v>0.01</v>
      </c>
      <c r="AL74" s="227">
        <f t="shared" si="21"/>
        <v>0</v>
      </c>
      <c r="AM74" s="224">
        <f t="shared" si="15"/>
        <v>0.25</v>
      </c>
      <c r="AN74" s="227">
        <f t="shared" si="2"/>
        <v>0</v>
      </c>
      <c r="AO74" s="227">
        <f t="shared" si="22"/>
        <v>0</v>
      </c>
      <c r="AP74" s="222">
        <f t="shared" si="3"/>
        <v>0</v>
      </c>
      <c r="AQ74" s="227">
        <f t="shared" si="4"/>
        <v>0</v>
      </c>
      <c r="AV74" s="111" t="e">
        <f t="shared" si="16"/>
        <v>#DIV/0!</v>
      </c>
      <c r="AW74" s="111" t="e">
        <f t="shared" si="17"/>
        <v>#DIV/0!</v>
      </c>
    </row>
    <row r="75" spans="1:49" s="7" customFormat="1" ht="16.5" customHeight="1">
      <c r="A75" s="65">
        <f t="shared" si="5"/>
        <v>2076</v>
      </c>
      <c r="B75" s="154">
        <v>0</v>
      </c>
      <c r="C75" s="155">
        <v>0</v>
      </c>
      <c r="D75" s="154">
        <v>0</v>
      </c>
      <c r="E75" s="190">
        <f t="shared" si="6"/>
        <v>0</v>
      </c>
      <c r="F75" s="191">
        <f t="shared" si="7"/>
        <v>0</v>
      </c>
      <c r="G75" s="191" t="str">
        <f t="shared" si="8"/>
        <v/>
      </c>
      <c r="H75" s="191" t="str">
        <f t="shared" si="9"/>
        <v/>
      </c>
      <c r="I75" s="191">
        <f t="shared" si="10"/>
        <v>0</v>
      </c>
      <c r="J75" s="192" t="str">
        <f t="shared" si="11"/>
        <v/>
      </c>
      <c r="K75" s="89">
        <v>0</v>
      </c>
      <c r="L75" s="85">
        <v>0</v>
      </c>
      <c r="M75" s="193">
        <f t="shared" si="18"/>
        <v>0</v>
      </c>
      <c r="N75" s="89">
        <v>0</v>
      </c>
      <c r="O75" s="85">
        <v>0</v>
      </c>
      <c r="P75" s="86">
        <f t="shared" si="19"/>
        <v>0</v>
      </c>
      <c r="Q75" s="83">
        <v>0</v>
      </c>
      <c r="R75" s="84">
        <v>0</v>
      </c>
      <c r="S75" s="83">
        <v>0</v>
      </c>
      <c r="T75" s="157">
        <v>0</v>
      </c>
      <c r="U75" s="83">
        <v>0</v>
      </c>
      <c r="V75" s="84">
        <v>0</v>
      </c>
      <c r="W75" s="198">
        <f t="shared" si="12"/>
        <v>0</v>
      </c>
      <c r="X75" s="83">
        <v>0</v>
      </c>
      <c r="Y75" s="83">
        <v>0</v>
      </c>
      <c r="Z75" s="83">
        <v>0</v>
      </c>
      <c r="AA75" s="83">
        <v>0</v>
      </c>
      <c r="AB75" s="83">
        <v>0</v>
      </c>
      <c r="AC75" s="83">
        <v>0</v>
      </c>
      <c r="AD75" s="83">
        <v>0</v>
      </c>
      <c r="AE75" s="198">
        <f t="shared" si="13"/>
        <v>0</v>
      </c>
      <c r="AF75" s="198">
        <f t="shared" si="14"/>
        <v>0</v>
      </c>
      <c r="AG75" s="83">
        <v>0</v>
      </c>
      <c r="AI75" s="222">
        <f t="shared" si="20"/>
        <v>0</v>
      </c>
      <c r="AJ75" s="227">
        <f t="shared" si="0"/>
        <v>0</v>
      </c>
      <c r="AK75" s="226">
        <f t="shared" si="1"/>
        <v>0.01</v>
      </c>
      <c r="AL75" s="227">
        <f t="shared" si="21"/>
        <v>0</v>
      </c>
      <c r="AM75" s="224">
        <f t="shared" si="15"/>
        <v>0.25</v>
      </c>
      <c r="AN75" s="227">
        <f t="shared" si="2"/>
        <v>0</v>
      </c>
      <c r="AO75" s="227">
        <f t="shared" si="22"/>
        <v>0</v>
      </c>
      <c r="AP75" s="222">
        <f t="shared" si="3"/>
        <v>0</v>
      </c>
      <c r="AQ75" s="227">
        <f t="shared" si="4"/>
        <v>0</v>
      </c>
      <c r="AV75" s="111" t="e">
        <f t="shared" si="16"/>
        <v>#DIV/0!</v>
      </c>
      <c r="AW75" s="111" t="e">
        <f t="shared" si="17"/>
        <v>#DIV/0!</v>
      </c>
    </row>
    <row r="76" spans="1:49" s="7" customFormat="1" ht="16.5" customHeight="1">
      <c r="A76" s="65">
        <f t="shared" si="5"/>
        <v>2077</v>
      </c>
      <c r="B76" s="154">
        <v>0</v>
      </c>
      <c r="C76" s="155">
        <v>0</v>
      </c>
      <c r="D76" s="154">
        <v>0</v>
      </c>
      <c r="E76" s="190">
        <f t="shared" si="6"/>
        <v>0</v>
      </c>
      <c r="F76" s="191">
        <f t="shared" si="7"/>
        <v>0</v>
      </c>
      <c r="G76" s="191" t="str">
        <f t="shared" si="8"/>
        <v/>
      </c>
      <c r="H76" s="191" t="str">
        <f t="shared" si="9"/>
        <v/>
      </c>
      <c r="I76" s="191">
        <f t="shared" si="10"/>
        <v>0</v>
      </c>
      <c r="J76" s="192" t="str">
        <f t="shared" si="11"/>
        <v/>
      </c>
      <c r="K76" s="89">
        <v>0</v>
      </c>
      <c r="L76" s="85">
        <v>0</v>
      </c>
      <c r="M76" s="193">
        <f t="shared" si="18"/>
        <v>0</v>
      </c>
      <c r="N76" s="89">
        <v>0</v>
      </c>
      <c r="O76" s="85">
        <v>0</v>
      </c>
      <c r="P76" s="86">
        <f t="shared" si="19"/>
        <v>0</v>
      </c>
      <c r="Q76" s="83">
        <v>0</v>
      </c>
      <c r="R76" s="84">
        <v>0</v>
      </c>
      <c r="S76" s="83">
        <v>0</v>
      </c>
      <c r="T76" s="157">
        <v>0</v>
      </c>
      <c r="U76" s="83">
        <v>0</v>
      </c>
      <c r="V76" s="84">
        <v>0</v>
      </c>
      <c r="W76" s="198">
        <f t="shared" si="12"/>
        <v>0</v>
      </c>
      <c r="X76" s="83">
        <v>0</v>
      </c>
      <c r="Y76" s="83">
        <v>0</v>
      </c>
      <c r="Z76" s="83">
        <v>0</v>
      </c>
      <c r="AA76" s="83">
        <v>0</v>
      </c>
      <c r="AB76" s="83">
        <v>0</v>
      </c>
      <c r="AC76" s="83">
        <v>0</v>
      </c>
      <c r="AD76" s="83">
        <v>0</v>
      </c>
      <c r="AE76" s="198">
        <f t="shared" si="13"/>
        <v>0</v>
      </c>
      <c r="AF76" s="198">
        <f t="shared" si="14"/>
        <v>0</v>
      </c>
      <c r="AG76" s="83">
        <v>0</v>
      </c>
      <c r="AI76" s="222">
        <f t="shared" si="20"/>
        <v>0</v>
      </c>
      <c r="AJ76" s="227">
        <f t="shared" si="0"/>
        <v>0</v>
      </c>
      <c r="AK76" s="226">
        <f t="shared" si="1"/>
        <v>0.01</v>
      </c>
      <c r="AL76" s="227">
        <f t="shared" si="21"/>
        <v>0</v>
      </c>
      <c r="AM76" s="224">
        <f t="shared" si="15"/>
        <v>0.25</v>
      </c>
      <c r="AN76" s="227">
        <f t="shared" si="2"/>
        <v>0</v>
      </c>
      <c r="AO76" s="227">
        <f t="shared" si="22"/>
        <v>0</v>
      </c>
      <c r="AP76" s="222">
        <f t="shared" si="3"/>
        <v>0</v>
      </c>
      <c r="AQ76" s="227">
        <f t="shared" si="4"/>
        <v>0</v>
      </c>
      <c r="AV76" s="111" t="e">
        <f t="shared" si="16"/>
        <v>#DIV/0!</v>
      </c>
      <c r="AW76" s="111" t="e">
        <f t="shared" si="17"/>
        <v>#DIV/0!</v>
      </c>
    </row>
    <row r="77" spans="1:49" s="7" customFormat="1" ht="16.5" customHeight="1">
      <c r="A77" s="65">
        <f t="shared" si="5"/>
        <v>2078</v>
      </c>
      <c r="B77" s="154">
        <v>0</v>
      </c>
      <c r="C77" s="155">
        <v>0</v>
      </c>
      <c r="D77" s="154">
        <v>0</v>
      </c>
      <c r="E77" s="190">
        <f t="shared" si="6"/>
        <v>0</v>
      </c>
      <c r="F77" s="191">
        <f t="shared" si="7"/>
        <v>0</v>
      </c>
      <c r="G77" s="191" t="str">
        <f t="shared" si="8"/>
        <v/>
      </c>
      <c r="H77" s="191" t="str">
        <f t="shared" si="9"/>
        <v/>
      </c>
      <c r="I77" s="191">
        <f t="shared" si="10"/>
        <v>0</v>
      </c>
      <c r="J77" s="192" t="str">
        <f t="shared" si="11"/>
        <v/>
      </c>
      <c r="K77" s="89">
        <v>0</v>
      </c>
      <c r="L77" s="85">
        <v>0</v>
      </c>
      <c r="M77" s="193">
        <f t="shared" si="18"/>
        <v>0</v>
      </c>
      <c r="N77" s="89">
        <v>0</v>
      </c>
      <c r="O77" s="85">
        <v>0</v>
      </c>
      <c r="P77" s="86">
        <f t="shared" si="19"/>
        <v>0</v>
      </c>
      <c r="Q77" s="83">
        <v>0</v>
      </c>
      <c r="R77" s="84">
        <v>0</v>
      </c>
      <c r="S77" s="83">
        <v>0</v>
      </c>
      <c r="T77" s="157">
        <v>0</v>
      </c>
      <c r="U77" s="83">
        <v>0</v>
      </c>
      <c r="V77" s="84">
        <v>0</v>
      </c>
      <c r="W77" s="198">
        <f t="shared" si="12"/>
        <v>0</v>
      </c>
      <c r="X77" s="83">
        <v>0</v>
      </c>
      <c r="Y77" s="83">
        <v>0</v>
      </c>
      <c r="Z77" s="83">
        <v>0</v>
      </c>
      <c r="AA77" s="83">
        <v>0</v>
      </c>
      <c r="AB77" s="83">
        <v>0</v>
      </c>
      <c r="AC77" s="83">
        <v>0</v>
      </c>
      <c r="AD77" s="83">
        <v>0</v>
      </c>
      <c r="AE77" s="198">
        <f t="shared" si="13"/>
        <v>0</v>
      </c>
      <c r="AF77" s="198">
        <f t="shared" si="14"/>
        <v>0</v>
      </c>
      <c r="AG77" s="83">
        <v>0</v>
      </c>
      <c r="AI77" s="222">
        <f t="shared" si="20"/>
        <v>0</v>
      </c>
      <c r="AJ77" s="227">
        <f t="shared" si="0"/>
        <v>0</v>
      </c>
      <c r="AK77" s="226">
        <f t="shared" si="1"/>
        <v>0.01</v>
      </c>
      <c r="AL77" s="227">
        <f t="shared" si="21"/>
        <v>0</v>
      </c>
      <c r="AM77" s="224">
        <f t="shared" si="15"/>
        <v>0.25</v>
      </c>
      <c r="AN77" s="227">
        <f t="shared" si="2"/>
        <v>0</v>
      </c>
      <c r="AO77" s="227">
        <f t="shared" si="22"/>
        <v>0</v>
      </c>
      <c r="AP77" s="222">
        <f t="shared" si="3"/>
        <v>0</v>
      </c>
      <c r="AQ77" s="227">
        <f t="shared" si="4"/>
        <v>0</v>
      </c>
      <c r="AV77" s="111" t="e">
        <f t="shared" si="16"/>
        <v>#DIV/0!</v>
      </c>
      <c r="AW77" s="111" t="e">
        <f t="shared" si="17"/>
        <v>#DIV/0!</v>
      </c>
    </row>
    <row r="78" spans="1:49" s="7" customFormat="1" ht="16.5" customHeight="1">
      <c r="A78" s="65">
        <f t="shared" si="5"/>
        <v>2079</v>
      </c>
      <c r="B78" s="154">
        <v>0</v>
      </c>
      <c r="C78" s="155">
        <v>0</v>
      </c>
      <c r="D78" s="154">
        <v>0</v>
      </c>
      <c r="E78" s="190">
        <f t="shared" si="6"/>
        <v>0</v>
      </c>
      <c r="F78" s="191">
        <f t="shared" si="7"/>
        <v>0</v>
      </c>
      <c r="G78" s="191" t="str">
        <f t="shared" si="8"/>
        <v/>
      </c>
      <c r="H78" s="191" t="str">
        <f t="shared" si="9"/>
        <v/>
      </c>
      <c r="I78" s="191">
        <f t="shared" si="10"/>
        <v>0</v>
      </c>
      <c r="J78" s="192" t="str">
        <f t="shared" si="11"/>
        <v/>
      </c>
      <c r="K78" s="89">
        <v>0</v>
      </c>
      <c r="L78" s="85">
        <v>0</v>
      </c>
      <c r="M78" s="193">
        <f t="shared" si="18"/>
        <v>0</v>
      </c>
      <c r="N78" s="89">
        <v>0</v>
      </c>
      <c r="O78" s="85">
        <v>0</v>
      </c>
      <c r="P78" s="86">
        <f t="shared" si="19"/>
        <v>0</v>
      </c>
      <c r="Q78" s="83">
        <v>0</v>
      </c>
      <c r="R78" s="84">
        <v>0</v>
      </c>
      <c r="S78" s="83">
        <v>0</v>
      </c>
      <c r="T78" s="157">
        <v>0</v>
      </c>
      <c r="U78" s="83">
        <v>0</v>
      </c>
      <c r="V78" s="84">
        <v>0</v>
      </c>
      <c r="W78" s="198">
        <f t="shared" si="12"/>
        <v>0</v>
      </c>
      <c r="X78" s="83">
        <v>0</v>
      </c>
      <c r="Y78" s="83">
        <v>0</v>
      </c>
      <c r="Z78" s="83">
        <v>0</v>
      </c>
      <c r="AA78" s="83">
        <v>0</v>
      </c>
      <c r="AB78" s="83">
        <v>0</v>
      </c>
      <c r="AC78" s="83">
        <v>0</v>
      </c>
      <c r="AD78" s="83">
        <v>0</v>
      </c>
      <c r="AE78" s="198">
        <f t="shared" si="13"/>
        <v>0</v>
      </c>
      <c r="AF78" s="198">
        <f t="shared" si="14"/>
        <v>0</v>
      </c>
      <c r="AG78" s="83">
        <v>0</v>
      </c>
      <c r="AI78" s="222">
        <f t="shared" si="20"/>
        <v>0</v>
      </c>
      <c r="AJ78" s="227">
        <f t="shared" si="0"/>
        <v>0</v>
      </c>
      <c r="AK78" s="226">
        <f t="shared" si="1"/>
        <v>0.01</v>
      </c>
      <c r="AL78" s="227">
        <f t="shared" si="21"/>
        <v>0</v>
      </c>
      <c r="AM78" s="224">
        <f t="shared" si="15"/>
        <v>0.25</v>
      </c>
      <c r="AN78" s="227">
        <f t="shared" si="2"/>
        <v>0</v>
      </c>
      <c r="AO78" s="227">
        <f t="shared" si="22"/>
        <v>0</v>
      </c>
      <c r="AP78" s="222">
        <f t="shared" si="3"/>
        <v>0</v>
      </c>
      <c r="AQ78" s="227">
        <f t="shared" si="4"/>
        <v>0</v>
      </c>
      <c r="AV78" s="111" t="e">
        <f t="shared" si="16"/>
        <v>#DIV/0!</v>
      </c>
      <c r="AW78" s="111" t="e">
        <f t="shared" si="17"/>
        <v>#DIV/0!</v>
      </c>
    </row>
    <row r="79" spans="1:49" s="7" customFormat="1" ht="16.5" customHeight="1">
      <c r="A79" s="65">
        <f t="shared" si="5"/>
        <v>2080</v>
      </c>
      <c r="B79" s="154">
        <v>0</v>
      </c>
      <c r="C79" s="155">
        <v>0</v>
      </c>
      <c r="D79" s="154">
        <v>0</v>
      </c>
      <c r="E79" s="190">
        <f t="shared" si="6"/>
        <v>0</v>
      </c>
      <c r="F79" s="191">
        <f t="shared" si="7"/>
        <v>0</v>
      </c>
      <c r="G79" s="191" t="str">
        <f t="shared" si="8"/>
        <v/>
      </c>
      <c r="H79" s="191" t="str">
        <f t="shared" si="9"/>
        <v/>
      </c>
      <c r="I79" s="191">
        <f t="shared" si="10"/>
        <v>0</v>
      </c>
      <c r="J79" s="192" t="str">
        <f t="shared" si="11"/>
        <v/>
      </c>
      <c r="K79" s="85">
        <v>0</v>
      </c>
      <c r="L79" s="85">
        <v>0</v>
      </c>
      <c r="M79" s="193">
        <f t="shared" si="18"/>
        <v>0</v>
      </c>
      <c r="N79" s="85">
        <v>0</v>
      </c>
      <c r="O79" s="85">
        <v>0</v>
      </c>
      <c r="P79" s="86">
        <f t="shared" si="19"/>
        <v>0</v>
      </c>
      <c r="Q79" s="83">
        <v>0</v>
      </c>
      <c r="R79" s="84">
        <v>0</v>
      </c>
      <c r="S79" s="83">
        <v>0</v>
      </c>
      <c r="T79" s="157">
        <v>0</v>
      </c>
      <c r="U79" s="83">
        <v>0</v>
      </c>
      <c r="V79" s="84">
        <v>0</v>
      </c>
      <c r="W79" s="198">
        <f t="shared" si="12"/>
        <v>0</v>
      </c>
      <c r="X79" s="83">
        <v>0</v>
      </c>
      <c r="Y79" s="83">
        <v>0</v>
      </c>
      <c r="Z79" s="83">
        <v>0</v>
      </c>
      <c r="AA79" s="83">
        <v>0</v>
      </c>
      <c r="AB79" s="83">
        <v>0</v>
      </c>
      <c r="AC79" s="83">
        <v>0</v>
      </c>
      <c r="AD79" s="83">
        <v>0</v>
      </c>
      <c r="AE79" s="198">
        <f t="shared" si="13"/>
        <v>0</v>
      </c>
      <c r="AF79" s="198">
        <f t="shared" si="14"/>
        <v>0</v>
      </c>
      <c r="AG79" s="83">
        <v>0</v>
      </c>
      <c r="AI79" s="222">
        <f t="shared" si="20"/>
        <v>0</v>
      </c>
      <c r="AJ79" s="227">
        <f t="shared" si="0"/>
        <v>0</v>
      </c>
      <c r="AK79" s="226">
        <f t="shared" si="1"/>
        <v>0.01</v>
      </c>
      <c r="AL79" s="227">
        <f t="shared" si="21"/>
        <v>0</v>
      </c>
      <c r="AM79" s="224">
        <f t="shared" si="15"/>
        <v>0.25</v>
      </c>
      <c r="AN79" s="227">
        <f t="shared" si="2"/>
        <v>0</v>
      </c>
      <c r="AO79" s="227">
        <f t="shared" si="22"/>
        <v>0</v>
      </c>
      <c r="AP79" s="222">
        <f t="shared" si="3"/>
        <v>0</v>
      </c>
      <c r="AQ79" s="227">
        <f t="shared" si="4"/>
        <v>0</v>
      </c>
      <c r="AV79" s="111" t="e">
        <f t="shared" si="16"/>
        <v>#DIV/0!</v>
      </c>
      <c r="AW79" s="111" t="e">
        <f t="shared" si="17"/>
        <v>#DIV/0!</v>
      </c>
    </row>
    <row r="80" spans="1:49" s="7" customFormat="1" ht="16.5" customHeight="1">
      <c r="A80" s="65">
        <f t="shared" si="5"/>
        <v>2081</v>
      </c>
      <c r="B80" s="154">
        <v>0</v>
      </c>
      <c r="C80" s="155">
        <v>0</v>
      </c>
      <c r="D80" s="154">
        <v>0</v>
      </c>
      <c r="E80" s="190">
        <f t="shared" si="6"/>
        <v>0</v>
      </c>
      <c r="F80" s="191">
        <f t="shared" si="7"/>
        <v>0</v>
      </c>
      <c r="G80" s="191" t="str">
        <f t="shared" si="8"/>
        <v/>
      </c>
      <c r="H80" s="191" t="str">
        <f t="shared" si="9"/>
        <v/>
      </c>
      <c r="I80" s="191">
        <f t="shared" si="10"/>
        <v>0</v>
      </c>
      <c r="J80" s="192" t="str">
        <f t="shared" si="11"/>
        <v/>
      </c>
      <c r="K80" s="85">
        <v>0</v>
      </c>
      <c r="L80" s="85">
        <v>0</v>
      </c>
      <c r="M80" s="193">
        <f t="shared" si="18"/>
        <v>0</v>
      </c>
      <c r="N80" s="85">
        <v>0</v>
      </c>
      <c r="O80" s="85">
        <v>0</v>
      </c>
      <c r="P80" s="86">
        <f t="shared" si="19"/>
        <v>0</v>
      </c>
      <c r="Q80" s="83">
        <v>0</v>
      </c>
      <c r="R80" s="84">
        <v>0</v>
      </c>
      <c r="S80" s="83">
        <v>0</v>
      </c>
      <c r="T80" s="157">
        <v>0</v>
      </c>
      <c r="U80" s="83">
        <v>0</v>
      </c>
      <c r="V80" s="84">
        <v>0</v>
      </c>
      <c r="W80" s="198">
        <f t="shared" si="12"/>
        <v>0</v>
      </c>
      <c r="X80" s="83">
        <v>0</v>
      </c>
      <c r="Y80" s="83">
        <v>0</v>
      </c>
      <c r="Z80" s="83">
        <v>0</v>
      </c>
      <c r="AA80" s="83">
        <v>0</v>
      </c>
      <c r="AB80" s="83">
        <v>0</v>
      </c>
      <c r="AC80" s="83">
        <v>0</v>
      </c>
      <c r="AD80" s="83">
        <v>0</v>
      </c>
      <c r="AE80" s="198">
        <f t="shared" si="13"/>
        <v>0</v>
      </c>
      <c r="AF80" s="198">
        <f t="shared" si="14"/>
        <v>0</v>
      </c>
      <c r="AG80" s="83">
        <v>0</v>
      </c>
      <c r="AI80" s="222">
        <f t="shared" si="20"/>
        <v>0</v>
      </c>
      <c r="AJ80" s="227">
        <f t="shared" si="0"/>
        <v>0</v>
      </c>
      <c r="AK80" s="226">
        <f t="shared" si="1"/>
        <v>0.01</v>
      </c>
      <c r="AL80" s="227">
        <f t="shared" si="21"/>
        <v>0</v>
      </c>
      <c r="AM80" s="224">
        <f t="shared" si="15"/>
        <v>0.25</v>
      </c>
      <c r="AN80" s="227">
        <f t="shared" si="2"/>
        <v>0</v>
      </c>
      <c r="AO80" s="227">
        <f t="shared" si="22"/>
        <v>0</v>
      </c>
      <c r="AP80" s="222">
        <f t="shared" si="3"/>
        <v>0</v>
      </c>
      <c r="AQ80" s="227">
        <f t="shared" si="4"/>
        <v>0</v>
      </c>
      <c r="AV80" s="111" t="e">
        <f t="shared" si="16"/>
        <v>#DIV/0!</v>
      </c>
      <c r="AW80" s="111" t="e">
        <f t="shared" si="17"/>
        <v>#DIV/0!</v>
      </c>
    </row>
    <row r="81" spans="1:49" s="7" customFormat="1" ht="16.5" customHeight="1">
      <c r="A81" s="65">
        <f t="shared" si="5"/>
        <v>2082</v>
      </c>
      <c r="B81" s="154">
        <v>0</v>
      </c>
      <c r="C81" s="155">
        <v>0</v>
      </c>
      <c r="D81" s="154">
        <v>0</v>
      </c>
      <c r="E81" s="190">
        <f t="shared" si="6"/>
        <v>0</v>
      </c>
      <c r="F81" s="191">
        <f t="shared" si="7"/>
        <v>0</v>
      </c>
      <c r="G81" s="191" t="str">
        <f t="shared" si="8"/>
        <v/>
      </c>
      <c r="H81" s="191" t="str">
        <f t="shared" si="9"/>
        <v/>
      </c>
      <c r="I81" s="191">
        <f t="shared" si="10"/>
        <v>0</v>
      </c>
      <c r="J81" s="192" t="str">
        <f t="shared" si="11"/>
        <v/>
      </c>
      <c r="K81" s="85">
        <v>0</v>
      </c>
      <c r="L81" s="85">
        <v>0</v>
      </c>
      <c r="M81" s="193">
        <f t="shared" si="18"/>
        <v>0</v>
      </c>
      <c r="N81" s="85">
        <v>0</v>
      </c>
      <c r="O81" s="85">
        <v>0</v>
      </c>
      <c r="P81" s="86">
        <f t="shared" si="19"/>
        <v>0</v>
      </c>
      <c r="Q81" s="83">
        <v>0</v>
      </c>
      <c r="R81" s="84">
        <v>0</v>
      </c>
      <c r="S81" s="83">
        <v>0</v>
      </c>
      <c r="T81" s="157">
        <v>0</v>
      </c>
      <c r="U81" s="83">
        <v>0</v>
      </c>
      <c r="V81" s="84">
        <v>0</v>
      </c>
      <c r="W81" s="198">
        <f t="shared" si="12"/>
        <v>0</v>
      </c>
      <c r="X81" s="83">
        <v>0</v>
      </c>
      <c r="Y81" s="83">
        <v>0</v>
      </c>
      <c r="Z81" s="83">
        <v>0</v>
      </c>
      <c r="AA81" s="83">
        <v>0</v>
      </c>
      <c r="AB81" s="83">
        <v>0</v>
      </c>
      <c r="AC81" s="83">
        <v>0</v>
      </c>
      <c r="AD81" s="83">
        <v>0</v>
      </c>
      <c r="AE81" s="198">
        <f t="shared" si="13"/>
        <v>0</v>
      </c>
      <c r="AF81" s="198">
        <f t="shared" si="14"/>
        <v>0</v>
      </c>
      <c r="AG81" s="83">
        <v>0</v>
      </c>
      <c r="AI81" s="222">
        <f t="shared" si="20"/>
        <v>0</v>
      </c>
      <c r="AJ81" s="227">
        <f t="shared" ref="AJ81:AJ96" si="23">ROUND(ROUND(E81,1)*ROUND(Q81,2),0)</f>
        <v>0</v>
      </c>
      <c r="AK81" s="226">
        <f t="shared" ref="AK81:AK96" si="24">ROUND(MAX(1%,1%+(MIN(ROUND(R81,2),120)-55)*8%/65),7)</f>
        <v>0.01</v>
      </c>
      <c r="AL81" s="227">
        <f t="shared" si="21"/>
        <v>0</v>
      </c>
      <c r="AM81" s="224">
        <f t="shared" si="15"/>
        <v>0.25</v>
      </c>
      <c r="AN81" s="227">
        <f t="shared" ref="AN81:AN96" si="25">ROUND(AM81*(AJ81-W81-ROUND(AF81,0)-AI81),0)</f>
        <v>0</v>
      </c>
      <c r="AO81" s="227">
        <f t="shared" si="22"/>
        <v>0</v>
      </c>
      <c r="AP81" s="222">
        <f t="shared" ref="AP81:AP96" si="26">ROUND(AI81+W81+ROUND(AF81,0)-AJ81+IF(AI81&gt;0,AL81,0),0)</f>
        <v>0</v>
      </c>
      <c r="AQ81" s="227">
        <f t="shared" ref="AQ81:AQ96" si="27">ROUND(IF(AP81&gt;0,AP81+(AP81+AI81)/2*ROUND($I$6,4),0),0)</f>
        <v>0</v>
      </c>
      <c r="AV81" s="111" t="e">
        <f t="shared" si="16"/>
        <v>#DIV/0!</v>
      </c>
      <c r="AW81" s="111" t="e">
        <f t="shared" si="17"/>
        <v>#DIV/0!</v>
      </c>
    </row>
    <row r="82" spans="1:49" s="7" customFormat="1" ht="16.5" customHeight="1">
      <c r="A82" s="65">
        <f t="shared" ref="A82:A96" si="28">+A81+1</f>
        <v>2083</v>
      </c>
      <c r="B82" s="154">
        <v>0</v>
      </c>
      <c r="C82" s="155">
        <v>0</v>
      </c>
      <c r="D82" s="154">
        <v>0</v>
      </c>
      <c r="E82" s="190">
        <f t="shared" ref="E82:E96" si="29">ROUND(B82,1)+ROUND(C82,1)</f>
        <v>0</v>
      </c>
      <c r="F82" s="191">
        <f t="shared" ref="F82:F96" si="30">E82*6.29234</f>
        <v>0</v>
      </c>
      <c r="G82" s="191" t="str">
        <f t="shared" ref="G82:G96" si="31">IFERROR(ROUND(E82,1)/M82,"")</f>
        <v/>
      </c>
      <c r="H82" s="191" t="str">
        <f t="shared" ref="H82:H96" si="32">IF(F82=0,"",ROUND(F82,0)/365)</f>
        <v/>
      </c>
      <c r="I82" s="191">
        <f t="shared" ref="I82:I96" si="33">(ROUND(D82,1)*6.29234)/365</f>
        <v>0</v>
      </c>
      <c r="J82" s="192" t="str">
        <f t="shared" ref="J82:J96" si="34">IFERROR((ROUND(I82,0))/(ROUND(H82,0)),"")</f>
        <v/>
      </c>
      <c r="K82" s="85">
        <v>0</v>
      </c>
      <c r="L82" s="85">
        <v>0</v>
      </c>
      <c r="M82" s="193">
        <f t="shared" si="18"/>
        <v>0</v>
      </c>
      <c r="N82" s="85">
        <v>0</v>
      </c>
      <c r="O82" s="85">
        <v>0</v>
      </c>
      <c r="P82" s="86">
        <f t="shared" si="19"/>
        <v>0</v>
      </c>
      <c r="Q82" s="83">
        <v>0</v>
      </c>
      <c r="R82" s="84">
        <v>0</v>
      </c>
      <c r="S82" s="83">
        <v>0</v>
      </c>
      <c r="T82" s="157">
        <v>0</v>
      </c>
      <c r="U82" s="83">
        <v>0</v>
      </c>
      <c r="V82" s="84">
        <v>0</v>
      </c>
      <c r="W82" s="198">
        <f t="shared" ref="W82:W96" si="35">ROUND(-MIN(ROUND(T82,2),0)*ROUND(S82,2)+ROUND(E82,1)*ROUND(U82,2)+ROUND(V82,2)-ROUND(AG82,2),2)</f>
        <v>0</v>
      </c>
      <c r="X82" s="83">
        <v>0</v>
      </c>
      <c r="Y82" s="83">
        <v>0</v>
      </c>
      <c r="Z82" s="83">
        <v>0</v>
      </c>
      <c r="AA82" s="83">
        <v>0</v>
      </c>
      <c r="AB82" s="83">
        <v>0</v>
      </c>
      <c r="AC82" s="83">
        <v>0</v>
      </c>
      <c r="AD82" s="83">
        <v>0</v>
      </c>
      <c r="AE82" s="198">
        <f t="shared" ref="AE82:AE96" si="36">ROUND(AB82,2)+ROUND(AC82,2)+ROUND(AD82,2)</f>
        <v>0</v>
      </c>
      <c r="AF82" s="198">
        <f t="shared" ref="AF82:AF96" si="37">ROUND(X82,2)+ROUND(Y82,2)+ROUND(Z82,2)+ROUND(AA82,2)+ROUND(AE82,2)</f>
        <v>0</v>
      </c>
      <c r="AG82" s="83">
        <v>0</v>
      </c>
      <c r="AI82" s="222">
        <f t="shared" si="20"/>
        <v>0</v>
      </c>
      <c r="AJ82" s="227">
        <f t="shared" si="23"/>
        <v>0</v>
      </c>
      <c r="AK82" s="226">
        <f t="shared" si="24"/>
        <v>0.01</v>
      </c>
      <c r="AL82" s="227">
        <f t="shared" si="21"/>
        <v>0</v>
      </c>
      <c r="AM82" s="224">
        <f t="shared" ref="AM82:AM96" si="38">ROUND(MAX(25%,25%+(MIN(ROUND(R82,2),120)-55)*15%/65),7)</f>
        <v>0.25</v>
      </c>
      <c r="AN82" s="227">
        <f t="shared" si="25"/>
        <v>0</v>
      </c>
      <c r="AO82" s="227">
        <f t="shared" si="22"/>
        <v>0</v>
      </c>
      <c r="AP82" s="222">
        <f t="shared" si="26"/>
        <v>0</v>
      </c>
      <c r="AQ82" s="227">
        <f t="shared" si="27"/>
        <v>0</v>
      </c>
      <c r="AV82" s="111" t="e">
        <f t="shared" ref="AV82:AV96" si="39">ROUND(W82,2)/ROUND(F82,0)</f>
        <v>#DIV/0!</v>
      </c>
      <c r="AW82" s="111" t="e">
        <f t="shared" ref="AW82:AW96" si="40">ROUND(AF82,2)/ROUND(F82,0)</f>
        <v>#DIV/0!</v>
      </c>
    </row>
    <row r="83" spans="1:49" s="7" customFormat="1" ht="16.5" customHeight="1">
      <c r="A83" s="65">
        <f t="shared" si="28"/>
        <v>2084</v>
      </c>
      <c r="B83" s="154">
        <v>0</v>
      </c>
      <c r="C83" s="155">
        <v>0</v>
      </c>
      <c r="D83" s="154">
        <v>0</v>
      </c>
      <c r="E83" s="190">
        <f t="shared" si="29"/>
        <v>0</v>
      </c>
      <c r="F83" s="191">
        <f t="shared" si="30"/>
        <v>0</v>
      </c>
      <c r="G83" s="191" t="str">
        <f t="shared" si="31"/>
        <v/>
      </c>
      <c r="H83" s="191" t="str">
        <f t="shared" si="32"/>
        <v/>
      </c>
      <c r="I83" s="191">
        <f t="shared" si="33"/>
        <v>0</v>
      </c>
      <c r="J83" s="192" t="str">
        <f t="shared" si="34"/>
        <v/>
      </c>
      <c r="K83" s="85">
        <v>0</v>
      </c>
      <c r="L83" s="85">
        <v>0</v>
      </c>
      <c r="M83" s="193">
        <f t="shared" ref="M83:M96" si="41">M82+K83-L83</f>
        <v>0</v>
      </c>
      <c r="N83" s="85">
        <v>0</v>
      </c>
      <c r="O83" s="85">
        <v>0</v>
      </c>
      <c r="P83" s="86">
        <f t="shared" ref="P83:P96" si="42">N83+P82-O83</f>
        <v>0</v>
      </c>
      <c r="Q83" s="83">
        <v>0</v>
      </c>
      <c r="R83" s="84">
        <v>0</v>
      </c>
      <c r="S83" s="83">
        <v>0</v>
      </c>
      <c r="T83" s="157">
        <v>0</v>
      </c>
      <c r="U83" s="83">
        <v>0</v>
      </c>
      <c r="V83" s="84">
        <v>0</v>
      </c>
      <c r="W83" s="198">
        <f t="shared" si="35"/>
        <v>0</v>
      </c>
      <c r="X83" s="83">
        <v>0</v>
      </c>
      <c r="Y83" s="83">
        <v>0</v>
      </c>
      <c r="Z83" s="83">
        <v>0</v>
      </c>
      <c r="AA83" s="83">
        <v>0</v>
      </c>
      <c r="AB83" s="83">
        <v>0</v>
      </c>
      <c r="AC83" s="83">
        <v>0</v>
      </c>
      <c r="AD83" s="83">
        <v>0</v>
      </c>
      <c r="AE83" s="198">
        <f t="shared" si="36"/>
        <v>0</v>
      </c>
      <c r="AF83" s="198">
        <f t="shared" si="37"/>
        <v>0</v>
      </c>
      <c r="AG83" s="83">
        <v>0</v>
      </c>
      <c r="AI83" s="222">
        <f t="shared" ref="AI83:AI96" si="43">+AQ82</f>
        <v>0</v>
      </c>
      <c r="AJ83" s="227">
        <f t="shared" si="23"/>
        <v>0</v>
      </c>
      <c r="AK83" s="226">
        <f t="shared" si="24"/>
        <v>0.01</v>
      </c>
      <c r="AL83" s="227">
        <f t="shared" ref="AL83:AL96" si="44">ROUND(AJ83*AK83,0)</f>
        <v>0</v>
      </c>
      <c r="AM83" s="224">
        <f t="shared" si="38"/>
        <v>0.25</v>
      </c>
      <c r="AN83" s="227">
        <f t="shared" si="25"/>
        <v>0</v>
      </c>
      <c r="AO83" s="227">
        <f t="shared" ref="AO83:AO96" si="45">MAX(AL83,AN83)</f>
        <v>0</v>
      </c>
      <c r="AP83" s="222">
        <f t="shared" si="26"/>
        <v>0</v>
      </c>
      <c r="AQ83" s="227">
        <f t="shared" si="27"/>
        <v>0</v>
      </c>
      <c r="AV83" s="111" t="e">
        <f t="shared" si="39"/>
        <v>#DIV/0!</v>
      </c>
      <c r="AW83" s="111" t="e">
        <f t="shared" si="40"/>
        <v>#DIV/0!</v>
      </c>
    </row>
    <row r="84" spans="1:49" s="7" customFormat="1" ht="16.5" customHeight="1">
      <c r="A84" s="65">
        <f t="shared" si="28"/>
        <v>2085</v>
      </c>
      <c r="B84" s="154">
        <v>0</v>
      </c>
      <c r="C84" s="155">
        <v>0</v>
      </c>
      <c r="D84" s="154">
        <v>0</v>
      </c>
      <c r="E84" s="190">
        <f t="shared" si="29"/>
        <v>0</v>
      </c>
      <c r="F84" s="191">
        <f t="shared" si="30"/>
        <v>0</v>
      </c>
      <c r="G84" s="191" t="str">
        <f t="shared" si="31"/>
        <v/>
      </c>
      <c r="H84" s="191" t="str">
        <f t="shared" si="32"/>
        <v/>
      </c>
      <c r="I84" s="191">
        <f t="shared" si="33"/>
        <v>0</v>
      </c>
      <c r="J84" s="192" t="str">
        <f t="shared" si="34"/>
        <v/>
      </c>
      <c r="K84" s="85">
        <v>0</v>
      </c>
      <c r="L84" s="85">
        <v>0</v>
      </c>
      <c r="M84" s="193">
        <f t="shared" si="41"/>
        <v>0</v>
      </c>
      <c r="N84" s="85">
        <v>0</v>
      </c>
      <c r="O84" s="85">
        <v>0</v>
      </c>
      <c r="P84" s="86">
        <f t="shared" si="42"/>
        <v>0</v>
      </c>
      <c r="Q84" s="83">
        <v>0</v>
      </c>
      <c r="R84" s="84">
        <v>0</v>
      </c>
      <c r="S84" s="83">
        <v>0</v>
      </c>
      <c r="T84" s="157">
        <v>0</v>
      </c>
      <c r="U84" s="83">
        <v>0</v>
      </c>
      <c r="V84" s="84">
        <v>0</v>
      </c>
      <c r="W84" s="198">
        <f t="shared" si="35"/>
        <v>0</v>
      </c>
      <c r="X84" s="83">
        <v>0</v>
      </c>
      <c r="Y84" s="83">
        <v>0</v>
      </c>
      <c r="Z84" s="83">
        <v>0</v>
      </c>
      <c r="AA84" s="83">
        <v>0</v>
      </c>
      <c r="AB84" s="83">
        <v>0</v>
      </c>
      <c r="AC84" s="83">
        <v>0</v>
      </c>
      <c r="AD84" s="83">
        <v>0</v>
      </c>
      <c r="AE84" s="198">
        <f t="shared" si="36"/>
        <v>0</v>
      </c>
      <c r="AF84" s="198">
        <f t="shared" si="37"/>
        <v>0</v>
      </c>
      <c r="AG84" s="83">
        <v>0</v>
      </c>
      <c r="AI84" s="222">
        <f t="shared" si="43"/>
        <v>0</v>
      </c>
      <c r="AJ84" s="227">
        <f t="shared" si="23"/>
        <v>0</v>
      </c>
      <c r="AK84" s="226">
        <f t="shared" si="24"/>
        <v>0.01</v>
      </c>
      <c r="AL84" s="227">
        <f t="shared" si="44"/>
        <v>0</v>
      </c>
      <c r="AM84" s="224">
        <f t="shared" si="38"/>
        <v>0.25</v>
      </c>
      <c r="AN84" s="227">
        <f t="shared" si="25"/>
        <v>0</v>
      </c>
      <c r="AO84" s="227">
        <f t="shared" si="45"/>
        <v>0</v>
      </c>
      <c r="AP84" s="222">
        <f t="shared" si="26"/>
        <v>0</v>
      </c>
      <c r="AQ84" s="227">
        <f t="shared" si="27"/>
        <v>0</v>
      </c>
      <c r="AV84" s="111" t="e">
        <f t="shared" si="39"/>
        <v>#DIV/0!</v>
      </c>
      <c r="AW84" s="111" t="e">
        <f t="shared" si="40"/>
        <v>#DIV/0!</v>
      </c>
    </row>
    <row r="85" spans="1:49" s="7" customFormat="1" ht="16.5" customHeight="1">
      <c r="A85" s="65">
        <f t="shared" si="28"/>
        <v>2086</v>
      </c>
      <c r="B85" s="154">
        <v>0</v>
      </c>
      <c r="C85" s="155">
        <v>0</v>
      </c>
      <c r="D85" s="154">
        <v>0</v>
      </c>
      <c r="E85" s="190">
        <f t="shared" si="29"/>
        <v>0</v>
      </c>
      <c r="F85" s="191">
        <f t="shared" si="30"/>
        <v>0</v>
      </c>
      <c r="G85" s="191" t="str">
        <f t="shared" si="31"/>
        <v/>
      </c>
      <c r="H85" s="191" t="str">
        <f t="shared" si="32"/>
        <v/>
      </c>
      <c r="I85" s="191">
        <f t="shared" si="33"/>
        <v>0</v>
      </c>
      <c r="J85" s="192" t="str">
        <f t="shared" si="34"/>
        <v/>
      </c>
      <c r="K85" s="85">
        <v>0</v>
      </c>
      <c r="L85" s="85">
        <v>0</v>
      </c>
      <c r="M85" s="193">
        <f t="shared" si="41"/>
        <v>0</v>
      </c>
      <c r="N85" s="85">
        <v>0</v>
      </c>
      <c r="O85" s="85">
        <v>0</v>
      </c>
      <c r="P85" s="86">
        <f t="shared" si="42"/>
        <v>0</v>
      </c>
      <c r="Q85" s="83">
        <v>0</v>
      </c>
      <c r="R85" s="84">
        <v>0</v>
      </c>
      <c r="S85" s="83">
        <v>0</v>
      </c>
      <c r="T85" s="157">
        <v>0</v>
      </c>
      <c r="U85" s="83">
        <v>0</v>
      </c>
      <c r="V85" s="84">
        <v>0</v>
      </c>
      <c r="W85" s="198">
        <f t="shared" si="35"/>
        <v>0</v>
      </c>
      <c r="X85" s="83">
        <v>0</v>
      </c>
      <c r="Y85" s="83">
        <v>0</v>
      </c>
      <c r="Z85" s="83">
        <v>0</v>
      </c>
      <c r="AA85" s="83">
        <v>0</v>
      </c>
      <c r="AB85" s="83">
        <v>0</v>
      </c>
      <c r="AC85" s="83">
        <v>0</v>
      </c>
      <c r="AD85" s="83">
        <v>0</v>
      </c>
      <c r="AE85" s="198">
        <f t="shared" si="36"/>
        <v>0</v>
      </c>
      <c r="AF85" s="198">
        <f t="shared" si="37"/>
        <v>0</v>
      </c>
      <c r="AG85" s="83">
        <v>0</v>
      </c>
      <c r="AI85" s="222">
        <f t="shared" si="43"/>
        <v>0</v>
      </c>
      <c r="AJ85" s="227">
        <f t="shared" si="23"/>
        <v>0</v>
      </c>
      <c r="AK85" s="226">
        <f t="shared" si="24"/>
        <v>0.01</v>
      </c>
      <c r="AL85" s="227">
        <f t="shared" si="44"/>
        <v>0</v>
      </c>
      <c r="AM85" s="224">
        <f t="shared" si="38"/>
        <v>0.25</v>
      </c>
      <c r="AN85" s="227">
        <f t="shared" si="25"/>
        <v>0</v>
      </c>
      <c r="AO85" s="227">
        <f t="shared" si="45"/>
        <v>0</v>
      </c>
      <c r="AP85" s="222">
        <f t="shared" si="26"/>
        <v>0</v>
      </c>
      <c r="AQ85" s="227">
        <f t="shared" si="27"/>
        <v>0</v>
      </c>
      <c r="AV85" s="111" t="e">
        <f t="shared" si="39"/>
        <v>#DIV/0!</v>
      </c>
      <c r="AW85" s="111" t="e">
        <f t="shared" si="40"/>
        <v>#DIV/0!</v>
      </c>
    </row>
    <row r="86" spans="1:49" s="7" customFormat="1" ht="16.5" customHeight="1">
      <c r="A86" s="65">
        <f t="shared" si="28"/>
        <v>2087</v>
      </c>
      <c r="B86" s="154">
        <v>0</v>
      </c>
      <c r="C86" s="155">
        <v>0</v>
      </c>
      <c r="D86" s="154">
        <v>0</v>
      </c>
      <c r="E86" s="190">
        <f t="shared" si="29"/>
        <v>0</v>
      </c>
      <c r="F86" s="191">
        <f t="shared" si="30"/>
        <v>0</v>
      </c>
      <c r="G86" s="191" t="str">
        <f t="shared" si="31"/>
        <v/>
      </c>
      <c r="H86" s="191" t="str">
        <f t="shared" si="32"/>
        <v/>
      </c>
      <c r="I86" s="191">
        <f t="shared" si="33"/>
        <v>0</v>
      </c>
      <c r="J86" s="192" t="str">
        <f t="shared" si="34"/>
        <v/>
      </c>
      <c r="K86" s="85">
        <v>0</v>
      </c>
      <c r="L86" s="85">
        <v>0</v>
      </c>
      <c r="M86" s="193">
        <f t="shared" si="41"/>
        <v>0</v>
      </c>
      <c r="N86" s="85">
        <v>0</v>
      </c>
      <c r="O86" s="85">
        <v>0</v>
      </c>
      <c r="P86" s="86">
        <f t="shared" si="42"/>
        <v>0</v>
      </c>
      <c r="Q86" s="83">
        <v>0</v>
      </c>
      <c r="R86" s="84">
        <v>0</v>
      </c>
      <c r="S86" s="83">
        <v>0</v>
      </c>
      <c r="T86" s="157">
        <v>0</v>
      </c>
      <c r="U86" s="83">
        <v>0</v>
      </c>
      <c r="V86" s="84">
        <v>0</v>
      </c>
      <c r="W86" s="198">
        <f t="shared" si="35"/>
        <v>0</v>
      </c>
      <c r="X86" s="83">
        <v>0</v>
      </c>
      <c r="Y86" s="83">
        <v>0</v>
      </c>
      <c r="Z86" s="83">
        <v>0</v>
      </c>
      <c r="AA86" s="83">
        <v>0</v>
      </c>
      <c r="AB86" s="83">
        <v>0</v>
      </c>
      <c r="AC86" s="83">
        <v>0</v>
      </c>
      <c r="AD86" s="83">
        <v>0</v>
      </c>
      <c r="AE86" s="198">
        <f t="shared" si="36"/>
        <v>0</v>
      </c>
      <c r="AF86" s="198">
        <f t="shared" si="37"/>
        <v>0</v>
      </c>
      <c r="AG86" s="83">
        <v>0</v>
      </c>
      <c r="AI86" s="222">
        <f t="shared" si="43"/>
        <v>0</v>
      </c>
      <c r="AJ86" s="227">
        <f t="shared" si="23"/>
        <v>0</v>
      </c>
      <c r="AK86" s="226">
        <f t="shared" si="24"/>
        <v>0.01</v>
      </c>
      <c r="AL86" s="227">
        <f t="shared" si="44"/>
        <v>0</v>
      </c>
      <c r="AM86" s="224">
        <f t="shared" si="38"/>
        <v>0.25</v>
      </c>
      <c r="AN86" s="227">
        <f t="shared" si="25"/>
        <v>0</v>
      </c>
      <c r="AO86" s="227">
        <f t="shared" si="45"/>
        <v>0</v>
      </c>
      <c r="AP86" s="222">
        <f t="shared" si="26"/>
        <v>0</v>
      </c>
      <c r="AQ86" s="227">
        <f t="shared" si="27"/>
        <v>0</v>
      </c>
      <c r="AV86" s="111" t="e">
        <f t="shared" si="39"/>
        <v>#DIV/0!</v>
      </c>
      <c r="AW86" s="111" t="e">
        <f t="shared" si="40"/>
        <v>#DIV/0!</v>
      </c>
    </row>
    <row r="87" spans="1:49" s="7" customFormat="1" ht="16.5" customHeight="1">
      <c r="A87" s="65">
        <f t="shared" si="28"/>
        <v>2088</v>
      </c>
      <c r="B87" s="154">
        <v>0</v>
      </c>
      <c r="C87" s="155">
        <v>0</v>
      </c>
      <c r="D87" s="154">
        <v>0</v>
      </c>
      <c r="E87" s="190">
        <f t="shared" si="29"/>
        <v>0</v>
      </c>
      <c r="F87" s="191">
        <f t="shared" si="30"/>
        <v>0</v>
      </c>
      <c r="G87" s="191" t="str">
        <f t="shared" si="31"/>
        <v/>
      </c>
      <c r="H87" s="191" t="str">
        <f t="shared" si="32"/>
        <v/>
      </c>
      <c r="I87" s="191">
        <f t="shared" si="33"/>
        <v>0</v>
      </c>
      <c r="J87" s="192" t="str">
        <f t="shared" si="34"/>
        <v/>
      </c>
      <c r="K87" s="85">
        <v>0</v>
      </c>
      <c r="L87" s="85">
        <v>0</v>
      </c>
      <c r="M87" s="193">
        <f t="shared" si="41"/>
        <v>0</v>
      </c>
      <c r="N87" s="85">
        <v>0</v>
      </c>
      <c r="O87" s="85">
        <v>0</v>
      </c>
      <c r="P87" s="86">
        <f t="shared" si="42"/>
        <v>0</v>
      </c>
      <c r="Q87" s="83">
        <v>0</v>
      </c>
      <c r="R87" s="84">
        <v>0</v>
      </c>
      <c r="S87" s="83">
        <v>0</v>
      </c>
      <c r="T87" s="157">
        <v>0</v>
      </c>
      <c r="U87" s="83">
        <v>0</v>
      </c>
      <c r="V87" s="84">
        <v>0</v>
      </c>
      <c r="W87" s="198">
        <f t="shared" si="35"/>
        <v>0</v>
      </c>
      <c r="X87" s="83">
        <v>0</v>
      </c>
      <c r="Y87" s="83">
        <v>0</v>
      </c>
      <c r="Z87" s="83">
        <v>0</v>
      </c>
      <c r="AA87" s="83">
        <v>0</v>
      </c>
      <c r="AB87" s="83">
        <v>0</v>
      </c>
      <c r="AC87" s="83">
        <v>0</v>
      </c>
      <c r="AD87" s="83">
        <v>0</v>
      </c>
      <c r="AE87" s="198">
        <f t="shared" si="36"/>
        <v>0</v>
      </c>
      <c r="AF87" s="198">
        <f t="shared" si="37"/>
        <v>0</v>
      </c>
      <c r="AG87" s="83">
        <v>0</v>
      </c>
      <c r="AI87" s="222">
        <f t="shared" si="43"/>
        <v>0</v>
      </c>
      <c r="AJ87" s="227">
        <f t="shared" si="23"/>
        <v>0</v>
      </c>
      <c r="AK87" s="226">
        <f t="shared" si="24"/>
        <v>0.01</v>
      </c>
      <c r="AL87" s="227">
        <f t="shared" si="44"/>
        <v>0</v>
      </c>
      <c r="AM87" s="224">
        <f t="shared" si="38"/>
        <v>0.25</v>
      </c>
      <c r="AN87" s="227">
        <f t="shared" si="25"/>
        <v>0</v>
      </c>
      <c r="AO87" s="227">
        <f t="shared" si="45"/>
        <v>0</v>
      </c>
      <c r="AP87" s="222">
        <f t="shared" si="26"/>
        <v>0</v>
      </c>
      <c r="AQ87" s="227">
        <f t="shared" si="27"/>
        <v>0</v>
      </c>
      <c r="AV87" s="111" t="e">
        <f t="shared" si="39"/>
        <v>#DIV/0!</v>
      </c>
      <c r="AW87" s="111" t="e">
        <f t="shared" si="40"/>
        <v>#DIV/0!</v>
      </c>
    </row>
    <row r="88" spans="1:49" s="7" customFormat="1" ht="16.5" customHeight="1">
      <c r="A88" s="65">
        <f t="shared" si="28"/>
        <v>2089</v>
      </c>
      <c r="B88" s="154">
        <v>0</v>
      </c>
      <c r="C88" s="155">
        <v>0</v>
      </c>
      <c r="D88" s="154">
        <v>0</v>
      </c>
      <c r="E88" s="190">
        <f t="shared" si="29"/>
        <v>0</v>
      </c>
      <c r="F88" s="191">
        <f t="shared" si="30"/>
        <v>0</v>
      </c>
      <c r="G88" s="191" t="str">
        <f t="shared" si="31"/>
        <v/>
      </c>
      <c r="H88" s="191" t="str">
        <f t="shared" si="32"/>
        <v/>
      </c>
      <c r="I88" s="191">
        <f t="shared" si="33"/>
        <v>0</v>
      </c>
      <c r="J88" s="192" t="str">
        <f t="shared" si="34"/>
        <v/>
      </c>
      <c r="K88" s="85">
        <v>0</v>
      </c>
      <c r="L88" s="85">
        <v>0</v>
      </c>
      <c r="M88" s="193">
        <f t="shared" si="41"/>
        <v>0</v>
      </c>
      <c r="N88" s="85">
        <v>0</v>
      </c>
      <c r="O88" s="85">
        <v>0</v>
      </c>
      <c r="P88" s="86">
        <f t="shared" si="42"/>
        <v>0</v>
      </c>
      <c r="Q88" s="83">
        <v>0</v>
      </c>
      <c r="R88" s="84">
        <v>0</v>
      </c>
      <c r="S88" s="83">
        <v>0</v>
      </c>
      <c r="T88" s="157">
        <v>0</v>
      </c>
      <c r="U88" s="83">
        <v>0</v>
      </c>
      <c r="V88" s="84">
        <v>0</v>
      </c>
      <c r="W88" s="198">
        <f t="shared" si="35"/>
        <v>0</v>
      </c>
      <c r="X88" s="83">
        <v>0</v>
      </c>
      <c r="Y88" s="83">
        <v>0</v>
      </c>
      <c r="Z88" s="83">
        <v>0</v>
      </c>
      <c r="AA88" s="83">
        <v>0</v>
      </c>
      <c r="AB88" s="83">
        <v>0</v>
      </c>
      <c r="AC88" s="83">
        <v>0</v>
      </c>
      <c r="AD88" s="83">
        <v>0</v>
      </c>
      <c r="AE88" s="198">
        <f t="shared" si="36"/>
        <v>0</v>
      </c>
      <c r="AF88" s="198">
        <f t="shared" si="37"/>
        <v>0</v>
      </c>
      <c r="AG88" s="83">
        <v>0</v>
      </c>
      <c r="AI88" s="222">
        <f t="shared" si="43"/>
        <v>0</v>
      </c>
      <c r="AJ88" s="227">
        <f t="shared" si="23"/>
        <v>0</v>
      </c>
      <c r="AK88" s="226">
        <f t="shared" si="24"/>
        <v>0.01</v>
      </c>
      <c r="AL88" s="227">
        <f t="shared" si="44"/>
        <v>0</v>
      </c>
      <c r="AM88" s="224">
        <f t="shared" si="38"/>
        <v>0.25</v>
      </c>
      <c r="AN88" s="227">
        <f t="shared" si="25"/>
        <v>0</v>
      </c>
      <c r="AO88" s="227">
        <f t="shared" si="45"/>
        <v>0</v>
      </c>
      <c r="AP88" s="222">
        <f t="shared" si="26"/>
        <v>0</v>
      </c>
      <c r="AQ88" s="227">
        <f t="shared" si="27"/>
        <v>0</v>
      </c>
      <c r="AV88" s="111" t="e">
        <f t="shared" si="39"/>
        <v>#DIV/0!</v>
      </c>
      <c r="AW88" s="111" t="e">
        <f t="shared" si="40"/>
        <v>#DIV/0!</v>
      </c>
    </row>
    <row r="89" spans="1:49" s="7" customFormat="1" ht="16.5" customHeight="1">
      <c r="A89" s="65">
        <f t="shared" si="28"/>
        <v>2090</v>
      </c>
      <c r="B89" s="154">
        <v>0</v>
      </c>
      <c r="C89" s="155">
        <v>0</v>
      </c>
      <c r="D89" s="154">
        <v>0</v>
      </c>
      <c r="E89" s="190">
        <f t="shared" si="29"/>
        <v>0</v>
      </c>
      <c r="F89" s="191">
        <f t="shared" si="30"/>
        <v>0</v>
      </c>
      <c r="G89" s="191" t="str">
        <f t="shared" si="31"/>
        <v/>
      </c>
      <c r="H89" s="191" t="str">
        <f t="shared" si="32"/>
        <v/>
      </c>
      <c r="I89" s="191">
        <f t="shared" si="33"/>
        <v>0</v>
      </c>
      <c r="J89" s="192" t="str">
        <f t="shared" si="34"/>
        <v/>
      </c>
      <c r="K89" s="85">
        <v>0</v>
      </c>
      <c r="L89" s="85">
        <v>0</v>
      </c>
      <c r="M89" s="193">
        <f t="shared" si="41"/>
        <v>0</v>
      </c>
      <c r="N89" s="85">
        <v>0</v>
      </c>
      <c r="O89" s="85">
        <v>0</v>
      </c>
      <c r="P89" s="86">
        <f t="shared" si="42"/>
        <v>0</v>
      </c>
      <c r="Q89" s="83">
        <v>0</v>
      </c>
      <c r="R89" s="84">
        <v>0</v>
      </c>
      <c r="S89" s="83">
        <v>0</v>
      </c>
      <c r="T89" s="157">
        <v>0</v>
      </c>
      <c r="U89" s="83">
        <v>0</v>
      </c>
      <c r="V89" s="84">
        <v>0</v>
      </c>
      <c r="W89" s="198">
        <f t="shared" si="35"/>
        <v>0</v>
      </c>
      <c r="X89" s="83">
        <v>0</v>
      </c>
      <c r="Y89" s="83">
        <v>0</v>
      </c>
      <c r="Z89" s="83">
        <v>0</v>
      </c>
      <c r="AA89" s="83">
        <v>0</v>
      </c>
      <c r="AB89" s="83">
        <v>0</v>
      </c>
      <c r="AC89" s="83">
        <v>0</v>
      </c>
      <c r="AD89" s="83">
        <v>0</v>
      </c>
      <c r="AE89" s="198">
        <f t="shared" si="36"/>
        <v>0</v>
      </c>
      <c r="AF89" s="198">
        <f t="shared" si="37"/>
        <v>0</v>
      </c>
      <c r="AG89" s="83">
        <v>0</v>
      </c>
      <c r="AI89" s="222">
        <f t="shared" si="43"/>
        <v>0</v>
      </c>
      <c r="AJ89" s="227">
        <f t="shared" si="23"/>
        <v>0</v>
      </c>
      <c r="AK89" s="226">
        <f t="shared" si="24"/>
        <v>0.01</v>
      </c>
      <c r="AL89" s="227">
        <f t="shared" si="44"/>
        <v>0</v>
      </c>
      <c r="AM89" s="224">
        <f t="shared" si="38"/>
        <v>0.25</v>
      </c>
      <c r="AN89" s="227">
        <f t="shared" si="25"/>
        <v>0</v>
      </c>
      <c r="AO89" s="227">
        <f t="shared" si="45"/>
        <v>0</v>
      </c>
      <c r="AP89" s="222">
        <f t="shared" si="26"/>
        <v>0</v>
      </c>
      <c r="AQ89" s="227">
        <f t="shared" si="27"/>
        <v>0</v>
      </c>
      <c r="AV89" s="111" t="e">
        <f t="shared" si="39"/>
        <v>#DIV/0!</v>
      </c>
      <c r="AW89" s="111" t="e">
        <f t="shared" si="40"/>
        <v>#DIV/0!</v>
      </c>
    </row>
    <row r="90" spans="1:49" s="7" customFormat="1" ht="16.5" customHeight="1">
      <c r="A90" s="65">
        <f t="shared" si="28"/>
        <v>2091</v>
      </c>
      <c r="B90" s="154">
        <v>0</v>
      </c>
      <c r="C90" s="155">
        <v>0</v>
      </c>
      <c r="D90" s="154">
        <v>0</v>
      </c>
      <c r="E90" s="190">
        <f t="shared" si="29"/>
        <v>0</v>
      </c>
      <c r="F90" s="191">
        <f t="shared" si="30"/>
        <v>0</v>
      </c>
      <c r="G90" s="191" t="str">
        <f t="shared" si="31"/>
        <v/>
      </c>
      <c r="H90" s="191" t="str">
        <f t="shared" si="32"/>
        <v/>
      </c>
      <c r="I90" s="191">
        <f t="shared" si="33"/>
        <v>0</v>
      </c>
      <c r="J90" s="192" t="str">
        <f t="shared" si="34"/>
        <v/>
      </c>
      <c r="K90" s="85">
        <v>0</v>
      </c>
      <c r="L90" s="85">
        <v>0</v>
      </c>
      <c r="M90" s="193">
        <f t="shared" si="41"/>
        <v>0</v>
      </c>
      <c r="N90" s="85">
        <v>0</v>
      </c>
      <c r="O90" s="85">
        <v>0</v>
      </c>
      <c r="P90" s="86">
        <f t="shared" si="42"/>
        <v>0</v>
      </c>
      <c r="Q90" s="83">
        <v>0</v>
      </c>
      <c r="R90" s="84">
        <v>0</v>
      </c>
      <c r="S90" s="83">
        <v>0</v>
      </c>
      <c r="T90" s="157">
        <v>0</v>
      </c>
      <c r="U90" s="83">
        <v>0</v>
      </c>
      <c r="V90" s="84">
        <v>0</v>
      </c>
      <c r="W90" s="198">
        <f t="shared" si="35"/>
        <v>0</v>
      </c>
      <c r="X90" s="83">
        <v>0</v>
      </c>
      <c r="Y90" s="83">
        <v>0</v>
      </c>
      <c r="Z90" s="83">
        <v>0</v>
      </c>
      <c r="AA90" s="83">
        <v>0</v>
      </c>
      <c r="AB90" s="83">
        <v>0</v>
      </c>
      <c r="AC90" s="83">
        <v>0</v>
      </c>
      <c r="AD90" s="83">
        <v>0</v>
      </c>
      <c r="AE90" s="198">
        <f t="shared" si="36"/>
        <v>0</v>
      </c>
      <c r="AF90" s="198">
        <f t="shared" si="37"/>
        <v>0</v>
      </c>
      <c r="AG90" s="83">
        <v>0</v>
      </c>
      <c r="AI90" s="222">
        <f t="shared" si="43"/>
        <v>0</v>
      </c>
      <c r="AJ90" s="227">
        <f t="shared" si="23"/>
        <v>0</v>
      </c>
      <c r="AK90" s="226">
        <f t="shared" si="24"/>
        <v>0.01</v>
      </c>
      <c r="AL90" s="227">
        <f t="shared" si="44"/>
        <v>0</v>
      </c>
      <c r="AM90" s="224">
        <f t="shared" si="38"/>
        <v>0.25</v>
      </c>
      <c r="AN90" s="227">
        <f t="shared" si="25"/>
        <v>0</v>
      </c>
      <c r="AO90" s="227">
        <f t="shared" si="45"/>
        <v>0</v>
      </c>
      <c r="AP90" s="222">
        <f t="shared" si="26"/>
        <v>0</v>
      </c>
      <c r="AQ90" s="227">
        <f t="shared" si="27"/>
        <v>0</v>
      </c>
      <c r="AV90" s="111" t="e">
        <f t="shared" si="39"/>
        <v>#DIV/0!</v>
      </c>
      <c r="AW90" s="111" t="e">
        <f t="shared" si="40"/>
        <v>#DIV/0!</v>
      </c>
    </row>
    <row r="91" spans="1:49" s="7" customFormat="1" ht="16.5" customHeight="1">
      <c r="A91" s="65">
        <f t="shared" si="28"/>
        <v>2092</v>
      </c>
      <c r="B91" s="154">
        <v>0</v>
      </c>
      <c r="C91" s="155">
        <v>0</v>
      </c>
      <c r="D91" s="154">
        <v>0</v>
      </c>
      <c r="E91" s="190">
        <f t="shared" si="29"/>
        <v>0</v>
      </c>
      <c r="F91" s="191">
        <f t="shared" si="30"/>
        <v>0</v>
      </c>
      <c r="G91" s="191" t="str">
        <f t="shared" si="31"/>
        <v/>
      </c>
      <c r="H91" s="191" t="str">
        <f t="shared" si="32"/>
        <v/>
      </c>
      <c r="I91" s="191">
        <f t="shared" si="33"/>
        <v>0</v>
      </c>
      <c r="J91" s="192" t="str">
        <f t="shared" si="34"/>
        <v/>
      </c>
      <c r="K91" s="85">
        <v>0</v>
      </c>
      <c r="L91" s="85">
        <v>0</v>
      </c>
      <c r="M91" s="193">
        <f t="shared" si="41"/>
        <v>0</v>
      </c>
      <c r="N91" s="85">
        <v>0</v>
      </c>
      <c r="O91" s="85">
        <v>0</v>
      </c>
      <c r="P91" s="86">
        <f t="shared" si="42"/>
        <v>0</v>
      </c>
      <c r="Q91" s="83">
        <v>0</v>
      </c>
      <c r="R91" s="84">
        <v>0</v>
      </c>
      <c r="S91" s="83">
        <v>0</v>
      </c>
      <c r="T91" s="157">
        <v>0</v>
      </c>
      <c r="U91" s="83">
        <v>0</v>
      </c>
      <c r="V91" s="84">
        <v>0</v>
      </c>
      <c r="W91" s="198">
        <f t="shared" si="35"/>
        <v>0</v>
      </c>
      <c r="X91" s="83">
        <v>0</v>
      </c>
      <c r="Y91" s="83">
        <v>0</v>
      </c>
      <c r="Z91" s="83">
        <v>0</v>
      </c>
      <c r="AA91" s="83">
        <v>0</v>
      </c>
      <c r="AB91" s="83">
        <v>0</v>
      </c>
      <c r="AC91" s="83">
        <v>0</v>
      </c>
      <c r="AD91" s="83">
        <v>0</v>
      </c>
      <c r="AE91" s="198">
        <f t="shared" si="36"/>
        <v>0</v>
      </c>
      <c r="AF91" s="198">
        <f t="shared" si="37"/>
        <v>0</v>
      </c>
      <c r="AG91" s="83">
        <v>0</v>
      </c>
      <c r="AI91" s="222">
        <f t="shared" si="43"/>
        <v>0</v>
      </c>
      <c r="AJ91" s="227">
        <f t="shared" si="23"/>
        <v>0</v>
      </c>
      <c r="AK91" s="226">
        <f t="shared" si="24"/>
        <v>0.01</v>
      </c>
      <c r="AL91" s="227">
        <f t="shared" si="44"/>
        <v>0</v>
      </c>
      <c r="AM91" s="224">
        <f t="shared" si="38"/>
        <v>0.25</v>
      </c>
      <c r="AN91" s="227">
        <f t="shared" si="25"/>
        <v>0</v>
      </c>
      <c r="AO91" s="227">
        <f t="shared" si="45"/>
        <v>0</v>
      </c>
      <c r="AP91" s="222">
        <f t="shared" si="26"/>
        <v>0</v>
      </c>
      <c r="AQ91" s="227">
        <f t="shared" si="27"/>
        <v>0</v>
      </c>
      <c r="AV91" s="111" t="e">
        <f t="shared" si="39"/>
        <v>#DIV/0!</v>
      </c>
      <c r="AW91" s="111" t="e">
        <f t="shared" si="40"/>
        <v>#DIV/0!</v>
      </c>
    </row>
    <row r="92" spans="1:49" s="7" customFormat="1" ht="16.5" customHeight="1">
      <c r="A92" s="65">
        <f t="shared" si="28"/>
        <v>2093</v>
      </c>
      <c r="B92" s="154">
        <v>0</v>
      </c>
      <c r="C92" s="155">
        <v>0</v>
      </c>
      <c r="D92" s="154">
        <v>0</v>
      </c>
      <c r="E92" s="190">
        <f t="shared" si="29"/>
        <v>0</v>
      </c>
      <c r="F92" s="191">
        <f t="shared" si="30"/>
        <v>0</v>
      </c>
      <c r="G92" s="191" t="str">
        <f t="shared" si="31"/>
        <v/>
      </c>
      <c r="H92" s="191" t="str">
        <f t="shared" si="32"/>
        <v/>
      </c>
      <c r="I92" s="191">
        <f t="shared" si="33"/>
        <v>0</v>
      </c>
      <c r="J92" s="192" t="str">
        <f t="shared" si="34"/>
        <v/>
      </c>
      <c r="K92" s="85">
        <v>0</v>
      </c>
      <c r="L92" s="85">
        <v>0</v>
      </c>
      <c r="M92" s="193">
        <f t="shared" si="41"/>
        <v>0</v>
      </c>
      <c r="N92" s="85">
        <v>0</v>
      </c>
      <c r="O92" s="85">
        <v>0</v>
      </c>
      <c r="P92" s="86">
        <f t="shared" si="42"/>
        <v>0</v>
      </c>
      <c r="Q92" s="83">
        <v>0</v>
      </c>
      <c r="R92" s="84">
        <v>0</v>
      </c>
      <c r="S92" s="83">
        <v>0</v>
      </c>
      <c r="T92" s="157">
        <v>0</v>
      </c>
      <c r="U92" s="83">
        <v>0</v>
      </c>
      <c r="V92" s="84">
        <v>0</v>
      </c>
      <c r="W92" s="198">
        <f t="shared" si="35"/>
        <v>0</v>
      </c>
      <c r="X92" s="83">
        <v>0</v>
      </c>
      <c r="Y92" s="83">
        <v>0</v>
      </c>
      <c r="Z92" s="83">
        <v>0</v>
      </c>
      <c r="AA92" s="83">
        <v>0</v>
      </c>
      <c r="AB92" s="83">
        <v>0</v>
      </c>
      <c r="AC92" s="83">
        <v>0</v>
      </c>
      <c r="AD92" s="83">
        <v>0</v>
      </c>
      <c r="AE92" s="198">
        <f t="shared" si="36"/>
        <v>0</v>
      </c>
      <c r="AF92" s="198">
        <f t="shared" si="37"/>
        <v>0</v>
      </c>
      <c r="AG92" s="83">
        <v>0</v>
      </c>
      <c r="AI92" s="222">
        <f t="shared" si="43"/>
        <v>0</v>
      </c>
      <c r="AJ92" s="227">
        <f t="shared" si="23"/>
        <v>0</v>
      </c>
      <c r="AK92" s="226">
        <f t="shared" si="24"/>
        <v>0.01</v>
      </c>
      <c r="AL92" s="227">
        <f t="shared" si="44"/>
        <v>0</v>
      </c>
      <c r="AM92" s="224">
        <f t="shared" si="38"/>
        <v>0.25</v>
      </c>
      <c r="AN92" s="227">
        <f t="shared" si="25"/>
        <v>0</v>
      </c>
      <c r="AO92" s="227">
        <f t="shared" si="45"/>
        <v>0</v>
      </c>
      <c r="AP92" s="222">
        <f t="shared" si="26"/>
        <v>0</v>
      </c>
      <c r="AQ92" s="227">
        <f t="shared" si="27"/>
        <v>0</v>
      </c>
      <c r="AV92" s="111" t="e">
        <f t="shared" si="39"/>
        <v>#DIV/0!</v>
      </c>
      <c r="AW92" s="111" t="e">
        <f t="shared" si="40"/>
        <v>#DIV/0!</v>
      </c>
    </row>
    <row r="93" spans="1:49" s="7" customFormat="1" ht="16.5" customHeight="1">
      <c r="A93" s="65">
        <f t="shared" si="28"/>
        <v>2094</v>
      </c>
      <c r="B93" s="154">
        <v>0</v>
      </c>
      <c r="C93" s="155">
        <v>0</v>
      </c>
      <c r="D93" s="154">
        <v>0</v>
      </c>
      <c r="E93" s="190">
        <f t="shared" si="29"/>
        <v>0</v>
      </c>
      <c r="F93" s="191">
        <f t="shared" si="30"/>
        <v>0</v>
      </c>
      <c r="G93" s="191" t="str">
        <f t="shared" si="31"/>
        <v/>
      </c>
      <c r="H93" s="191" t="str">
        <f t="shared" si="32"/>
        <v/>
      </c>
      <c r="I93" s="191">
        <f t="shared" si="33"/>
        <v>0</v>
      </c>
      <c r="J93" s="192" t="str">
        <f t="shared" si="34"/>
        <v/>
      </c>
      <c r="K93" s="85">
        <v>0</v>
      </c>
      <c r="L93" s="85">
        <v>0</v>
      </c>
      <c r="M93" s="193">
        <f t="shared" si="41"/>
        <v>0</v>
      </c>
      <c r="N93" s="85">
        <v>0</v>
      </c>
      <c r="O93" s="85">
        <v>0</v>
      </c>
      <c r="P93" s="86">
        <f t="shared" si="42"/>
        <v>0</v>
      </c>
      <c r="Q93" s="83">
        <v>0</v>
      </c>
      <c r="R93" s="84">
        <v>0</v>
      </c>
      <c r="S93" s="83">
        <v>0</v>
      </c>
      <c r="T93" s="157">
        <v>0</v>
      </c>
      <c r="U93" s="83">
        <v>0</v>
      </c>
      <c r="V93" s="84">
        <v>0</v>
      </c>
      <c r="W93" s="198">
        <f t="shared" si="35"/>
        <v>0</v>
      </c>
      <c r="X93" s="83">
        <v>0</v>
      </c>
      <c r="Y93" s="83">
        <v>0</v>
      </c>
      <c r="Z93" s="83">
        <v>0</v>
      </c>
      <c r="AA93" s="83">
        <v>0</v>
      </c>
      <c r="AB93" s="83">
        <v>0</v>
      </c>
      <c r="AC93" s="83">
        <v>0</v>
      </c>
      <c r="AD93" s="83">
        <v>0</v>
      </c>
      <c r="AE93" s="198">
        <f t="shared" si="36"/>
        <v>0</v>
      </c>
      <c r="AF93" s="198">
        <f t="shared" si="37"/>
        <v>0</v>
      </c>
      <c r="AG93" s="83">
        <v>0</v>
      </c>
      <c r="AI93" s="222">
        <f t="shared" si="43"/>
        <v>0</v>
      </c>
      <c r="AJ93" s="227">
        <f t="shared" si="23"/>
        <v>0</v>
      </c>
      <c r="AK93" s="226">
        <f t="shared" si="24"/>
        <v>0.01</v>
      </c>
      <c r="AL93" s="227">
        <f t="shared" si="44"/>
        <v>0</v>
      </c>
      <c r="AM93" s="224">
        <f t="shared" si="38"/>
        <v>0.25</v>
      </c>
      <c r="AN93" s="227">
        <f t="shared" si="25"/>
        <v>0</v>
      </c>
      <c r="AO93" s="227">
        <f t="shared" si="45"/>
        <v>0</v>
      </c>
      <c r="AP93" s="222">
        <f t="shared" si="26"/>
        <v>0</v>
      </c>
      <c r="AQ93" s="227">
        <f t="shared" si="27"/>
        <v>0</v>
      </c>
      <c r="AV93" s="111" t="e">
        <f t="shared" si="39"/>
        <v>#DIV/0!</v>
      </c>
      <c r="AW93" s="111" t="e">
        <f t="shared" si="40"/>
        <v>#DIV/0!</v>
      </c>
    </row>
    <row r="94" spans="1:49" s="7" customFormat="1" ht="16.5" customHeight="1">
      <c r="A94" s="65">
        <f t="shared" si="28"/>
        <v>2095</v>
      </c>
      <c r="B94" s="154">
        <v>0</v>
      </c>
      <c r="C94" s="155">
        <v>0</v>
      </c>
      <c r="D94" s="154">
        <v>0</v>
      </c>
      <c r="E94" s="190">
        <f t="shared" si="29"/>
        <v>0</v>
      </c>
      <c r="F94" s="191">
        <f t="shared" si="30"/>
        <v>0</v>
      </c>
      <c r="G94" s="191" t="str">
        <f t="shared" si="31"/>
        <v/>
      </c>
      <c r="H94" s="191" t="str">
        <f t="shared" si="32"/>
        <v/>
      </c>
      <c r="I94" s="191">
        <f t="shared" si="33"/>
        <v>0</v>
      </c>
      <c r="J94" s="192" t="str">
        <f t="shared" si="34"/>
        <v/>
      </c>
      <c r="K94" s="85">
        <v>0</v>
      </c>
      <c r="L94" s="85">
        <v>0</v>
      </c>
      <c r="M94" s="193">
        <f t="shared" si="41"/>
        <v>0</v>
      </c>
      <c r="N94" s="85">
        <v>0</v>
      </c>
      <c r="O94" s="85">
        <v>0</v>
      </c>
      <c r="P94" s="86">
        <f t="shared" si="42"/>
        <v>0</v>
      </c>
      <c r="Q94" s="83">
        <v>0</v>
      </c>
      <c r="R94" s="84">
        <v>0</v>
      </c>
      <c r="S94" s="83">
        <v>0</v>
      </c>
      <c r="T94" s="157">
        <v>0</v>
      </c>
      <c r="U94" s="83">
        <v>0</v>
      </c>
      <c r="V94" s="84">
        <v>0</v>
      </c>
      <c r="W94" s="198">
        <f t="shared" si="35"/>
        <v>0</v>
      </c>
      <c r="X94" s="83">
        <v>0</v>
      </c>
      <c r="Y94" s="83">
        <v>0</v>
      </c>
      <c r="Z94" s="83">
        <v>0</v>
      </c>
      <c r="AA94" s="83">
        <v>0</v>
      </c>
      <c r="AB94" s="83">
        <v>0</v>
      </c>
      <c r="AC94" s="83">
        <v>0</v>
      </c>
      <c r="AD94" s="83">
        <v>0</v>
      </c>
      <c r="AE94" s="198">
        <f t="shared" si="36"/>
        <v>0</v>
      </c>
      <c r="AF94" s="198">
        <f t="shared" si="37"/>
        <v>0</v>
      </c>
      <c r="AG94" s="83">
        <v>0</v>
      </c>
      <c r="AI94" s="222">
        <f t="shared" si="43"/>
        <v>0</v>
      </c>
      <c r="AJ94" s="227">
        <f t="shared" si="23"/>
        <v>0</v>
      </c>
      <c r="AK94" s="226">
        <f t="shared" si="24"/>
        <v>0.01</v>
      </c>
      <c r="AL94" s="227">
        <f t="shared" si="44"/>
        <v>0</v>
      </c>
      <c r="AM94" s="224">
        <f t="shared" si="38"/>
        <v>0.25</v>
      </c>
      <c r="AN94" s="227">
        <f t="shared" si="25"/>
        <v>0</v>
      </c>
      <c r="AO94" s="227">
        <f t="shared" si="45"/>
        <v>0</v>
      </c>
      <c r="AP94" s="222">
        <f t="shared" si="26"/>
        <v>0</v>
      </c>
      <c r="AQ94" s="227">
        <f t="shared" si="27"/>
        <v>0</v>
      </c>
      <c r="AV94" s="111" t="e">
        <f t="shared" si="39"/>
        <v>#DIV/0!</v>
      </c>
      <c r="AW94" s="111" t="e">
        <f t="shared" si="40"/>
        <v>#DIV/0!</v>
      </c>
    </row>
    <row r="95" spans="1:49" s="7" customFormat="1" ht="16.5" customHeight="1">
      <c r="A95" s="65">
        <f t="shared" si="28"/>
        <v>2096</v>
      </c>
      <c r="B95" s="154">
        <v>0</v>
      </c>
      <c r="C95" s="155">
        <v>0</v>
      </c>
      <c r="D95" s="154">
        <v>0</v>
      </c>
      <c r="E95" s="190">
        <f t="shared" si="29"/>
        <v>0</v>
      </c>
      <c r="F95" s="191">
        <f t="shared" si="30"/>
        <v>0</v>
      </c>
      <c r="G95" s="191" t="str">
        <f t="shared" si="31"/>
        <v/>
      </c>
      <c r="H95" s="191" t="str">
        <f t="shared" si="32"/>
        <v/>
      </c>
      <c r="I95" s="191">
        <f t="shared" si="33"/>
        <v>0</v>
      </c>
      <c r="J95" s="192" t="str">
        <f t="shared" si="34"/>
        <v/>
      </c>
      <c r="K95" s="85">
        <v>0</v>
      </c>
      <c r="L95" s="85">
        <v>0</v>
      </c>
      <c r="M95" s="193">
        <f t="shared" si="41"/>
        <v>0</v>
      </c>
      <c r="N95" s="85">
        <v>0</v>
      </c>
      <c r="O95" s="85">
        <v>0</v>
      </c>
      <c r="P95" s="86">
        <f t="shared" si="42"/>
        <v>0</v>
      </c>
      <c r="Q95" s="83">
        <v>0</v>
      </c>
      <c r="R95" s="84">
        <v>0</v>
      </c>
      <c r="S95" s="83">
        <v>0</v>
      </c>
      <c r="T95" s="157">
        <v>0</v>
      </c>
      <c r="U95" s="83">
        <v>0</v>
      </c>
      <c r="V95" s="84">
        <v>0</v>
      </c>
      <c r="W95" s="198">
        <f t="shared" si="35"/>
        <v>0</v>
      </c>
      <c r="X95" s="83">
        <v>0</v>
      </c>
      <c r="Y95" s="83">
        <v>0</v>
      </c>
      <c r="Z95" s="83">
        <v>0</v>
      </c>
      <c r="AA95" s="83">
        <v>0</v>
      </c>
      <c r="AB95" s="83">
        <v>0</v>
      </c>
      <c r="AC95" s="83">
        <v>0</v>
      </c>
      <c r="AD95" s="83">
        <v>0</v>
      </c>
      <c r="AE95" s="198">
        <f t="shared" si="36"/>
        <v>0</v>
      </c>
      <c r="AF95" s="198">
        <f t="shared" si="37"/>
        <v>0</v>
      </c>
      <c r="AG95" s="83">
        <v>0</v>
      </c>
      <c r="AI95" s="222">
        <f t="shared" si="43"/>
        <v>0</v>
      </c>
      <c r="AJ95" s="227">
        <f t="shared" si="23"/>
        <v>0</v>
      </c>
      <c r="AK95" s="226">
        <f t="shared" si="24"/>
        <v>0.01</v>
      </c>
      <c r="AL95" s="227">
        <f t="shared" si="44"/>
        <v>0</v>
      </c>
      <c r="AM95" s="224">
        <f t="shared" si="38"/>
        <v>0.25</v>
      </c>
      <c r="AN95" s="227">
        <f t="shared" si="25"/>
        <v>0</v>
      </c>
      <c r="AO95" s="227">
        <f t="shared" si="45"/>
        <v>0</v>
      </c>
      <c r="AP95" s="222">
        <f t="shared" si="26"/>
        <v>0</v>
      </c>
      <c r="AQ95" s="227">
        <f t="shared" si="27"/>
        <v>0</v>
      </c>
      <c r="AV95" s="111" t="e">
        <f t="shared" si="39"/>
        <v>#DIV/0!</v>
      </c>
      <c r="AW95" s="111" t="e">
        <f t="shared" si="40"/>
        <v>#DIV/0!</v>
      </c>
    </row>
    <row r="96" spans="1:49" s="7" customFormat="1" ht="16.5" customHeight="1" thickBot="1">
      <c r="A96" s="66">
        <f t="shared" si="28"/>
        <v>2097</v>
      </c>
      <c r="B96" s="154">
        <v>0</v>
      </c>
      <c r="C96" s="156">
        <v>0</v>
      </c>
      <c r="D96" s="154">
        <v>0</v>
      </c>
      <c r="E96" s="190">
        <f t="shared" si="29"/>
        <v>0</v>
      </c>
      <c r="F96" s="191">
        <f t="shared" si="30"/>
        <v>0</v>
      </c>
      <c r="G96" s="191" t="str">
        <f t="shared" si="31"/>
        <v/>
      </c>
      <c r="H96" s="191" t="str">
        <f t="shared" si="32"/>
        <v/>
      </c>
      <c r="I96" s="191">
        <f t="shared" si="33"/>
        <v>0</v>
      </c>
      <c r="J96" s="192" t="str">
        <f t="shared" si="34"/>
        <v/>
      </c>
      <c r="K96" s="90">
        <v>0</v>
      </c>
      <c r="L96" s="90">
        <v>0</v>
      </c>
      <c r="M96" s="194">
        <f t="shared" si="41"/>
        <v>0</v>
      </c>
      <c r="N96" s="90">
        <v>0</v>
      </c>
      <c r="O96" s="90">
        <v>0</v>
      </c>
      <c r="P96" s="91">
        <f t="shared" si="42"/>
        <v>0</v>
      </c>
      <c r="Q96" s="83">
        <v>0</v>
      </c>
      <c r="R96" s="84">
        <v>0</v>
      </c>
      <c r="S96" s="83">
        <v>0</v>
      </c>
      <c r="T96" s="157">
        <v>0</v>
      </c>
      <c r="U96" s="83">
        <v>0</v>
      </c>
      <c r="V96" s="84">
        <v>0</v>
      </c>
      <c r="W96" s="198">
        <f t="shared" si="35"/>
        <v>0</v>
      </c>
      <c r="X96" s="83">
        <v>0</v>
      </c>
      <c r="Y96" s="83">
        <v>0</v>
      </c>
      <c r="Z96" s="83">
        <v>0</v>
      </c>
      <c r="AA96" s="83">
        <v>0</v>
      </c>
      <c r="AB96" s="83">
        <v>0</v>
      </c>
      <c r="AC96" s="83">
        <v>0</v>
      </c>
      <c r="AD96" s="83">
        <v>0</v>
      </c>
      <c r="AE96" s="198">
        <f t="shared" si="36"/>
        <v>0</v>
      </c>
      <c r="AF96" s="198">
        <f t="shared" si="37"/>
        <v>0</v>
      </c>
      <c r="AG96" s="83">
        <v>0</v>
      </c>
      <c r="AI96" s="230">
        <f t="shared" si="43"/>
        <v>0</v>
      </c>
      <c r="AJ96" s="229">
        <f t="shared" si="23"/>
        <v>0</v>
      </c>
      <c r="AK96" s="228">
        <f t="shared" si="24"/>
        <v>0.01</v>
      </c>
      <c r="AL96" s="229">
        <f t="shared" si="44"/>
        <v>0</v>
      </c>
      <c r="AM96" s="224">
        <f t="shared" si="38"/>
        <v>0.25</v>
      </c>
      <c r="AN96" s="229">
        <f t="shared" si="25"/>
        <v>0</v>
      </c>
      <c r="AO96" s="229">
        <f t="shared" si="45"/>
        <v>0</v>
      </c>
      <c r="AP96" s="230">
        <f t="shared" si="26"/>
        <v>0</v>
      </c>
      <c r="AQ96" s="229">
        <f t="shared" si="27"/>
        <v>0</v>
      </c>
      <c r="AV96" s="111" t="e">
        <f t="shared" si="39"/>
        <v>#DIV/0!</v>
      </c>
      <c r="AW96" s="111" t="e">
        <f t="shared" si="40"/>
        <v>#DIV/0!</v>
      </c>
    </row>
    <row r="97" spans="1:43" s="120" customFormat="1" ht="30.75" customHeight="1" thickBot="1">
      <c r="A97" s="112" t="s">
        <v>0</v>
      </c>
      <c r="B97" s="114">
        <f t="array" ref="B97">SUM(ROUND(B17:B96,1))</f>
        <v>0</v>
      </c>
      <c r="C97" s="114">
        <f t="array" ref="C97">SUM(ROUND(C17:C96,1))</f>
        <v>0</v>
      </c>
      <c r="D97" s="113"/>
      <c r="E97" s="195">
        <f t="array" ref="E97">SUM(ROUND(E17:E96,1))</f>
        <v>0</v>
      </c>
      <c r="F97" s="196">
        <f t="array" ref="F97">SUM(ROUND(F17:F96,0))</f>
        <v>0</v>
      </c>
      <c r="G97" s="196"/>
      <c r="H97" s="196"/>
      <c r="I97" s="196"/>
      <c r="J97" s="195"/>
      <c r="K97" s="113"/>
      <c r="L97" s="113"/>
      <c r="M97" s="197">
        <f>M96</f>
        <v>0</v>
      </c>
      <c r="N97" s="116"/>
      <c r="O97" s="116"/>
      <c r="P97" s="115">
        <f>P96</f>
        <v>0</v>
      </c>
      <c r="Q97" s="116"/>
      <c r="R97" s="116"/>
      <c r="S97" s="117"/>
      <c r="T97" s="162">
        <f t="array" ref="T97">SUM(ROUND(T17:T96,2))</f>
        <v>0</v>
      </c>
      <c r="U97" s="118"/>
      <c r="V97" s="118">
        <f t="array" ref="V97">SUM(ROUND(V17:V96,2))</f>
        <v>0</v>
      </c>
      <c r="W97" s="199">
        <f t="shared" ref="W97" si="46">SUM(W17:W96)</f>
        <v>0</v>
      </c>
      <c r="X97" s="118">
        <f t="array" ref="X97">SUM(ROUND(X17:X96,2))</f>
        <v>0</v>
      </c>
      <c r="Y97" s="118">
        <f t="array" ref="Y97">SUM(ROUND(Y17:Y96,2))</f>
        <v>0</v>
      </c>
      <c r="Z97" s="118">
        <f t="array" ref="Z97">SUM(ROUND(Z17:Z96,2))</f>
        <v>0</v>
      </c>
      <c r="AA97" s="118">
        <f t="array" ref="AA97">SUM(ROUND(AA17:AA96,2))</f>
        <v>0</v>
      </c>
      <c r="AB97" s="118">
        <f t="array" ref="AB97">SUM(ROUND(AB17:AB96,2))</f>
        <v>0</v>
      </c>
      <c r="AC97" s="118">
        <f t="array" ref="AC97">SUM(ROUND(AC17:AC96,2))</f>
        <v>0</v>
      </c>
      <c r="AD97" s="118">
        <f t="array" ref="AD97">SUM(ROUND(AD17:AD96,2))</f>
        <v>0</v>
      </c>
      <c r="AE97" s="199">
        <f t="shared" ref="AE97:AF97" si="47">SUM(AE17:AE96)</f>
        <v>0</v>
      </c>
      <c r="AF97" s="199">
        <f t="shared" si="47"/>
        <v>0</v>
      </c>
      <c r="AG97" s="118">
        <f t="array" ref="AG97">SUM(ROUND(AG17:AG96,2))</f>
        <v>0</v>
      </c>
      <c r="AI97" s="119"/>
      <c r="AJ97" s="119">
        <f>SUM(AJ17:AJ96)</f>
        <v>0</v>
      </c>
      <c r="AK97" s="119"/>
      <c r="AL97" s="119">
        <f>SUM(AL17:AL96)</f>
        <v>0</v>
      </c>
      <c r="AM97" s="119"/>
      <c r="AN97" s="119">
        <f>SUM(AN17:AN96)</f>
        <v>0</v>
      </c>
      <c r="AO97" s="119">
        <f>SUM(AO17:AO96)</f>
        <v>0</v>
      </c>
      <c r="AP97" s="119"/>
      <c r="AQ97" s="119"/>
    </row>
    <row r="98" spans="1:43" ht="16.5" thickTop="1">
      <c r="A98" s="7"/>
      <c r="B98" s="7"/>
      <c r="C98" s="7"/>
      <c r="D98" s="7"/>
      <c r="E98" s="34"/>
      <c r="F98" s="34"/>
      <c r="G98" s="34"/>
      <c r="H98" s="34"/>
      <c r="I98" s="34"/>
      <c r="J98" s="34"/>
      <c r="K98" s="34"/>
      <c r="L98" s="34"/>
      <c r="M98" s="34"/>
      <c r="N98" s="34"/>
      <c r="O98" s="34"/>
      <c r="P98" s="34"/>
      <c r="Q98" s="7"/>
      <c r="R98" s="27"/>
      <c r="S98" s="7"/>
      <c r="T98" s="7"/>
      <c r="U98" s="7"/>
      <c r="V98" s="27"/>
      <c r="W98" s="3"/>
      <c r="X98" s="3"/>
      <c r="Y98" s="3"/>
      <c r="Z98" s="3"/>
      <c r="AA98" s="3"/>
      <c r="AB98" s="35"/>
      <c r="AC98" s="35"/>
      <c r="AD98" s="35"/>
      <c r="AE98" s="3"/>
      <c r="AF98" s="3"/>
      <c r="AG98" s="3"/>
      <c r="AI98" s="80"/>
      <c r="AJ98" s="80"/>
      <c r="AK98" s="80"/>
      <c r="AL98" s="80"/>
      <c r="AM98" s="80"/>
      <c r="AN98" s="80"/>
      <c r="AO98" s="80"/>
      <c r="AP98" s="80"/>
      <c r="AQ98" s="80"/>
    </row>
    <row r="99" spans="1:43">
      <c r="E99" s="1"/>
      <c r="F99" s="1"/>
      <c r="G99" s="1"/>
      <c r="H99" s="1"/>
      <c r="I99" s="1"/>
      <c r="J99" s="1"/>
      <c r="K99" s="1"/>
      <c r="L99" s="1"/>
      <c r="M99" s="1"/>
      <c r="N99" s="1"/>
      <c r="O99" s="1"/>
      <c r="P99" s="1"/>
      <c r="Q99" s="9"/>
      <c r="R99" s="25"/>
      <c r="S99" s="9"/>
      <c r="T99" s="9"/>
      <c r="U99" s="9"/>
      <c r="V99" s="16"/>
      <c r="W99" s="8"/>
      <c r="X99" s="10"/>
      <c r="Y99" s="10"/>
      <c r="Z99" s="8"/>
      <c r="AA99" s="8"/>
      <c r="AB99" s="17"/>
      <c r="AC99" s="17"/>
      <c r="AD99" s="17"/>
      <c r="AE99" s="8"/>
      <c r="AF99" s="8"/>
      <c r="AG99" s="8"/>
    </row>
    <row r="100" spans="1:43">
      <c r="E100" s="11"/>
      <c r="F100" s="11"/>
      <c r="G100" s="11"/>
      <c r="H100" s="11"/>
      <c r="I100" s="11"/>
      <c r="J100" s="11"/>
      <c r="K100" s="11"/>
      <c r="L100" s="11"/>
      <c r="M100" s="11"/>
      <c r="N100" s="11"/>
      <c r="O100" s="11"/>
      <c r="P100" s="11"/>
      <c r="Q100" s="5"/>
      <c r="R100" s="16"/>
      <c r="S100" s="5"/>
      <c r="V100" s="16"/>
      <c r="W100" s="5"/>
      <c r="AB100" s="16"/>
      <c r="AE100" s="5"/>
    </row>
    <row r="101" spans="1:43" ht="15.75">
      <c r="A101" s="20" t="s">
        <v>2</v>
      </c>
      <c r="B101" s="20"/>
      <c r="C101" s="20"/>
      <c r="D101" s="20"/>
      <c r="E101" s="12"/>
      <c r="F101" s="12"/>
      <c r="G101" s="12"/>
      <c r="H101" s="12"/>
      <c r="I101" s="12"/>
      <c r="J101" s="12"/>
      <c r="K101" s="12"/>
      <c r="L101" s="12"/>
      <c r="M101" s="12"/>
      <c r="N101" s="12"/>
      <c r="O101" s="12"/>
      <c r="P101" s="12"/>
      <c r="Q101" s="5"/>
      <c r="R101" s="16"/>
      <c r="S101" s="5"/>
      <c r="V101" s="16"/>
      <c r="W101" s="5"/>
      <c r="AB101" s="16"/>
      <c r="AE101" s="5"/>
    </row>
    <row r="102" spans="1:43" ht="18.75">
      <c r="A102" s="21" t="s">
        <v>219</v>
      </c>
      <c r="B102" s="21"/>
      <c r="C102" s="21"/>
      <c r="D102" s="21"/>
      <c r="E102" s="13"/>
      <c r="F102" s="13"/>
      <c r="G102" s="13"/>
      <c r="H102" s="13"/>
      <c r="I102" s="13"/>
      <c r="J102" s="13"/>
      <c r="K102" s="13"/>
      <c r="L102" s="13"/>
      <c r="M102" s="13"/>
      <c r="N102" s="13"/>
      <c r="O102" s="13"/>
      <c r="P102" s="13"/>
      <c r="Q102" s="5"/>
      <c r="R102" s="16"/>
      <c r="S102" s="5"/>
      <c r="V102" s="16"/>
      <c r="W102" s="5"/>
      <c r="AB102" s="16"/>
      <c r="AE102" s="5"/>
    </row>
    <row r="103" spans="1:43" ht="18.75">
      <c r="A103" s="21" t="s">
        <v>86</v>
      </c>
      <c r="B103" s="21"/>
      <c r="C103" s="21"/>
      <c r="D103" s="21"/>
      <c r="E103" s="13"/>
      <c r="F103" s="13"/>
      <c r="G103" s="13"/>
      <c r="H103" s="13"/>
      <c r="I103" s="13"/>
      <c r="J103" s="13"/>
      <c r="K103" s="13"/>
      <c r="L103" s="13"/>
      <c r="M103" s="13"/>
      <c r="N103" s="13"/>
      <c r="O103" s="13"/>
      <c r="P103" s="13"/>
      <c r="Q103" s="5"/>
      <c r="R103" s="16"/>
      <c r="S103" s="5"/>
      <c r="V103" s="16"/>
      <c r="W103" s="5"/>
      <c r="AB103" s="16"/>
      <c r="AE103" s="5"/>
    </row>
    <row r="104" spans="1:43" ht="20.25" customHeight="1">
      <c r="A104" s="36" t="s">
        <v>87</v>
      </c>
      <c r="B104" s="36"/>
      <c r="C104" s="36"/>
      <c r="D104" s="36"/>
      <c r="E104" s="22"/>
      <c r="F104" s="22"/>
      <c r="G104" s="22"/>
      <c r="H104" s="22"/>
      <c r="I104" s="22"/>
      <c r="J104" s="22"/>
      <c r="K104" s="22"/>
      <c r="L104" s="22"/>
      <c r="M104" s="22"/>
      <c r="N104" s="22"/>
      <c r="O104" s="22"/>
      <c r="P104" s="16"/>
      <c r="Q104" s="5"/>
      <c r="R104" s="16"/>
      <c r="S104" s="5"/>
      <c r="V104" s="16"/>
      <c r="W104" s="5"/>
      <c r="AB104" s="16"/>
      <c r="AE104" s="5"/>
    </row>
    <row r="105" spans="1:43" s="16" customFormat="1" ht="20.25" customHeight="1">
      <c r="A105" s="26" t="s">
        <v>214</v>
      </c>
      <c r="B105" s="26"/>
      <c r="C105" s="26"/>
      <c r="D105" s="26"/>
      <c r="AI105" s="5"/>
      <c r="AJ105" s="5"/>
      <c r="AK105" s="5"/>
      <c r="AL105" s="5"/>
      <c r="AM105" s="5"/>
      <c r="AN105" s="5"/>
      <c r="AO105" s="5"/>
      <c r="AP105" s="5"/>
      <c r="AQ105" s="5"/>
    </row>
    <row r="106" spans="1:43" ht="18.75">
      <c r="A106" s="21" t="s">
        <v>88</v>
      </c>
      <c r="B106" s="21"/>
      <c r="C106" s="21"/>
      <c r="D106" s="21"/>
      <c r="Q106" s="5"/>
      <c r="R106" s="16"/>
      <c r="S106" s="5"/>
      <c r="V106" s="16"/>
      <c r="W106" s="5"/>
      <c r="AB106" s="16"/>
      <c r="AE106" s="5"/>
      <c r="AI106" s="16"/>
      <c r="AJ106" s="16"/>
      <c r="AK106" s="16"/>
      <c r="AL106" s="16"/>
      <c r="AM106" s="16"/>
      <c r="AN106" s="16"/>
      <c r="AO106" s="16"/>
      <c r="AP106" s="16"/>
      <c r="AQ106" s="16"/>
    </row>
    <row r="107" spans="1:43" ht="18.75">
      <c r="A107" s="21" t="s">
        <v>89</v>
      </c>
      <c r="B107" s="21"/>
      <c r="C107" s="21"/>
      <c r="D107" s="21"/>
      <c r="Q107" s="5"/>
      <c r="R107" s="16"/>
      <c r="S107" s="5"/>
      <c r="V107" s="16"/>
      <c r="W107" s="5"/>
      <c r="AB107" s="16"/>
      <c r="AE107" s="5"/>
    </row>
    <row r="108" spans="1:43" ht="18.75">
      <c r="A108" s="62" t="s">
        <v>162</v>
      </c>
      <c r="B108" s="63"/>
      <c r="C108" s="63"/>
      <c r="D108" s="63"/>
      <c r="E108" s="63"/>
      <c r="F108" s="63"/>
      <c r="G108" s="63"/>
      <c r="H108" s="63"/>
      <c r="I108" s="63"/>
      <c r="J108" s="63"/>
      <c r="K108" s="63"/>
      <c r="L108" s="63"/>
      <c r="M108" s="63"/>
      <c r="Q108" s="5"/>
      <c r="R108" s="16"/>
      <c r="S108" s="5"/>
      <c r="V108" s="16"/>
      <c r="W108" s="5"/>
      <c r="AB108" s="16"/>
      <c r="AE108" s="5"/>
    </row>
    <row r="109" spans="1:43" ht="18.75">
      <c r="A109" s="62" t="s">
        <v>213</v>
      </c>
      <c r="B109" s="63"/>
      <c r="C109" s="63"/>
      <c r="D109" s="63"/>
      <c r="E109" s="63"/>
      <c r="F109" s="63"/>
      <c r="G109" s="63"/>
      <c r="H109" s="63"/>
      <c r="I109" s="63"/>
      <c r="J109" s="63"/>
      <c r="K109" s="63"/>
      <c r="L109" s="63"/>
      <c r="M109" s="63"/>
      <c r="Q109" s="5"/>
      <c r="R109" s="16"/>
      <c r="S109" s="5"/>
      <c r="V109" s="16"/>
      <c r="W109" s="5"/>
      <c r="AB109" s="16"/>
      <c r="AE109" s="5"/>
    </row>
    <row r="110" spans="1:43" ht="18.75">
      <c r="A110" s="62" t="s">
        <v>90</v>
      </c>
      <c r="B110" s="63"/>
      <c r="C110" s="63"/>
      <c r="D110" s="63"/>
      <c r="E110" s="63"/>
      <c r="F110" s="63"/>
      <c r="G110" s="63"/>
      <c r="H110" s="63"/>
      <c r="I110" s="63"/>
      <c r="J110" s="63"/>
      <c r="K110" s="63"/>
      <c r="L110" s="63"/>
      <c r="M110" s="63"/>
      <c r="Q110" s="5"/>
      <c r="R110" s="16"/>
      <c r="S110" s="5"/>
      <c r="V110" s="16"/>
      <c r="W110" s="5"/>
      <c r="AB110" s="16"/>
      <c r="AE110" s="5"/>
    </row>
    <row r="111" spans="1:43" ht="18.75">
      <c r="A111" s="62" t="s">
        <v>220</v>
      </c>
      <c r="B111" s="63"/>
      <c r="C111" s="63"/>
      <c r="D111" s="63"/>
      <c r="E111" s="63"/>
      <c r="F111" s="63"/>
      <c r="G111" s="63"/>
      <c r="H111" s="63"/>
      <c r="I111" s="63"/>
      <c r="J111" s="63"/>
      <c r="K111" s="63"/>
      <c r="L111" s="63"/>
      <c r="M111" s="63"/>
      <c r="Q111" s="5"/>
      <c r="R111" s="16"/>
      <c r="S111" s="5"/>
      <c r="V111" s="16"/>
      <c r="W111" s="5"/>
      <c r="AB111" s="16"/>
      <c r="AE111" s="5"/>
    </row>
    <row r="112" spans="1:43" ht="18.75">
      <c r="A112" s="62" t="s">
        <v>221</v>
      </c>
      <c r="B112" s="63"/>
      <c r="C112" s="63"/>
      <c r="D112" s="63"/>
      <c r="E112" s="63"/>
      <c r="F112" s="63"/>
      <c r="G112" s="63"/>
      <c r="H112" s="63"/>
      <c r="I112" s="63"/>
      <c r="J112" s="63"/>
      <c r="K112" s="63"/>
      <c r="L112" s="63"/>
      <c r="M112" s="63"/>
      <c r="Q112" s="5"/>
      <c r="R112" s="16"/>
      <c r="S112" s="5"/>
      <c r="V112" s="16"/>
      <c r="W112" s="5"/>
      <c r="AB112" s="16"/>
      <c r="AE112" s="5"/>
    </row>
    <row r="113" spans="1:31" ht="18.75">
      <c r="A113" s="62" t="s">
        <v>92</v>
      </c>
      <c r="B113" s="63"/>
      <c r="C113" s="63"/>
      <c r="D113" s="63"/>
      <c r="E113" s="63"/>
      <c r="F113" s="63"/>
      <c r="G113" s="63"/>
      <c r="H113" s="63"/>
      <c r="I113" s="63"/>
      <c r="J113" s="63"/>
      <c r="K113" s="63"/>
      <c r="L113" s="63"/>
      <c r="M113" s="63"/>
      <c r="Q113" s="5"/>
      <c r="R113" s="16"/>
      <c r="S113" s="5"/>
      <c r="V113" s="16"/>
      <c r="W113" s="5"/>
      <c r="AB113" s="16"/>
      <c r="AE113" s="5"/>
    </row>
    <row r="114" spans="1:31" ht="18.75">
      <c r="A114" s="62" t="s">
        <v>222</v>
      </c>
      <c r="B114" s="63"/>
      <c r="C114" s="63"/>
      <c r="D114" s="63"/>
      <c r="E114" s="63"/>
      <c r="F114" s="63"/>
      <c r="G114" s="63"/>
      <c r="H114" s="63"/>
      <c r="I114" s="63"/>
      <c r="J114" s="63"/>
      <c r="K114" s="63"/>
      <c r="L114" s="63"/>
      <c r="M114" s="63"/>
    </row>
    <row r="115" spans="1:31" ht="18.75">
      <c r="A115" s="62" t="s">
        <v>223</v>
      </c>
      <c r="B115" s="63"/>
      <c r="C115" s="63"/>
      <c r="D115" s="63"/>
      <c r="E115" s="63"/>
      <c r="F115" s="63"/>
      <c r="G115" s="63"/>
      <c r="H115" s="63"/>
      <c r="I115" s="63"/>
      <c r="J115" s="63"/>
      <c r="K115" s="63"/>
      <c r="L115" s="63"/>
      <c r="M115" s="63"/>
    </row>
    <row r="116" spans="1:31" ht="18.75">
      <c r="A116" s="62" t="s">
        <v>91</v>
      </c>
      <c r="B116" s="63"/>
      <c r="C116" s="63"/>
      <c r="D116" s="63"/>
      <c r="E116" s="63"/>
      <c r="F116" s="63"/>
      <c r="G116" s="63"/>
      <c r="H116" s="63"/>
      <c r="I116" s="63"/>
      <c r="J116" s="63"/>
      <c r="K116" s="63"/>
      <c r="L116" s="63"/>
      <c r="M116" s="63"/>
    </row>
    <row r="117" spans="1:31" ht="18.75">
      <c r="A117" s="62" t="s">
        <v>163</v>
      </c>
      <c r="B117" s="63"/>
      <c r="C117" s="63"/>
      <c r="D117" s="63"/>
      <c r="E117" s="63"/>
      <c r="F117" s="63"/>
      <c r="G117" s="63"/>
      <c r="H117" s="63"/>
      <c r="I117" s="63"/>
      <c r="J117" s="63"/>
      <c r="K117" s="63"/>
      <c r="L117" s="63"/>
      <c r="M117" s="63"/>
    </row>
    <row r="118" spans="1:31" ht="18.75">
      <c r="A118" s="62" t="s">
        <v>218</v>
      </c>
      <c r="B118" s="63"/>
      <c r="C118" s="63"/>
      <c r="D118" s="63"/>
      <c r="E118" s="63"/>
      <c r="F118" s="63"/>
      <c r="G118" s="63"/>
      <c r="H118" s="63"/>
      <c r="I118" s="63"/>
      <c r="J118" s="63"/>
      <c r="K118" s="63"/>
      <c r="L118" s="63"/>
      <c r="M118" s="63"/>
    </row>
  </sheetData>
  <sheetProtection password="DF52" sheet="1" objects="1" scenarios="1" formatColumns="0" formatRows="0"/>
  <mergeCells count="17">
    <mergeCell ref="AI13:AQ13"/>
    <mergeCell ref="B14:F14"/>
    <mergeCell ref="G14:J14"/>
    <mergeCell ref="K14:M14"/>
    <mergeCell ref="N14:P14"/>
    <mergeCell ref="T14:W14"/>
    <mergeCell ref="X14:Y14"/>
    <mergeCell ref="Z14:AA14"/>
    <mergeCell ref="AB14:AE14"/>
    <mergeCell ref="B1:L1"/>
    <mergeCell ref="N1:O1"/>
    <mergeCell ref="O3:R7"/>
    <mergeCell ref="G8:H8"/>
    <mergeCell ref="A13:A14"/>
    <mergeCell ref="C5:F5"/>
    <mergeCell ref="C6:F6"/>
    <mergeCell ref="E10:F10"/>
  </mergeCells>
  <conditionalFormatting sqref="A17">
    <cfRule type="expression" dxfId="7" priority="10" stopIfTrue="1">
      <formula>$A$13&lt;&gt;""</formula>
    </cfRule>
  </conditionalFormatting>
  <conditionalFormatting sqref="D17:D96">
    <cfRule type="expression" dxfId="6" priority="8" stopIfTrue="1">
      <formula>$AT$15</formula>
    </cfRule>
  </conditionalFormatting>
  <conditionalFormatting sqref="K17:P96">
    <cfRule type="expression" dxfId="5" priority="7" stopIfTrue="1">
      <formula>$AU$15=1</formula>
    </cfRule>
  </conditionalFormatting>
  <conditionalFormatting sqref="G10">
    <cfRule type="notContainsBlanks" dxfId="4" priority="6" stopIfTrue="1">
      <formula>LEN(TRIM(G10))&gt;0</formula>
    </cfRule>
  </conditionalFormatting>
  <conditionalFormatting sqref="A13">
    <cfRule type="notContainsBlanks" dxfId="3" priority="5" stopIfTrue="1">
      <formula>LEN(TRIM(A13))&gt;0</formula>
    </cfRule>
  </conditionalFormatting>
  <conditionalFormatting sqref="E10">
    <cfRule type="expression" dxfId="2" priority="4" stopIfTrue="1">
      <formula>$D$10=""</formula>
    </cfRule>
  </conditionalFormatting>
  <conditionalFormatting sqref="I17:J96">
    <cfRule type="expression" dxfId="1" priority="3" stopIfTrue="1">
      <formula>$AT$15</formula>
    </cfRule>
  </conditionalFormatting>
  <conditionalFormatting sqref="G17:G96">
    <cfRule type="expression" dxfId="0" priority="2" stopIfTrue="1">
      <formula>$AU$15=1</formula>
    </cfRule>
  </conditionalFormatting>
  <dataValidations count="10">
    <dataValidation type="decimal" operator="greaterThanOrEqual" allowBlank="1" showInputMessage="1" showErrorMessage="1" error="Please enter a value greater than or equal to zero" sqref="B17:D96 Q17:S96 U17:V96 X17:AD96 AG17:AG96">
      <formula1>0</formula1>
    </dataValidation>
    <dataValidation type="decimal" operator="lessThanOrEqual" allowBlank="1" showInputMessage="1" showErrorMessage="1" error="Please enter a value less than or equal to zero" sqref="T17:T96">
      <formula1>0</formula1>
    </dataValidation>
    <dataValidation type="decimal" allowBlank="1" showInputMessage="1" showErrorMessage="1" sqref="K17:L96 N17:O96">
      <formula1>0</formula1>
      <formula2>10000</formula2>
    </dataValidation>
    <dataValidation allowBlank="1" showInputMessage="1" showErrorMessage="1" errorTitle="Invalid Date" error="Please make sure the date is in correct format and is within 2012/01/01 to 2099/12/31." sqref="C8"/>
    <dataValidation type="whole" allowBlank="1" showInputMessage="1" showErrorMessage="1" errorTitle="Enter year on YYYY format" sqref="I3:I5">
      <formula1>1900</formula1>
      <formula2>2500</formula2>
    </dataValidation>
    <dataValidation type="decimal" allowBlank="1" showInputMessage="1" showErrorMessage="1" error="Enter value between 0% and 100%." sqref="I6">
      <formula1>0</formula1>
      <formula2>1</formula2>
    </dataValidation>
    <dataValidation type="decimal" allowBlank="1" showInputMessage="1" showErrorMessage="1" error="Enter value between -99,999,999,999 and 99,999,999,999." sqref="I8">
      <formula1>-99999999999</formula1>
      <formula2>99999999999</formula2>
    </dataValidation>
    <dataValidation allowBlank="1" showInputMessage="1" showErrorMessage="1" error="Enter value between 0% and 100%." sqref="L4"/>
    <dataValidation type="list" allowBlank="1" showInputMessage="1" showErrorMessage="1" sqref="C10">
      <formula1>"Mining, Primary, Thermal, EOR, Other"</formula1>
    </dataValidation>
    <dataValidation type="list" allowBlank="1" showInputMessage="1" showErrorMessage="1" sqref="C9">
      <formula1>"Athabasca, Cold Lake, Peace River, Wabasca"</formula1>
    </dataValidation>
  </dataValidations>
  <pageMargins left="0.7" right="0.7" top="0.75" bottom="0.75" header="0.3" footer="0.3"/>
  <pageSetup paperSize="5" scale="45" fitToWidth="2" fitToHeight="2" pageOrder="overThenDown" orientation="landscape" r:id="rId1"/>
  <headerFooter alignWithMargins="0">
    <oddFooter>&amp;L&amp;A&amp;CPage &amp;P/&amp;N&amp;R&amp;F</oddFooter>
  </headerFooter>
  <rowBreaks count="1" manualBreakCount="1">
    <brk id="58" max="16383" man="1"/>
  </rowBreaks>
  <colBreaks count="1" manualBreakCount="1">
    <brk id="18" max="98"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2"/>
  </sheetPr>
  <dimension ref="B1:K17"/>
  <sheetViews>
    <sheetView showGridLines="0" zoomScale="85" zoomScaleNormal="85" zoomScaleSheetLayoutView="100" workbookViewId="0">
      <selection activeCell="C3" sqref="C3:D3"/>
    </sheetView>
  </sheetViews>
  <sheetFormatPr defaultColWidth="16.42578125" defaultRowHeight="12.75"/>
  <cols>
    <col min="1" max="1" width="2" style="31" customWidth="1"/>
    <col min="2" max="2" width="24" style="127" bestFit="1" customWidth="1"/>
    <col min="3" max="9" width="20.7109375" style="125" customWidth="1"/>
    <col min="10" max="10" width="17.140625" style="31" customWidth="1"/>
    <col min="11" max="11" width="17.28515625" style="31" customWidth="1"/>
    <col min="12" max="16384" width="16.42578125" style="31"/>
  </cols>
  <sheetData>
    <row r="1" spans="2:11" s="28" customFormat="1" ht="39" customHeight="1">
      <c r="B1" s="127"/>
      <c r="C1" s="264" t="s">
        <v>181</v>
      </c>
      <c r="D1" s="264"/>
      <c r="E1" s="264"/>
      <c r="F1" s="264"/>
      <c r="G1" s="264"/>
      <c r="H1" s="264"/>
      <c r="I1" s="264"/>
    </row>
    <row r="2" spans="2:11" s="29" customFormat="1" ht="18" customHeight="1">
      <c r="B2" s="127"/>
      <c r="C2" s="122"/>
      <c r="D2" s="122"/>
      <c r="E2" s="122"/>
      <c r="F2" s="122"/>
      <c r="G2" s="122"/>
      <c r="H2" s="122"/>
      <c r="I2" s="122"/>
      <c r="J2" s="15"/>
      <c r="K2" s="15"/>
    </row>
    <row r="3" spans="2:11" s="30" customFormat="1" ht="15">
      <c r="B3" s="107" t="s">
        <v>5</v>
      </c>
      <c r="C3" s="265" t="str">
        <f>IF('New Application OR Existing OSR'!C3="","",'New Application OR Existing OSR'!C3)</f>
        <v/>
      </c>
      <c r="D3" s="265"/>
      <c r="E3" s="103"/>
      <c r="F3" s="103"/>
      <c r="G3" s="123"/>
      <c r="H3" s="124"/>
      <c r="I3" s="124"/>
      <c r="J3" s="105"/>
      <c r="K3" s="105"/>
    </row>
    <row r="4" spans="2:11" s="30" customFormat="1" ht="18" customHeight="1">
      <c r="B4" s="107" t="s">
        <v>171</v>
      </c>
      <c r="C4" s="262" t="str">
        <f>IF('New Application OR Existing OSR'!C4="","",'New Application OR Existing OSR'!C4)</f>
        <v/>
      </c>
      <c r="D4" s="262"/>
      <c r="E4" s="104"/>
      <c r="F4" s="103"/>
      <c r="G4" s="103"/>
      <c r="H4" s="124"/>
      <c r="I4" s="124"/>
      <c r="J4" s="105"/>
      <c r="K4" s="105"/>
    </row>
    <row r="5" spans="2:11" s="30" customFormat="1" ht="18" customHeight="1">
      <c r="B5" s="107" t="s">
        <v>4</v>
      </c>
      <c r="C5" s="262" t="str">
        <f>IF('New Application OR Existing OSR'!C5="","",'New Application OR Existing OSR'!C5)</f>
        <v/>
      </c>
      <c r="D5" s="262"/>
      <c r="E5" s="104"/>
      <c r="F5" s="103"/>
      <c r="G5" s="103"/>
      <c r="H5" s="124"/>
      <c r="I5" s="124"/>
      <c r="J5" s="105"/>
      <c r="K5" s="105"/>
    </row>
    <row r="6" spans="2:11" s="30" customFormat="1" ht="18" customHeight="1">
      <c r="B6" s="107" t="s">
        <v>18</v>
      </c>
      <c r="C6" s="262" t="str">
        <f>IF('New Application OR Existing OSR'!C6="","",'New Application OR Existing OSR'!C6)</f>
        <v/>
      </c>
      <c r="D6" s="262"/>
      <c r="E6" s="104"/>
      <c r="F6" s="103"/>
      <c r="G6" s="103"/>
      <c r="H6" s="124"/>
      <c r="I6" s="124"/>
      <c r="J6" s="105"/>
      <c r="K6" s="105"/>
    </row>
    <row r="7" spans="2:11" s="30" customFormat="1" ht="18.75" customHeight="1">
      <c r="B7" s="107" t="s">
        <v>6</v>
      </c>
      <c r="C7" s="262" t="str">
        <f>IF('New Application OR Existing OSR'!C7="","",'New Application OR Existing OSR'!C7)</f>
        <v/>
      </c>
      <c r="D7" s="262"/>
      <c r="E7" s="104"/>
      <c r="F7" s="103"/>
      <c r="G7" s="103"/>
      <c r="H7" s="124"/>
      <c r="I7" s="124"/>
      <c r="J7" s="105"/>
      <c r="K7" s="105"/>
    </row>
    <row r="8" spans="2:11" s="30" customFormat="1" ht="38.25">
      <c r="B8" s="108" t="s">
        <v>172</v>
      </c>
      <c r="C8" s="263">
        <f>IF('New Application OR Existing OSR'!C8="","",'New Application OR Existing OSR'!C8)</f>
        <v>43374</v>
      </c>
      <c r="D8" s="263"/>
      <c r="E8" s="104"/>
      <c r="F8" s="103"/>
      <c r="G8" s="103"/>
      <c r="H8" s="124"/>
      <c r="I8" s="124"/>
      <c r="J8" s="105"/>
      <c r="K8" s="105"/>
    </row>
    <row r="9" spans="2:11" ht="13.5" customHeight="1">
      <c r="H9" s="121"/>
    </row>
    <row r="10" spans="2:11" ht="13.5" thickBot="1"/>
    <row r="11" spans="2:11" s="32" customFormat="1" ht="51.75" thickBot="1">
      <c r="B11" s="109"/>
      <c r="C11" s="126" t="s">
        <v>173</v>
      </c>
      <c r="D11" s="126" t="s">
        <v>70</v>
      </c>
      <c r="E11" s="126" t="s">
        <v>75</v>
      </c>
      <c r="F11" s="126" t="s">
        <v>76</v>
      </c>
      <c r="G11" s="126" t="s">
        <v>77</v>
      </c>
      <c r="H11" s="126" t="s">
        <v>80</v>
      </c>
      <c r="I11" s="126" t="s">
        <v>170</v>
      </c>
    </row>
    <row r="12" spans="2:11" s="32" customFormat="1" ht="24.95" customHeight="1">
      <c r="B12" s="109"/>
      <c r="C12" s="106" t="s">
        <v>96</v>
      </c>
      <c r="D12" s="106" t="s">
        <v>136</v>
      </c>
      <c r="E12" s="106" t="s">
        <v>99</v>
      </c>
      <c r="F12" s="106" t="s">
        <v>99</v>
      </c>
      <c r="G12" s="106" t="s">
        <v>99</v>
      </c>
      <c r="H12" s="106" t="s">
        <v>99</v>
      </c>
      <c r="I12" s="106" t="s">
        <v>99</v>
      </c>
    </row>
    <row r="13" spans="2:11" ht="39.950000000000003" customHeight="1">
      <c r="B13" s="128" t="s">
        <v>8</v>
      </c>
      <c r="C13" s="137">
        <f>+'New Application OR Existing OSR'!$F$97</f>
        <v>0</v>
      </c>
      <c r="D13" s="138">
        <f>+'New Application OR Existing OSR'!$I$8</f>
        <v>0</v>
      </c>
      <c r="E13" s="139" t="str">
        <f>IFERROR(+'New Application OR Existing OSR'!$W$97/$C13,"")</f>
        <v/>
      </c>
      <c r="F13" s="139" t="str">
        <f>IFERROR((+'New Application OR Existing OSR'!$Z$97+'New Application OR Existing OSR'!$AA$97)/$C13,"")</f>
        <v/>
      </c>
      <c r="G13" s="139" t="str">
        <f>IFERROR((+'New Application OR Existing OSR'!$X$97+'New Application OR Existing OSR'!$Y$97)/$C13,"")</f>
        <v/>
      </c>
      <c r="H13" s="139" t="str">
        <f>IFERROR(+'New Application OR Existing OSR'!$AE$97/$C13,"")</f>
        <v/>
      </c>
      <c r="I13" s="139" t="str">
        <f>IFERROR(+'New Application OR Existing OSR'!$AF$97/$C13,"")</f>
        <v/>
      </c>
    </row>
    <row r="14" spans="2:11" ht="39.950000000000003" customHeight="1">
      <c r="B14" s="129" t="s">
        <v>9</v>
      </c>
      <c r="C14" s="140">
        <f>+'Project Amendment Application'!$F$97</f>
        <v>0</v>
      </c>
      <c r="D14" s="141">
        <f>+'Project Amendment Application'!$I$8</f>
        <v>0</v>
      </c>
      <c r="E14" s="139" t="str">
        <f>IFERROR(+'Project Amendment Application'!$W$97/$C14,"")</f>
        <v/>
      </c>
      <c r="F14" s="142" t="str">
        <f>IFERROR((+'Project Amendment Application'!$Z$97+'Project Amendment Application'!$AA$97)/$C14,"")</f>
        <v/>
      </c>
      <c r="G14" s="142" t="str">
        <f>IFERROR((+'Project Amendment Application'!$X$97+'Project Amendment Application'!$Y$97)/$C14,"")</f>
        <v/>
      </c>
      <c r="H14" s="142" t="str">
        <f>IFERROR(+'Project Amendment Application'!$AE$97/$C14,"")</f>
        <v/>
      </c>
      <c r="I14" s="142" t="str">
        <f>IFERROR(+'Project Amendment Application'!$AF$97/$C14,"")</f>
        <v/>
      </c>
    </row>
    <row r="15" spans="2:11" ht="39.950000000000003" customHeight="1">
      <c r="B15" s="110" t="s">
        <v>0</v>
      </c>
      <c r="C15" s="143">
        <f t="shared" ref="C15:D15" si="0">SUM(C13:C14)</f>
        <v>0</v>
      </c>
      <c r="D15" s="144">
        <f t="shared" si="0"/>
        <v>0</v>
      </c>
      <c r="E15" s="144">
        <f>SUM(E13:E14)</f>
        <v>0</v>
      </c>
      <c r="F15" s="144">
        <f>SUM(F13:F14)</f>
        <v>0</v>
      </c>
      <c r="G15" s="144">
        <f>SUM(G13:G14)</f>
        <v>0</v>
      </c>
      <c r="H15" s="144">
        <f>SUM(H13:H14)</f>
        <v>0</v>
      </c>
      <c r="I15" s="144">
        <f>SUM(I13:I14)</f>
        <v>0</v>
      </c>
    </row>
    <row r="16" spans="2:11" ht="39.950000000000003" customHeight="1">
      <c r="B16" s="130" t="s">
        <v>13</v>
      </c>
      <c r="C16" s="145">
        <f>+'OSR Amended Project'!$F$97</f>
        <v>0</v>
      </c>
      <c r="D16" s="146">
        <f>+'OSR Amended Project'!$I$8</f>
        <v>0</v>
      </c>
      <c r="E16" s="147" t="str">
        <f>IFERROR(+'OSR Amended Project'!$W$97/$C16,"")</f>
        <v/>
      </c>
      <c r="F16" s="147" t="str">
        <f>IFERROR((+'OSR Amended Project'!$Z$97+'OSR Amended Project'!$AA$97)/$C16,"")</f>
        <v/>
      </c>
      <c r="G16" s="147" t="str">
        <f>IFERROR((+'OSR Amended Project'!$X$97+'OSR Amended Project'!$Y$97)/$C16,"")</f>
        <v/>
      </c>
      <c r="H16" s="147" t="str">
        <f>IFERROR(+'OSR Amended Project'!$AE$97/$C16,"")</f>
        <v/>
      </c>
      <c r="I16" s="147" t="str">
        <f>IFERROR(+'OSR Amended Project'!$AF$97/$C16,"")</f>
        <v/>
      </c>
    </row>
    <row r="17" spans="2:9" ht="39.950000000000003" customHeight="1">
      <c r="B17" s="110" t="s">
        <v>1</v>
      </c>
      <c r="C17" s="143">
        <f>C16-C15</f>
        <v>0</v>
      </c>
      <c r="D17" s="144">
        <f>D16-D15</f>
        <v>0</v>
      </c>
      <c r="E17" s="144" t="str">
        <f>IFERROR(E16-E15,"")</f>
        <v/>
      </c>
      <c r="F17" s="144" t="str">
        <f>IFERROR(F16-F15,"")</f>
        <v/>
      </c>
      <c r="G17" s="144" t="str">
        <f>IFERROR(G16-G15,"")</f>
        <v/>
      </c>
      <c r="H17" s="144" t="str">
        <f>IFERROR(H16-H15,"")</f>
        <v/>
      </c>
      <c r="I17" s="144" t="str">
        <f>IFERROR(I16-I15,"")</f>
        <v/>
      </c>
    </row>
  </sheetData>
  <sheetProtection password="DF52" sheet="1" objects="1" scenarios="1" formatColumns="0"/>
  <mergeCells count="7">
    <mergeCell ref="C7:D7"/>
    <mergeCell ref="C8:D8"/>
    <mergeCell ref="C1:I1"/>
    <mergeCell ref="C3:D3"/>
    <mergeCell ref="C4:D4"/>
    <mergeCell ref="C5:D5"/>
    <mergeCell ref="C6:D6"/>
  </mergeCells>
  <phoneticPr fontId="13" type="noConversion"/>
  <pageMargins left="0.31496062992125984" right="0.43307086614173229" top="0.39370078740157483" bottom="0.51181102362204722" header="0.39370078740157483" footer="0.51181102362204722"/>
  <pageSetup scale="75" fitToWidth="2" fitToHeight="2" orientation="landscape" r:id="rId1"/>
  <headerFooter alignWithMargins="0">
    <oddFooter>&amp;L&amp;A&amp;CPage &amp;P of &amp;N&amp;R&amp;F</oddFooter>
  </headerFooter>
  <colBreaks count="1" manualBreakCount="1">
    <brk id="9"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
  <sheetViews>
    <sheetView workbookViewId="0">
      <selection activeCell="C14" sqref="C14"/>
    </sheetView>
  </sheetViews>
  <sheetFormatPr defaultRowHeight="15"/>
  <cols>
    <col min="1" max="1" width="9.140625" style="152"/>
    <col min="2" max="2" width="23.28515625" style="152" bestFit="1" customWidth="1"/>
    <col min="3" max="16384" width="9.140625" style="152"/>
  </cols>
  <sheetData>
    <row r="1" spans="1:7" ht="18">
      <c r="A1" s="150" t="s">
        <v>209</v>
      </c>
      <c r="B1" s="150"/>
      <c r="C1" s="151"/>
      <c r="D1" s="151"/>
      <c r="E1" s="151"/>
      <c r="F1" s="151"/>
      <c r="G1" s="151"/>
    </row>
    <row r="2" spans="1:7">
      <c r="A2" s="152" t="s">
        <v>210</v>
      </c>
      <c r="B2" s="153" t="s">
        <v>61</v>
      </c>
    </row>
    <row r="3" spans="1:7">
      <c r="A3" s="152" t="s">
        <v>211</v>
      </c>
      <c r="B3" s="232" t="s">
        <v>227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8dedacd1-8ed8-4364-83a4-3ca25ad2d993" ContentTypeId="0x0101" PreviousValue="false"/>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922325150E20C64CBDDD4993EE182ADE" ma:contentTypeVersion="6" ma:contentTypeDescription="Create a new document." ma:contentTypeScope="" ma:versionID="5f516a1b77ea0cd08054257b39e06595">
  <xsd:schema xmlns:xsd="http://www.w3.org/2001/XMLSchema" xmlns:xs="http://www.w3.org/2001/XMLSchema" xmlns:p="http://schemas.microsoft.com/office/2006/metadata/properties" xmlns:ns1="http://schemas.microsoft.com/sharepoint/v3" targetNamespace="http://schemas.microsoft.com/office/2006/metadata/properties" ma:root="true" ma:fieldsID="37909f842baaef5904b8d05faf41bc2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16D9D8-604C-4D24-85B4-42A673961308}">
  <ds:schemaRefs>
    <ds:schemaRef ds:uri="Microsoft.SharePoint.Taxonomy.ContentTypeSync"/>
  </ds:schemaRefs>
</ds:datastoreItem>
</file>

<file path=customXml/itemProps2.xml><?xml version="1.0" encoding="utf-8"?>
<ds:datastoreItem xmlns:ds="http://schemas.openxmlformats.org/officeDocument/2006/customXml" ds:itemID="{008C6BFF-BB4D-4623-819A-851A2BDD4CA8}">
  <ds:schemaRefs>
    <ds:schemaRef ds:uri="http://schemas.microsoft.com/office/infopath/2007/PartnerControls"/>
    <ds:schemaRef ds:uri="http://purl.org/dc/elements/1.1/"/>
    <ds:schemaRef ds:uri="http://schemas.microsoft.com/office/2006/documentManagement/types"/>
    <ds:schemaRef ds:uri="http://schemas.microsoft.com/sharepoint/v3"/>
    <ds:schemaRef ds:uri="http://purl.org/dc/terms/"/>
    <ds:schemaRef ds:uri="http://schemas.openxmlformats.org/package/2006/metadata/core-properties"/>
    <ds:schemaRef ds:uri="http://purl.org/dc/dcmitype/"/>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C50187A-C68F-429D-958C-128DF0E7D999}">
  <ds:schemaRefs>
    <ds:schemaRef ds:uri="http://schemas.microsoft.com/office/2006/metadata/longProperties"/>
  </ds:schemaRefs>
</ds:datastoreItem>
</file>

<file path=customXml/itemProps4.xml><?xml version="1.0" encoding="utf-8"?>
<ds:datastoreItem xmlns:ds="http://schemas.openxmlformats.org/officeDocument/2006/customXml" ds:itemID="{5AE998A6-E7EF-42A1-8FED-40519F3D3476}">
  <ds:schemaRefs>
    <ds:schemaRef ds:uri="http://schemas.microsoft.com/sharepoint/v3/contenttype/forms"/>
  </ds:schemaRefs>
</ds:datastoreItem>
</file>

<file path=customXml/itemProps5.xml><?xml version="1.0" encoding="utf-8"?>
<ds:datastoreItem xmlns:ds="http://schemas.openxmlformats.org/officeDocument/2006/customXml" ds:itemID="{548908DE-4361-4263-BC87-068E0061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Notes</vt:lpstr>
      <vt:lpstr>Log of changes</vt:lpstr>
      <vt:lpstr>New Application OR Existing OSR</vt:lpstr>
      <vt:lpstr>Project Amendment Application</vt:lpstr>
      <vt:lpstr>OSR Amended Project</vt:lpstr>
      <vt:lpstr>ProjRevSummary</vt:lpstr>
      <vt:lpstr>ADMIN</vt:lpstr>
      <vt:lpstr>'New Application OR Existing OSR'!Print_Area</vt:lpstr>
      <vt:lpstr>Notes!Print_Area</vt:lpstr>
      <vt:lpstr>'OSR Amended Project'!Print_Area</vt:lpstr>
      <vt:lpstr>'Project Amendment Application'!Print_Area</vt:lpstr>
      <vt:lpstr>'New Application OR Existing OSR'!Print_Titles</vt:lpstr>
      <vt:lpstr>'OSR Amended Project'!Print_Titles</vt:lpstr>
      <vt:lpstr>'Project Amendment Application'!Print_Titles</vt:lpstr>
    </vt:vector>
  </TitlesOfParts>
  <Company>CNRL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Tiago Lage</dc:creator>
  <cp:lastModifiedBy>lynn.mcintosh</cp:lastModifiedBy>
  <cp:lastPrinted>2015-10-06T19:40:15Z</cp:lastPrinted>
  <dcterms:created xsi:type="dcterms:W3CDTF">2003-03-07T15:59:29Z</dcterms:created>
  <dcterms:modified xsi:type="dcterms:W3CDTF">2019-07-09T22:28:03Z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0x010100922325150E20C64CBDDD4993EE182ADE</vt:lpwstr>
  </property>
</Properties>
</file>